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840" tabRatio="901"/>
  </bookViews>
  <sheets>
    <sheet name="INDEX" sheetId="24" r:id="rId1"/>
    <sheet name="Guidelines" sheetId="25" r:id="rId2"/>
    <sheet name="HowTo" sheetId="26" r:id="rId3"/>
    <sheet name="Methodology" sheetId="27" r:id="rId4"/>
    <sheet name="OLD_AGE" sheetId="1" r:id="rId5"/>
    <sheet name="SURVIVORS" sheetId="4" r:id="rId6"/>
    <sheet name="INCAPACITY" sheetId="5" r:id="rId7"/>
    <sheet name="FAMILY" sheetId="6" r:id="rId8"/>
    <sheet name="UNEMPLOYMENT" sheetId="7" r:id="rId9"/>
    <sheet name="OTHER_SOCIAL" sheetId="8" r:id="rId10"/>
    <sheet name="HOUSING" sheetId="9" r:id="rId11"/>
    <sheet name="IN_WORK" sheetId="10" r:id="rId12"/>
    <sheet name="AggregateTotals" sheetId="22" r:id="rId13"/>
    <sheet name="ProgrammesList" sheetId="12" r:id="rId14"/>
    <sheet name="Summary4Export" sheetId="28" state="hidden" r:id="rId15"/>
    <sheet name="Tools" sheetId="3" state="hidden" r:id="rId16"/>
  </sheets>
  <externalReferences>
    <externalReference r:id="rId17"/>
    <externalReference r:id="rId18"/>
    <externalReference r:id="rId19"/>
    <externalReference r:id="rId20"/>
    <externalReference r:id="rId21"/>
  </externalReferences>
  <definedNames>
    <definedName name="AvOrEnd_Q2" localSheetId="3">[1]Tools!$E$4:$E$7</definedName>
    <definedName name="AvOrEnd_Q2">[1]Tools!$E$4:$E$7</definedName>
    <definedName name="AvOrEnd_Y2" localSheetId="3">[1]Tools!$G$4:$G$8</definedName>
    <definedName name="AvOrEnd_Y2">[1]Tools!$G$4:$G$8</definedName>
    <definedName name="FamilySB" localSheetId="3">[2]Tools!$B$27:$B$28</definedName>
    <definedName name="FamilySB">Tools!$B$27:$B$28</definedName>
    <definedName name="HousingSB" localSheetId="3">[2]Tools!$B$39</definedName>
    <definedName name="HousingSB">Tools!$B$39</definedName>
    <definedName name="IncapacitySB" localSheetId="3">[2]Tools!$B$22:$B$24</definedName>
    <definedName name="IncapacitySB">Tools!$B$22:$B$24</definedName>
    <definedName name="InWorkSB">Tools!$B$42</definedName>
    <definedName name="List_12" localSheetId="3">[3]SURVIVORS!$D$156:$D$160</definedName>
    <definedName name="List_12">[3]SURVIVORS!$D$156:$D$160</definedName>
    <definedName name="List_OA11" localSheetId="3">[4]OLD_AGE!$B$155:$B$158</definedName>
    <definedName name="List_OA11">[4]OLD_AGE!$B$155:$B$158</definedName>
    <definedName name="List_OA12" localSheetId="3">[4]OLD_AGE!$D$155:$D$159</definedName>
    <definedName name="List_OA12">[4]OLD_AGE!$D$155:$D$159</definedName>
    <definedName name="List_S12" localSheetId="3">[5]SURVIVORS!$D$155:$D$159</definedName>
    <definedName name="List_S12">[5]SURVIVORS!$D$155:$D$159</definedName>
    <definedName name="MeansTested" localSheetId="3">[2]Tools!$B$11:$B$12</definedName>
    <definedName name="MeansTested">Tools!$B$11:$B$12</definedName>
    <definedName name="OldAgeSB" localSheetId="3">[2]Tools!$B$15:$B$16</definedName>
    <definedName name="OldAgeSB">Tools!$B$15:$B$16</definedName>
    <definedName name="OtherSocialSB" localSheetId="3">[2]Tools!$B$35:$B$36</definedName>
    <definedName name="OtherSocialSB">Tools!$B$35:$B$36</definedName>
    <definedName name="_xlnm.Print_Area" localSheetId="12">AggregateTotals!$A$8:$X$17</definedName>
    <definedName name="_xlnm.Print_Area" localSheetId="7">FAMILY!$A$8:$J$122</definedName>
    <definedName name="_xlnm.Print_Area" localSheetId="1">Guidelines!$A$2:$K$69</definedName>
    <definedName name="_xlnm.Print_Area" localSheetId="10">HOUSING!#REF!</definedName>
    <definedName name="_xlnm.Print_Area" localSheetId="2">HowTo!$A$2:$K$54</definedName>
    <definedName name="_xlnm.Print_Area" localSheetId="11">IN_WORK!$A$1:$J$7</definedName>
    <definedName name="_xlnm.Print_Area" localSheetId="6">INCAPACITY!$A$8:$J$202</definedName>
    <definedName name="_xlnm.Print_Area" localSheetId="3">Methodology!$A$1:$K$9</definedName>
    <definedName name="_xlnm.Print_Area" localSheetId="4">OLD_AGE!$A$8:$J$242</definedName>
    <definedName name="_xlnm.Print_Area" localSheetId="9">OTHER_SOCIAL!$A$8:$J$42</definedName>
    <definedName name="_xlnm.Print_Area" localSheetId="13">ProgrammesList!$B$1:$AJ$62</definedName>
    <definedName name="_xlnm.Print_Area" localSheetId="5">SURVIVORS!$A$8:$J$42</definedName>
    <definedName name="_xlnm.Print_Area" localSheetId="8">UNEMPLOYMENT!$A$8:$J$82</definedName>
    <definedName name="_xlnm.Print_Titles" localSheetId="12">AggregateTotals!$A:$C,AggregateTotals!$8:$9</definedName>
    <definedName name="_xlnm.Print_Titles" localSheetId="7">FAMILY!$A:$E,FAMILY!$1:$5</definedName>
    <definedName name="_xlnm.Print_Titles" localSheetId="10">HOUSING!$A:$E,HOUSING!$1:$5</definedName>
    <definedName name="_xlnm.Print_Titles" localSheetId="11">IN_WORK!$1:$5</definedName>
    <definedName name="_xlnm.Print_Titles" localSheetId="6">INCAPACITY!$A:$E,INCAPACITY!$1:$5</definedName>
    <definedName name="_xlnm.Print_Titles" localSheetId="4">OLD_AGE!$A:$E,OLD_AGE!$1:$5</definedName>
    <definedName name="_xlnm.Print_Titles" localSheetId="9">OTHER_SOCIAL!$A:$E,OTHER_SOCIAL!$1:$5</definedName>
    <definedName name="_xlnm.Print_Titles" localSheetId="13">ProgrammesList!$B:$P,ProgrammesList!$1:$2</definedName>
    <definedName name="_xlnm.Print_Titles" localSheetId="5">SURVIVORS!$A:$E,SURVIVORS!$1:$5</definedName>
    <definedName name="_xlnm.Print_Titles" localSheetId="8">UNEMPLOYMENT!$A:$E,UNEMPLOYMENT!$1:$5</definedName>
    <definedName name="QuarterUnit" localSheetId="3">[2]Tools!$B$3:$B$6</definedName>
    <definedName name="QuarterUnit">Tools!$B$3:$B$6</definedName>
    <definedName name="Source" localSheetId="3">[2]Tools!$D$19:$D$21</definedName>
    <definedName name="Source">Tools!$D$19:$D$21</definedName>
    <definedName name="Supplement" localSheetId="3">[2]Tools!$D$11:$D$13</definedName>
    <definedName name="Supplement">Tools!$D$11:$D$13</definedName>
    <definedName name="SurvivorsSB" localSheetId="3">[2]Tools!$B$19</definedName>
    <definedName name="SurvivorsSB">Tools!$B$19</definedName>
    <definedName name="UnemploymentSB" localSheetId="3">[2]Tools!$B$31:$B$32</definedName>
    <definedName name="UnemploymentSB">Tools!$B$31:$B$32</definedName>
    <definedName name="YearUnit" localSheetId="3">[2]Tools!$D$3:$D$7</definedName>
    <definedName name="YearUnit">Tools!$D$3:$D$7</definedName>
  </definedNames>
  <calcPr calcId="162913"/>
</workbook>
</file>

<file path=xl/calcChain.xml><?xml version="1.0" encoding="utf-8"?>
<calcChain xmlns="http://schemas.openxmlformats.org/spreadsheetml/2006/main">
  <c r="H112" i="6" l="1"/>
  <c r="G112" i="6"/>
  <c r="H32" i="6"/>
  <c r="G32" i="6"/>
  <c r="H192" i="5"/>
  <c r="G192" i="5"/>
  <c r="C11" i="12" l="1"/>
  <c r="R72" i="5" l="1"/>
  <c r="Q72" i="5"/>
  <c r="R192" i="5"/>
  <c r="Q192" i="5"/>
  <c r="R152" i="5"/>
  <c r="Q152" i="5"/>
  <c r="R112" i="6"/>
  <c r="Q112" i="6"/>
  <c r="R32" i="6"/>
  <c r="Q32" i="6"/>
  <c r="R72" i="7" l="1"/>
  <c r="Q72" i="7"/>
  <c r="Q32" i="8"/>
  <c r="R13" i="8"/>
  <c r="R32" i="8" s="1"/>
  <c r="Q13" i="8"/>
  <c r="P13" i="8" l="1"/>
  <c r="DJ3" i="28" l="1"/>
  <c r="DK3" i="28" s="1"/>
  <c r="DL3" i="28" s="1"/>
  <c r="DM3" i="28" s="1"/>
  <c r="DN3" i="28" s="1"/>
  <c r="DT3" i="28"/>
  <c r="DU3" i="28" s="1"/>
  <c r="DV3" i="28" s="1"/>
  <c r="DW3" i="28" s="1"/>
  <c r="DX3" i="28" s="1"/>
  <c r="BX58" i="12" l="1"/>
  <c r="BW58" i="12"/>
  <c r="BV58" i="12"/>
  <c r="BU58" i="12"/>
  <c r="BU57" i="12" s="1"/>
  <c r="BU56" i="12" s="1"/>
  <c r="BU54" i="12" s="1"/>
  <c r="BS58" i="12"/>
  <c r="BS57" i="12" s="1"/>
  <c r="BS56" i="12" s="1"/>
  <c r="BS54" i="12" s="1"/>
  <c r="BR58" i="12"/>
  <c r="BR57" i="12" s="1"/>
  <c r="BR56" i="12" s="1"/>
  <c r="BR54" i="12" s="1"/>
  <c r="BQ58" i="12"/>
  <c r="BQ57" i="12" s="1"/>
  <c r="BQ56" i="12" s="1"/>
  <c r="BQ54" i="12" s="1"/>
  <c r="BP58" i="12"/>
  <c r="BX57" i="12"/>
  <c r="BX56" i="12" s="1"/>
  <c r="BX54" i="12" s="1"/>
  <c r="BW57" i="12"/>
  <c r="BW56" i="12" s="1"/>
  <c r="BW54" i="12" s="1"/>
  <c r="BV57" i="12"/>
  <c r="BV56" i="12" s="1"/>
  <c r="BV54" i="12" s="1"/>
  <c r="BP57" i="12"/>
  <c r="BP56" i="12" s="1"/>
  <c r="BP54" i="12" s="1"/>
  <c r="O13" i="8" l="1"/>
  <c r="O32" i="8"/>
  <c r="O112" i="6"/>
  <c r="O32" i="6"/>
  <c r="O192" i="5"/>
  <c r="O152" i="5"/>
  <c r="CZ3" i="28" l="1"/>
  <c r="DA3" i="28" s="1"/>
  <c r="CP3" i="28"/>
  <c r="BN58" i="12"/>
  <c r="BM58" i="12"/>
  <c r="BM57" i="12" s="1"/>
  <c r="BM56" i="12" s="1"/>
  <c r="BM54" i="12" s="1"/>
  <c r="BL58" i="12"/>
  <c r="BL57" i="12" s="1"/>
  <c r="BL56" i="12" s="1"/>
  <c r="BL54" i="12" s="1"/>
  <c r="BK58" i="12"/>
  <c r="BK57" i="12" s="1"/>
  <c r="BK56" i="12" s="1"/>
  <c r="BK54" i="12" s="1"/>
  <c r="BI58" i="12"/>
  <c r="BI57" i="12" s="1"/>
  <c r="BI56" i="12" s="1"/>
  <c r="BI54" i="12" s="1"/>
  <c r="BH58" i="12"/>
  <c r="BH57" i="12" s="1"/>
  <c r="BH56" i="12" s="1"/>
  <c r="BH54" i="12" s="1"/>
  <c r="BG58" i="12"/>
  <c r="BG57" i="12" s="1"/>
  <c r="BG56" i="12" s="1"/>
  <c r="BG54" i="12" s="1"/>
  <c r="BF58" i="12"/>
  <c r="BF57" i="12" s="1"/>
  <c r="BF56" i="12" s="1"/>
  <c r="BF54" i="12" s="1"/>
  <c r="BN57" i="12"/>
  <c r="BN56" i="12" s="1"/>
  <c r="BN54" i="12" s="1"/>
  <c r="DB3" i="28" l="1"/>
  <c r="CQ3" i="28"/>
  <c r="A1" i="28"/>
  <c r="B109" i="28"/>
  <c r="B94" i="28"/>
  <c r="B79" i="28"/>
  <c r="B80" i="28" s="1"/>
  <c r="B64" i="28"/>
  <c r="B65" i="28" s="1"/>
  <c r="B49" i="28"/>
  <c r="B34" i="28"/>
  <c r="B19" i="28"/>
  <c r="B20" i="28" s="1"/>
  <c r="B21" i="28" s="1"/>
  <c r="B4" i="28"/>
  <c r="B5" i="28" s="1"/>
  <c r="CF3" i="28"/>
  <c r="BV3" i="28"/>
  <c r="BW3" i="28" s="1"/>
  <c r="BL3" i="28"/>
  <c r="BM3" i="28" s="1"/>
  <c r="BB3" i="28"/>
  <c r="BC3" i="28" s="1"/>
  <c r="AR3" i="28"/>
  <c r="AS3" i="28" s="1"/>
  <c r="AH3" i="28"/>
  <c r="AI3" i="28" s="1"/>
  <c r="X3" i="28"/>
  <c r="Y3" i="28" s="1"/>
  <c r="Z3" i="28" s="1"/>
  <c r="AA3" i="28" s="1"/>
  <c r="N3" i="28"/>
  <c r="O3" i="28" s="1"/>
  <c r="W2" i="28"/>
  <c r="AG2" i="28" s="1"/>
  <c r="S2" i="28"/>
  <c r="N2" i="28"/>
  <c r="O2" i="28" s="1"/>
  <c r="P2" i="28" s="1"/>
  <c r="Q2" i="28" s="1"/>
  <c r="R2" i="28" s="1"/>
  <c r="I109" i="28"/>
  <c r="CR3" i="28" l="1"/>
  <c r="DC3" i="28"/>
  <c r="P3" i="28"/>
  <c r="AT3" i="28"/>
  <c r="AU3" i="28" s="1"/>
  <c r="BX3" i="28"/>
  <c r="BD3" i="28"/>
  <c r="AB3" i="28"/>
  <c r="AM2" i="28"/>
  <c r="AQ2" i="28"/>
  <c r="AH2" i="28"/>
  <c r="AI2" i="28" s="1"/>
  <c r="AJ2" i="28" s="1"/>
  <c r="AK2" i="28" s="1"/>
  <c r="AL2" i="28" s="1"/>
  <c r="AJ3" i="28"/>
  <c r="X2" i="28"/>
  <c r="U2" i="28"/>
  <c r="AC2" i="28"/>
  <c r="CG3" i="28"/>
  <c r="B6" i="28"/>
  <c r="T2" i="28"/>
  <c r="BN3" i="28"/>
  <c r="BO3" i="28" s="1"/>
  <c r="B35" i="28"/>
  <c r="B22" i="28"/>
  <c r="B50" i="28"/>
  <c r="B66" i="28"/>
  <c r="B81" i="28"/>
  <c r="B95" i="28"/>
  <c r="B110" i="28"/>
  <c r="J94" i="28"/>
  <c r="F109" i="28"/>
  <c r="D109" i="28"/>
  <c r="E109" i="28"/>
  <c r="G109" i="28"/>
  <c r="E94" i="28"/>
  <c r="G94" i="28"/>
  <c r="K109" i="28"/>
  <c r="K94" i="28"/>
  <c r="F94" i="28"/>
  <c r="L94" i="28"/>
  <c r="D94" i="28"/>
  <c r="I94" i="28"/>
  <c r="J109" i="28"/>
  <c r="L109" i="28"/>
  <c r="CS3" i="28" l="1"/>
  <c r="DD3" i="28"/>
  <c r="B111" i="28"/>
  <c r="B51" i="28"/>
  <c r="B36" i="28"/>
  <c r="AK3" i="28"/>
  <c r="Q3" i="28"/>
  <c r="B96" i="28"/>
  <c r="B23" i="28"/>
  <c r="CH3" i="28"/>
  <c r="BA2" i="28"/>
  <c r="AW2" i="28"/>
  <c r="AR2" i="28"/>
  <c r="B67" i="28"/>
  <c r="BP3" i="28"/>
  <c r="V2" i="28"/>
  <c r="B7" i="28"/>
  <c r="AD2" i="28"/>
  <c r="AE2" i="28"/>
  <c r="BE3" i="28"/>
  <c r="BY3" i="28"/>
  <c r="AV3" i="28"/>
  <c r="B82" i="28"/>
  <c r="Y2" i="28"/>
  <c r="AN2" i="28"/>
  <c r="AO2" i="28"/>
  <c r="CT3" i="28" l="1"/>
  <c r="AP2" i="28"/>
  <c r="Z2" i="28"/>
  <c r="BZ3" i="28"/>
  <c r="B8" i="28"/>
  <c r="B68" i="28"/>
  <c r="AS2" i="28"/>
  <c r="B24" i="28"/>
  <c r="B83" i="28"/>
  <c r="BF3" i="28"/>
  <c r="AF2" i="28"/>
  <c r="AY2" i="28"/>
  <c r="AX2" i="28"/>
  <c r="B97" i="28"/>
  <c r="B112" i="28"/>
  <c r="BK2" i="28"/>
  <c r="BB2" i="28"/>
  <c r="BG2" i="28"/>
  <c r="CI3" i="28"/>
  <c r="R3" i="28"/>
  <c r="AL3" i="28"/>
  <c r="B37" i="28"/>
  <c r="B52" i="28"/>
  <c r="BD58" i="12"/>
  <c r="BC58" i="12"/>
  <c r="BB58" i="12"/>
  <c r="BA58" i="12"/>
  <c r="AY58" i="12"/>
  <c r="AX58" i="12"/>
  <c r="AW58" i="12"/>
  <c r="AW57" i="12" s="1"/>
  <c r="AW56" i="12" s="1"/>
  <c r="AW54" i="12" s="1"/>
  <c r="AV58" i="12"/>
  <c r="AV57" i="12" s="1"/>
  <c r="AV56" i="12" s="1"/>
  <c r="AV54" i="12" s="1"/>
  <c r="BD57" i="12"/>
  <c r="BD56" i="12" s="1"/>
  <c r="BD54" i="12" s="1"/>
  <c r="BC57" i="12"/>
  <c r="BC56" i="12" s="1"/>
  <c r="BC54" i="12" s="1"/>
  <c r="BB57" i="12"/>
  <c r="BB56" i="12" s="1"/>
  <c r="BB54" i="12" s="1"/>
  <c r="BA57" i="12"/>
  <c r="BA56" i="12" s="1"/>
  <c r="BA54" i="12" s="1"/>
  <c r="AY57" i="12"/>
  <c r="AY56" i="12" s="1"/>
  <c r="AY54" i="12" s="1"/>
  <c r="AX57" i="12"/>
  <c r="AX56" i="12" s="1"/>
  <c r="AX54" i="12" s="1"/>
  <c r="B38" i="28" l="1"/>
  <c r="B25" i="28"/>
  <c r="BC2" i="28"/>
  <c r="B113" i="28"/>
  <c r="B98" i="28"/>
  <c r="CJ3" i="28"/>
  <c r="BU2" i="28"/>
  <c r="BQ2" i="28"/>
  <c r="BL2" i="28"/>
  <c r="AZ2" i="28"/>
  <c r="B84" i="28"/>
  <c r="B69" i="28"/>
  <c r="AA2" i="28"/>
  <c r="B53" i="28"/>
  <c r="BH2" i="28"/>
  <c r="BI2" i="28"/>
  <c r="AT2" i="28"/>
  <c r="B9" i="28"/>
  <c r="F10" i="22"/>
  <c r="AT58" i="12"/>
  <c r="AT57" i="12" s="1"/>
  <c r="AT56" i="12" s="1"/>
  <c r="AT54" i="12" s="1"/>
  <c r="AS58" i="12"/>
  <c r="AS57" i="12" s="1"/>
  <c r="AS56" i="12" s="1"/>
  <c r="AS54" i="12" s="1"/>
  <c r="AR58" i="12"/>
  <c r="AR57" i="12" s="1"/>
  <c r="AR56" i="12" s="1"/>
  <c r="AR54" i="12" s="1"/>
  <c r="AQ58" i="12"/>
  <c r="AQ57" i="12" s="1"/>
  <c r="AQ56" i="12" s="1"/>
  <c r="AQ54" i="12" s="1"/>
  <c r="AO58" i="12"/>
  <c r="AO57" i="12" s="1"/>
  <c r="AO56" i="12" s="1"/>
  <c r="AO54" i="12" s="1"/>
  <c r="AN58" i="12"/>
  <c r="AN57" i="12" s="1"/>
  <c r="AN56" i="12" s="1"/>
  <c r="AN54" i="12" s="1"/>
  <c r="AM58" i="12"/>
  <c r="AM57" i="12" s="1"/>
  <c r="AM56" i="12" s="1"/>
  <c r="AM54" i="12" s="1"/>
  <c r="AL58" i="12"/>
  <c r="AL57" i="12" s="1"/>
  <c r="AL56" i="12" s="1"/>
  <c r="AL54" i="12" s="1"/>
  <c r="AJ58" i="12"/>
  <c r="AJ57" i="12" s="1"/>
  <c r="AJ56" i="12" s="1"/>
  <c r="AJ54" i="12" s="1"/>
  <c r="AI58" i="12"/>
  <c r="AI57" i="12" s="1"/>
  <c r="AI56" i="12" s="1"/>
  <c r="AI54" i="12" s="1"/>
  <c r="AH58" i="12"/>
  <c r="AH57" i="12" s="1"/>
  <c r="AH56" i="12" s="1"/>
  <c r="AH54" i="12" s="1"/>
  <c r="AG58" i="12"/>
  <c r="AG57" i="12" s="1"/>
  <c r="AG56" i="12" s="1"/>
  <c r="AG54" i="12" s="1"/>
  <c r="AE58" i="12"/>
  <c r="AE57" i="12" s="1"/>
  <c r="AE56" i="12" s="1"/>
  <c r="AE54" i="12" s="1"/>
  <c r="AD58" i="12"/>
  <c r="AD57" i="12" s="1"/>
  <c r="AD56" i="12" s="1"/>
  <c r="AD54" i="12" s="1"/>
  <c r="AC58" i="12"/>
  <c r="AC57" i="12" s="1"/>
  <c r="AC56" i="12" s="1"/>
  <c r="AC54" i="12" s="1"/>
  <c r="AB58" i="12"/>
  <c r="AB57" i="12" s="1"/>
  <c r="AB56" i="12" s="1"/>
  <c r="AB54" i="12" s="1"/>
  <c r="L36" i="12"/>
  <c r="K36" i="12"/>
  <c r="C122" i="6"/>
  <c r="A88" i="6"/>
  <c r="L26" i="12"/>
  <c r="L27" i="12" s="1"/>
  <c r="K26" i="12"/>
  <c r="K27" i="12" s="1"/>
  <c r="K24" i="12"/>
  <c r="A2" i="12"/>
  <c r="C62" i="12"/>
  <c r="B62" i="12"/>
  <c r="C61" i="12"/>
  <c r="C58" i="12"/>
  <c r="C57" i="12"/>
  <c r="B57" i="12"/>
  <c r="B58" i="12" s="1"/>
  <c r="C56" i="12"/>
  <c r="C54" i="12"/>
  <c r="L53" i="12"/>
  <c r="K53" i="12"/>
  <c r="W58" i="12"/>
  <c r="W57" i="12" s="1"/>
  <c r="R58" i="12"/>
  <c r="R57" i="12" s="1"/>
  <c r="R56" i="12" s="1"/>
  <c r="X58" i="12"/>
  <c r="X57" i="12" s="1"/>
  <c r="X56" i="12" s="1"/>
  <c r="X54" i="12" s="1"/>
  <c r="S58" i="12"/>
  <c r="S57" i="12" s="1"/>
  <c r="S56" i="12" s="1"/>
  <c r="S54" i="12" s="1"/>
  <c r="Z58" i="12"/>
  <c r="Z57" i="12"/>
  <c r="Z56" i="12" s="1"/>
  <c r="Z54" i="12" s="1"/>
  <c r="U58" i="12"/>
  <c r="U57" i="12" s="1"/>
  <c r="U56" i="12" s="1"/>
  <c r="U54" i="12" s="1"/>
  <c r="Y58" i="12"/>
  <c r="Y57" i="12" s="1"/>
  <c r="Y56" i="12" s="1"/>
  <c r="Y54" i="12" s="1"/>
  <c r="T58" i="12"/>
  <c r="T57" i="12" s="1"/>
  <c r="T56" i="12" s="1"/>
  <c r="T54" i="12" s="1"/>
  <c r="C52" i="12"/>
  <c r="C51" i="12"/>
  <c r="B51" i="12"/>
  <c r="B52" i="12" s="1"/>
  <c r="B53" i="12" s="1"/>
  <c r="C50" i="12"/>
  <c r="C48" i="12"/>
  <c r="C47" i="12"/>
  <c r="B47" i="12"/>
  <c r="B48" i="12" s="1"/>
  <c r="C46" i="12"/>
  <c r="C44" i="12"/>
  <c r="L42" i="12"/>
  <c r="L43" i="12" s="1"/>
  <c r="K42" i="12"/>
  <c r="K43" i="12" s="1"/>
  <c r="C41" i="12"/>
  <c r="C40" i="12"/>
  <c r="B40" i="12"/>
  <c r="B41" i="12" s="1"/>
  <c r="B42" i="12" s="1"/>
  <c r="C39" i="12"/>
  <c r="C38" i="12"/>
  <c r="B38" i="12"/>
  <c r="C37" i="12"/>
  <c r="C35" i="12"/>
  <c r="L33" i="12"/>
  <c r="L34" i="12" s="1"/>
  <c r="K33" i="12"/>
  <c r="K34" i="12" s="1"/>
  <c r="C32" i="12"/>
  <c r="C31" i="12"/>
  <c r="B31" i="12"/>
  <c r="B32" i="12" s="1"/>
  <c r="B33" i="12" s="1"/>
  <c r="C30" i="12"/>
  <c r="C29" i="12"/>
  <c r="B29" i="12"/>
  <c r="C28" i="12"/>
  <c r="C25" i="12"/>
  <c r="L24" i="12"/>
  <c r="C23" i="12"/>
  <c r="L21" i="12"/>
  <c r="L22" i="12" s="1"/>
  <c r="K21" i="12"/>
  <c r="K22" i="12" s="1"/>
  <c r="C20" i="12"/>
  <c r="C19" i="12"/>
  <c r="B19" i="12"/>
  <c r="B20" i="12" s="1"/>
  <c r="B21" i="12" s="1"/>
  <c r="C18" i="12"/>
  <c r="L17" i="12"/>
  <c r="K17" i="12"/>
  <c r="C16" i="12"/>
  <c r="C15" i="12"/>
  <c r="B15" i="12"/>
  <c r="B16" i="12" s="1"/>
  <c r="B17" i="12" s="1"/>
  <c r="C14" i="12"/>
  <c r="L6" i="12"/>
  <c r="L7" i="12" s="1"/>
  <c r="L8" i="12" s="1"/>
  <c r="L9" i="12" s="1"/>
  <c r="L10" i="12" s="1"/>
  <c r="L12" i="12" s="1"/>
  <c r="K6" i="12"/>
  <c r="K7" i="12" s="1"/>
  <c r="K8" i="12" s="1"/>
  <c r="K9" i="12" s="1"/>
  <c r="K10" i="12" s="1"/>
  <c r="K12" i="12" s="1"/>
  <c r="C5" i="12"/>
  <c r="C4" i="12"/>
  <c r="B4" i="12"/>
  <c r="B5" i="12" s="1"/>
  <c r="B6" i="12" s="1"/>
  <c r="B7" i="12" s="1"/>
  <c r="C3" i="12"/>
  <c r="C42" i="1"/>
  <c r="A8" i="1"/>
  <c r="C42" i="8"/>
  <c r="A8" i="8"/>
  <c r="C42" i="7"/>
  <c r="A8" i="7"/>
  <c r="C42" i="6"/>
  <c r="A8" i="6"/>
  <c r="C162" i="5"/>
  <c r="A128" i="5"/>
  <c r="C42" i="5"/>
  <c r="A8" i="5"/>
  <c r="C82" i="5"/>
  <c r="A48" i="5"/>
  <c r="C82" i="1"/>
  <c r="A48" i="1"/>
  <c r="C122" i="1"/>
  <c r="A88" i="1"/>
  <c r="C162" i="1"/>
  <c r="A128" i="1"/>
  <c r="C202" i="1"/>
  <c r="A168" i="1"/>
  <c r="C242" i="1"/>
  <c r="A208" i="1"/>
  <c r="A48" i="7"/>
  <c r="A48" i="6"/>
  <c r="A168" i="5"/>
  <c r="A88" i="5"/>
  <c r="A8" i="4"/>
  <c r="E4" i="10"/>
  <c r="E4" i="9"/>
  <c r="E4" i="8"/>
  <c r="E4" i="7"/>
  <c r="C82" i="7"/>
  <c r="E4" i="6"/>
  <c r="C82" i="6"/>
  <c r="E4" i="5"/>
  <c r="C122" i="5"/>
  <c r="C202" i="5"/>
  <c r="E4" i="4"/>
  <c r="C42" i="4"/>
  <c r="E4" i="1"/>
  <c r="W56" i="12"/>
  <c r="W54" i="12" s="1"/>
  <c r="R54" i="12"/>
  <c r="CE2" i="28" l="1"/>
  <c r="CO2" i="28" s="1"/>
  <c r="CA2" i="28"/>
  <c r="BV2" i="28"/>
  <c r="AB2" i="28"/>
  <c r="B70" i="28"/>
  <c r="B85" i="28"/>
  <c r="B99" i="28"/>
  <c r="B26" i="28"/>
  <c r="B10" i="28"/>
  <c r="AU2" i="28"/>
  <c r="BJ2" i="28"/>
  <c r="BM2" i="28"/>
  <c r="BD2" i="28"/>
  <c r="B39" i="28"/>
  <c r="B54" i="28"/>
  <c r="BS2" i="28"/>
  <c r="BR2" i="28"/>
  <c r="B114" i="28"/>
  <c r="B22" i="12"/>
  <c r="B43" i="12"/>
  <c r="B8" i="12"/>
  <c r="B34" i="12"/>
  <c r="I6" i="28"/>
  <c r="K50" i="28"/>
  <c r="E79" i="28"/>
  <c r="G19" i="28"/>
  <c r="E50" i="28"/>
  <c r="J95" i="28"/>
  <c r="J64" i="28"/>
  <c r="K4" i="28"/>
  <c r="L81" i="28"/>
  <c r="D110" i="28"/>
  <c r="K80" i="28"/>
  <c r="I34" i="28"/>
  <c r="AI94" i="28"/>
  <c r="G79" i="28"/>
  <c r="K110" i="28"/>
  <c r="AJ94" i="28"/>
  <c r="J4" i="28"/>
  <c r="F21" i="28"/>
  <c r="L95" i="28"/>
  <c r="N109" i="28"/>
  <c r="I66" i="28"/>
  <c r="F65" i="28"/>
  <c r="M109" i="28"/>
  <c r="L6" i="28"/>
  <c r="J81" i="28"/>
  <c r="F34" i="28"/>
  <c r="D21" i="28"/>
  <c r="L5" i="28"/>
  <c r="S94" i="28"/>
  <c r="G95" i="28"/>
  <c r="F80" i="28"/>
  <c r="AQ94" i="28"/>
  <c r="D79" i="28"/>
  <c r="AG109" i="28"/>
  <c r="S109" i="28"/>
  <c r="AQ109" i="28"/>
  <c r="L110" i="28"/>
  <c r="G80" i="28"/>
  <c r="F110" i="28"/>
  <c r="I21" i="28"/>
  <c r="L19" i="28"/>
  <c r="G66" i="28"/>
  <c r="L34" i="28"/>
  <c r="I5" i="28"/>
  <c r="E19" i="28"/>
  <c r="W109" i="28"/>
  <c r="I110" i="28"/>
  <c r="D64" i="28"/>
  <c r="I65" i="28"/>
  <c r="G20" i="28"/>
  <c r="I35" i="28"/>
  <c r="D5" i="28"/>
  <c r="P109" i="28"/>
  <c r="I49" i="28"/>
  <c r="E65" i="28"/>
  <c r="J22" i="28"/>
  <c r="E21" i="28"/>
  <c r="L21" i="28"/>
  <c r="K6" i="28"/>
  <c r="F81" i="28"/>
  <c r="L22" i="28"/>
  <c r="E80" i="28"/>
  <c r="O94" i="28"/>
  <c r="G4" i="28"/>
  <c r="F22" i="28"/>
  <c r="U109" i="28"/>
  <c r="I81" i="28"/>
  <c r="E81" i="28"/>
  <c r="D22" i="28"/>
  <c r="L4" i="28"/>
  <c r="D6" i="28"/>
  <c r="G65" i="28"/>
  <c r="D81" i="28"/>
  <c r="E66" i="28"/>
  <c r="F4" i="28"/>
  <c r="E64" i="28"/>
  <c r="K34" i="28"/>
  <c r="P94" i="28"/>
  <c r="G81" i="28"/>
  <c r="E35" i="28"/>
  <c r="L49" i="28"/>
  <c r="AG94" i="28"/>
  <c r="G35" i="28"/>
  <c r="I64" i="28"/>
  <c r="F64" i="28"/>
  <c r="T94" i="28"/>
  <c r="J6" i="28"/>
  <c r="J19" i="28"/>
  <c r="L65" i="28"/>
  <c r="AC109" i="28"/>
  <c r="I80" i="28"/>
  <c r="E20" i="28"/>
  <c r="E49" i="28"/>
  <c r="L64" i="28"/>
  <c r="E95" i="28"/>
  <c r="D49" i="28"/>
  <c r="J110" i="28"/>
  <c r="G22" i="28"/>
  <c r="F79" i="28"/>
  <c r="G64" i="28"/>
  <c r="J21" i="28"/>
  <c r="I50" i="28"/>
  <c r="K49" i="28"/>
  <c r="I79" i="28"/>
  <c r="L35" i="28"/>
  <c r="K19" i="28"/>
  <c r="AJ109" i="28"/>
  <c r="J35" i="28"/>
  <c r="E110" i="28"/>
  <c r="J5" i="28"/>
  <c r="J34" i="28"/>
  <c r="G21" i="28"/>
  <c r="G34" i="28"/>
  <c r="G50" i="28"/>
  <c r="F5" i="28"/>
  <c r="G5" i="28"/>
  <c r="F19" i="28"/>
  <c r="F50" i="28"/>
  <c r="W94" i="28"/>
  <c r="D65" i="28"/>
  <c r="D4" i="28"/>
  <c r="L79" i="28"/>
  <c r="K21" i="28"/>
  <c r="K66" i="28"/>
  <c r="D19" i="28"/>
  <c r="N94" i="28"/>
  <c r="D35" i="28"/>
  <c r="F6" i="28"/>
  <c r="J49" i="28"/>
  <c r="O109" i="28"/>
  <c r="G49" i="28"/>
  <c r="I22" i="28"/>
  <c r="K22" i="28"/>
  <c r="D50" i="28"/>
  <c r="X109" i="28"/>
  <c r="K79" i="28"/>
  <c r="J80" i="28"/>
  <c r="I20" i="28"/>
  <c r="J50" i="28"/>
  <c r="I4" i="28"/>
  <c r="AI109" i="28"/>
  <c r="E22" i="28"/>
  <c r="T109" i="28"/>
  <c r="K5" i="28"/>
  <c r="G6" i="28"/>
  <c r="F35" i="28"/>
  <c r="AM109" i="28"/>
  <c r="L80" i="28"/>
  <c r="D95" i="28"/>
  <c r="I19" i="28"/>
  <c r="K64" i="28"/>
  <c r="G110" i="28"/>
  <c r="F49" i="28"/>
  <c r="U94" i="28"/>
  <c r="E34" i="28"/>
  <c r="AH109" i="28"/>
  <c r="D66" i="28"/>
  <c r="K20" i="28"/>
  <c r="K65" i="28"/>
  <c r="L50" i="28"/>
  <c r="K81" i="28"/>
  <c r="M94" i="28"/>
  <c r="AM94" i="28"/>
  <c r="J66" i="28"/>
  <c r="F95" i="28"/>
  <c r="L20" i="28"/>
  <c r="L66" i="28"/>
  <c r="J79" i="28"/>
  <c r="D80" i="28"/>
  <c r="E4" i="28"/>
  <c r="AC94" i="28"/>
  <c r="I95" i="28"/>
  <c r="J20" i="28"/>
  <c r="D20" i="28"/>
  <c r="F20" i="28"/>
  <c r="K35" i="28"/>
  <c r="E6" i="28"/>
  <c r="J65" i="28"/>
  <c r="F66" i="28"/>
  <c r="K95" i="28"/>
  <c r="D34" i="28"/>
  <c r="X94" i="28"/>
  <c r="E5" i="28"/>
  <c r="AH94" i="28"/>
  <c r="H81" i="28" l="1"/>
  <c r="C81" i="28" s="1"/>
  <c r="H20" i="28"/>
  <c r="C20" i="28" s="1"/>
  <c r="H95" i="28"/>
  <c r="C95" i="28" s="1"/>
  <c r="H4" i="28"/>
  <c r="H66" i="28"/>
  <c r="C66" i="28" s="1"/>
  <c r="H22" i="28"/>
  <c r="C22" i="28" s="1"/>
  <c r="H21" i="28"/>
  <c r="C21" i="28" s="1"/>
  <c r="H110" i="28"/>
  <c r="C110" i="28" s="1"/>
  <c r="H80" i="28"/>
  <c r="C80" i="28" s="1"/>
  <c r="CY2" i="28"/>
  <c r="DI2" i="28" s="1"/>
  <c r="CU2" i="28"/>
  <c r="CP2" i="28"/>
  <c r="BT2" i="28"/>
  <c r="B11" i="28"/>
  <c r="B86" i="28"/>
  <c r="B115" i="28"/>
  <c r="B55" i="28"/>
  <c r="BE2" i="28"/>
  <c r="B100" i="28"/>
  <c r="CC2" i="28"/>
  <c r="CB2" i="28"/>
  <c r="B40" i="28"/>
  <c r="B27" i="28"/>
  <c r="CK2" i="28"/>
  <c r="CF2" i="28"/>
  <c r="BN2" i="28"/>
  <c r="AV2" i="28"/>
  <c r="B71" i="28"/>
  <c r="BW2" i="28"/>
  <c r="B44" i="12"/>
  <c r="B35" i="12"/>
  <c r="B36" i="12" s="1"/>
  <c r="B23" i="12"/>
  <c r="B24" i="12" s="1"/>
  <c r="B9" i="12"/>
  <c r="DY50" i="28"/>
  <c r="AM49" i="28"/>
  <c r="AJ50" i="28"/>
  <c r="AR50" i="28"/>
  <c r="AN50" i="28"/>
  <c r="AM50" i="28"/>
  <c r="V50" i="28"/>
  <c r="BW50" i="28"/>
  <c r="BO50" i="28"/>
  <c r="Q50" i="28"/>
  <c r="CB50" i="28"/>
  <c r="BQ49" i="28"/>
  <c r="AW49" i="28"/>
  <c r="CL50" i="28"/>
  <c r="DD49" i="28"/>
  <c r="CS49" i="28"/>
  <c r="CX49" i="28"/>
  <c r="BU49" i="28"/>
  <c r="DM50" i="28"/>
  <c r="CO50" i="28"/>
  <c r="AL49" i="28"/>
  <c r="BM49" i="28"/>
  <c r="BF50" i="28"/>
  <c r="DO49" i="28"/>
  <c r="BK49" i="28"/>
  <c r="CF49" i="28"/>
  <c r="CP50" i="28"/>
  <c r="DV50" i="28"/>
  <c r="AZ50" i="28"/>
  <c r="BE50" i="28"/>
  <c r="DX50" i="28"/>
  <c r="Z50" i="28"/>
  <c r="AB49" i="28"/>
  <c r="T50" i="28"/>
  <c r="R50" i="28"/>
  <c r="CA50" i="28"/>
  <c r="CI50" i="28"/>
  <c r="BP49" i="28"/>
  <c r="CL49" i="28"/>
  <c r="BC50" i="28"/>
  <c r="AN49" i="28"/>
  <c r="BK50" i="28"/>
  <c r="BB50" i="28"/>
  <c r="BW49" i="28"/>
  <c r="CM49" i="28"/>
  <c r="CR49" i="28"/>
  <c r="CQ49" i="28"/>
  <c r="AU49" i="28"/>
  <c r="BZ49" i="28"/>
  <c r="AQ49" i="28"/>
  <c r="CU49" i="28"/>
  <c r="P49" i="28"/>
  <c r="BY50" i="28"/>
  <c r="Z49" i="28"/>
  <c r="CC49" i="28"/>
  <c r="DM49" i="28"/>
  <c r="V49" i="28"/>
  <c r="DL50" i="28"/>
  <c r="CY49" i="28"/>
  <c r="BH50" i="28"/>
  <c r="DJ50" i="28"/>
  <c r="N50" i="28"/>
  <c r="CH50" i="28"/>
  <c r="AT50" i="28"/>
  <c r="DA50" i="28"/>
  <c r="CO49" i="28"/>
  <c r="CC50" i="28"/>
  <c r="S49" i="28"/>
  <c r="DU49" i="28"/>
  <c r="S50" i="28"/>
  <c r="CS50" i="28"/>
  <c r="BX50" i="28"/>
  <c r="BB49" i="28"/>
  <c r="BN49" i="28"/>
  <c r="AJ49" i="28"/>
  <c r="BG49" i="28"/>
  <c r="CB49" i="28"/>
  <c r="CJ49" i="28"/>
  <c r="BD50" i="28"/>
  <c r="CW49" i="28"/>
  <c r="BR50" i="28"/>
  <c r="CX50" i="28"/>
  <c r="CR50" i="28"/>
  <c r="M49" i="28"/>
  <c r="DN50" i="28"/>
  <c r="DH49" i="28"/>
  <c r="CV50" i="28"/>
  <c r="DD50" i="28"/>
  <c r="CZ50" i="28"/>
  <c r="CY50" i="28"/>
  <c r="DO50" i="28"/>
  <c r="DY49" i="28"/>
  <c r="CF50" i="28"/>
  <c r="AB50" i="28"/>
  <c r="X50" i="28"/>
  <c r="AF50" i="28"/>
  <c r="EB49" i="28"/>
  <c r="DS49" i="28"/>
  <c r="AA49" i="28"/>
  <c r="DH50" i="28"/>
  <c r="DW50" i="28"/>
  <c r="BS50" i="28"/>
  <c r="AZ49" i="28"/>
  <c r="W49" i="28"/>
  <c r="BJ49" i="28"/>
  <c r="T49" i="28"/>
  <c r="DW49" i="28"/>
  <c r="BZ50" i="28"/>
  <c r="CG50" i="28"/>
  <c r="AY50" i="28"/>
  <c r="DC50" i="28"/>
  <c r="BN50" i="28"/>
  <c r="AE50" i="28"/>
  <c r="DE49" i="28"/>
  <c r="AP50" i="28"/>
  <c r="BA50" i="28"/>
  <c r="Y49" i="28"/>
  <c r="CM50" i="28"/>
  <c r="DP50" i="28"/>
  <c r="DB50" i="28"/>
  <c r="AI50" i="28"/>
  <c r="U50" i="28"/>
  <c r="N49" i="28"/>
  <c r="DR49" i="28"/>
  <c r="DZ49" i="28"/>
  <c r="CI49" i="28"/>
  <c r="DK50" i="28"/>
  <c r="BP50" i="28"/>
  <c r="BL49" i="28"/>
  <c r="AU50" i="28"/>
  <c r="DF50" i="28"/>
  <c r="DQ50" i="28"/>
  <c r="DZ50" i="28"/>
  <c r="BJ50" i="28"/>
  <c r="CD50" i="28"/>
  <c r="CH49" i="28"/>
  <c r="DG49" i="28"/>
  <c r="CK50" i="28"/>
  <c r="CQ50" i="28"/>
  <c r="EB50" i="28"/>
  <c r="DX49" i="28"/>
  <c r="AW50" i="28"/>
  <c r="AX49" i="28"/>
  <c r="AH50" i="28"/>
  <c r="BT50" i="28"/>
  <c r="P50" i="28"/>
  <c r="DL49" i="28"/>
  <c r="DT49" i="28"/>
  <c r="DA49" i="28"/>
  <c r="CZ49" i="28"/>
  <c r="BD49" i="28"/>
  <c r="DP49" i="28"/>
  <c r="CG49" i="28"/>
  <c r="CT49" i="28"/>
  <c r="AH49" i="28"/>
  <c r="AD49" i="28"/>
  <c r="O49" i="28"/>
  <c r="DS50" i="28"/>
  <c r="AV49" i="28"/>
  <c r="DT50" i="28"/>
  <c r="BH49" i="28"/>
  <c r="DF49" i="28"/>
  <c r="BY49" i="28"/>
  <c r="DQ49" i="28"/>
  <c r="BI50" i="28"/>
  <c r="BQ50" i="28"/>
  <c r="DI50" i="28"/>
  <c r="AV50" i="28"/>
  <c r="M50" i="28"/>
  <c r="DN49" i="28"/>
  <c r="AC50" i="28"/>
  <c r="CN50" i="28"/>
  <c r="CJ50" i="28"/>
  <c r="EA50" i="28"/>
  <c r="AA50" i="28"/>
  <c r="AX50" i="28"/>
  <c r="O50" i="28"/>
  <c r="W50" i="28"/>
  <c r="DC49" i="28"/>
  <c r="AI49" i="28"/>
  <c r="CD49" i="28"/>
  <c r="BV49" i="28"/>
  <c r="CV49" i="28"/>
  <c r="AR49" i="28"/>
  <c r="AG49" i="28"/>
  <c r="DG50" i="28"/>
  <c r="BT49" i="28"/>
  <c r="AQ50" i="28"/>
  <c r="AC49" i="28"/>
  <c r="DE50" i="28"/>
  <c r="AK49" i="28"/>
  <c r="CE50" i="28"/>
  <c r="DB49" i="28"/>
  <c r="DU50" i="28"/>
  <c r="BA49" i="28"/>
  <c r="AD50" i="28"/>
  <c r="AS50" i="28"/>
  <c r="AG50" i="28"/>
  <c r="AO50" i="28"/>
  <c r="BR49" i="28"/>
  <c r="U49" i="28"/>
  <c r="CN49" i="28"/>
  <c r="BU50" i="28"/>
  <c r="BX49" i="28"/>
  <c r="AL50" i="28"/>
  <c r="AK50" i="28"/>
  <c r="DK49" i="28"/>
  <c r="EA49" i="28"/>
  <c r="AF49" i="28"/>
  <c r="AE49" i="28"/>
  <c r="CP49" i="28"/>
  <c r="AO49" i="28"/>
  <c r="CE49" i="28"/>
  <c r="DJ49" i="28"/>
  <c r="BS49" i="28"/>
  <c r="CA49" i="28"/>
  <c r="CU50" i="28"/>
  <c r="BE49" i="28"/>
  <c r="CW50" i="28"/>
  <c r="BV50" i="28"/>
  <c r="BC49" i="28"/>
  <c r="DV49" i="28"/>
  <c r="AY49" i="28"/>
  <c r="BG50" i="28"/>
  <c r="DR50" i="28"/>
  <c r="BI49" i="28"/>
  <c r="BF49" i="28"/>
  <c r="BO49" i="28"/>
  <c r="AS49" i="28"/>
  <c r="CK49" i="28"/>
  <c r="AT49" i="28"/>
  <c r="BM50" i="28"/>
  <c r="R49" i="28"/>
  <c r="Q49" i="28"/>
  <c r="X49" i="28"/>
  <c r="BL50" i="28"/>
  <c r="CT50" i="28"/>
  <c r="Y50" i="28"/>
  <c r="DI49" i="28"/>
  <c r="AP49" i="28"/>
  <c r="DJ2" i="28" l="1"/>
  <c r="DS2" i="28"/>
  <c r="DO2" i="28"/>
  <c r="C4" i="28"/>
  <c r="H5" i="28"/>
  <c r="C5" i="28" s="1"/>
  <c r="CQ2" i="28"/>
  <c r="CW2" i="28"/>
  <c r="CV2" i="28"/>
  <c r="CZ2" i="28"/>
  <c r="DE2" i="28"/>
  <c r="B41" i="28"/>
  <c r="B56" i="28"/>
  <c r="B116" i="28"/>
  <c r="B87" i="28"/>
  <c r="BO2" i="28"/>
  <c r="CG2" i="28"/>
  <c r="B101" i="28"/>
  <c r="BX2" i="28"/>
  <c r="CM2" i="28"/>
  <c r="CL2" i="28"/>
  <c r="CD2" i="28"/>
  <c r="B12" i="28"/>
  <c r="B72" i="28"/>
  <c r="B28" i="28"/>
  <c r="BF2" i="28"/>
  <c r="B25" i="12"/>
  <c r="B26" i="12" s="1"/>
  <c r="B10" i="12"/>
  <c r="B11" i="12" s="1"/>
  <c r="DO80" i="28"/>
  <c r="DJ4" i="28"/>
  <c r="DI64" i="28"/>
  <c r="DO81" i="28"/>
  <c r="DJ34" i="28"/>
  <c r="DI80" i="28"/>
  <c r="DO66" i="28"/>
  <c r="DO20" i="28"/>
  <c r="DO4" i="28"/>
  <c r="DI95" i="28"/>
  <c r="DI6" i="28"/>
  <c r="DJ79" i="28"/>
  <c r="DI65" i="28"/>
  <c r="DO110" i="28"/>
  <c r="DJ110" i="28"/>
  <c r="DJ6" i="28"/>
  <c r="DO6" i="28"/>
  <c r="DJ19" i="28"/>
  <c r="DJ95" i="28"/>
  <c r="DO95" i="28"/>
  <c r="DS4" i="28"/>
  <c r="DI5" i="28"/>
  <c r="DS19" i="28"/>
  <c r="DI66" i="28"/>
  <c r="DI94" i="28"/>
  <c r="DO21" i="28"/>
  <c r="DI110" i="28"/>
  <c r="DJ22" i="28"/>
  <c r="DJ20" i="28"/>
  <c r="DO64" i="28"/>
  <c r="DS22" i="28"/>
  <c r="DI21" i="28"/>
  <c r="DI81" i="28"/>
  <c r="DO5" i="28"/>
  <c r="DO19" i="28"/>
  <c r="DI79" i="28"/>
  <c r="DO65" i="28"/>
  <c r="DI34" i="28"/>
  <c r="DO22" i="28"/>
  <c r="DO79" i="28"/>
  <c r="DS80" i="28"/>
  <c r="DI22" i="28"/>
  <c r="DI20" i="28"/>
  <c r="DI4" i="28"/>
  <c r="DI109" i="28"/>
  <c r="DI19" i="28"/>
  <c r="DO34" i="28"/>
  <c r="DI35" i="28"/>
  <c r="DO35" i="28"/>
  <c r="DS66" i="28"/>
  <c r="DY2" i="28" l="1"/>
  <c r="DT2" i="28"/>
  <c r="DK2" i="28"/>
  <c r="DQ2" i="28"/>
  <c r="DP2" i="28"/>
  <c r="H6" i="28"/>
  <c r="C6" i="28" s="1"/>
  <c r="DA2" i="28"/>
  <c r="CX2" i="28"/>
  <c r="DF2" i="28"/>
  <c r="DG2" i="28"/>
  <c r="CR2" i="28"/>
  <c r="B29" i="28"/>
  <c r="CN2" i="28"/>
  <c r="BY2" i="28"/>
  <c r="B73" i="28"/>
  <c r="B13" i="28"/>
  <c r="B102" i="28"/>
  <c r="CH2" i="28"/>
  <c r="B88" i="28"/>
  <c r="B42" i="28"/>
  <c r="B117" i="28"/>
  <c r="BP2" i="28"/>
  <c r="B57" i="28"/>
  <c r="B12" i="12"/>
  <c r="B27" i="12"/>
  <c r="DJ5" i="28"/>
  <c r="DJ81" i="28"/>
  <c r="DJ65" i="28"/>
  <c r="DJ35" i="28"/>
  <c r="DS34" i="28"/>
  <c r="DJ66" i="28"/>
  <c r="DS5" i="28"/>
  <c r="DS110" i="28"/>
  <c r="DS21" i="28"/>
  <c r="DJ64" i="28"/>
  <c r="DS65" i="28"/>
  <c r="DS81" i="28"/>
  <c r="DO94" i="28"/>
  <c r="DS64" i="28"/>
  <c r="DO109" i="28"/>
  <c r="DJ80" i="28"/>
  <c r="DJ109" i="28"/>
  <c r="DJ94" i="28"/>
  <c r="DS35" i="28"/>
  <c r="DS95" i="28"/>
  <c r="DS109" i="28"/>
  <c r="DS20" i="28"/>
  <c r="DS79" i="28"/>
  <c r="DS6" i="28"/>
  <c r="DJ21" i="28"/>
  <c r="DS94" i="28"/>
  <c r="EA2" i="28" l="1"/>
  <c r="DZ2" i="28"/>
  <c r="DR2" i="28"/>
  <c r="DL2" i="28"/>
  <c r="DU2" i="28"/>
  <c r="DH2" i="28"/>
  <c r="CS2" i="28"/>
  <c r="DB2" i="28"/>
  <c r="B14" i="28"/>
  <c r="B118" i="28"/>
  <c r="B89" i="28"/>
  <c r="CI2" i="28"/>
  <c r="B74" i="28"/>
  <c r="B103" i="28"/>
  <c r="BZ2" i="28"/>
  <c r="B58" i="28"/>
  <c r="B43" i="28"/>
  <c r="B30" i="28"/>
  <c r="DT4" i="28"/>
  <c r="DT110" i="28"/>
  <c r="DT34" i="28"/>
  <c r="DQ79" i="28"/>
  <c r="DP79" i="28"/>
  <c r="DP109" i="28"/>
  <c r="DY81" i="28"/>
  <c r="DQ80" i="28"/>
  <c r="DP35" i="28"/>
  <c r="DP22" i="28"/>
  <c r="DT21" i="28"/>
  <c r="DQ65" i="28"/>
  <c r="DP21" i="28"/>
  <c r="DQ109" i="28"/>
  <c r="DP81" i="28"/>
  <c r="DY34" i="28"/>
  <c r="DQ5" i="28"/>
  <c r="DK110" i="28"/>
  <c r="DT65" i="28"/>
  <c r="DT80" i="28"/>
  <c r="DQ22" i="28"/>
  <c r="DT20" i="28"/>
  <c r="DK81" i="28"/>
  <c r="DQ35" i="28"/>
  <c r="DY65" i="28"/>
  <c r="DY19" i="28"/>
  <c r="DT81" i="28"/>
  <c r="DQ20" i="28"/>
  <c r="DT6" i="28"/>
  <c r="DK66" i="28"/>
  <c r="DK4" i="28"/>
  <c r="DY80" i="28"/>
  <c r="DT22" i="28"/>
  <c r="DQ66" i="28"/>
  <c r="DQ34" i="28"/>
  <c r="DP5" i="28"/>
  <c r="DQ64" i="28"/>
  <c r="DQ19" i="28"/>
  <c r="DK79" i="28"/>
  <c r="DP110" i="28"/>
  <c r="DY79" i="28"/>
  <c r="DP65" i="28"/>
  <c r="DY94" i="28"/>
  <c r="DP34" i="28"/>
  <c r="DK22" i="28"/>
  <c r="DQ110" i="28"/>
  <c r="DY35" i="28"/>
  <c r="DT64" i="28"/>
  <c r="DQ6" i="28"/>
  <c r="DK94" i="28"/>
  <c r="DY20" i="28"/>
  <c r="DK21" i="28"/>
  <c r="DP64" i="28"/>
  <c r="DQ95" i="28"/>
  <c r="DY95" i="28"/>
  <c r="DK35" i="28"/>
  <c r="DT79" i="28"/>
  <c r="DT95" i="28"/>
  <c r="DP20" i="28"/>
  <c r="DY109" i="28"/>
  <c r="DT94" i="28"/>
  <c r="DP6" i="28"/>
  <c r="DK6" i="28"/>
  <c r="DK5" i="28"/>
  <c r="DP95" i="28"/>
  <c r="DY22" i="28"/>
  <c r="DK64" i="28"/>
  <c r="DK109" i="28"/>
  <c r="DT35" i="28"/>
  <c r="DK34" i="28"/>
  <c r="DP4" i="28"/>
  <c r="DY66" i="28"/>
  <c r="DY5" i="28"/>
  <c r="DP94" i="28"/>
  <c r="DY21" i="28"/>
  <c r="DT109" i="28"/>
  <c r="DY4" i="28"/>
  <c r="DY6" i="28"/>
  <c r="DP66" i="28"/>
  <c r="DK80" i="28"/>
  <c r="DY64" i="28"/>
  <c r="DP80" i="28"/>
  <c r="DQ21" i="28"/>
  <c r="DK20" i="28"/>
  <c r="DQ94" i="28"/>
  <c r="DT66" i="28"/>
  <c r="DT5" i="28"/>
  <c r="DP19" i="28"/>
  <c r="DQ4" i="28"/>
  <c r="DK95" i="28"/>
  <c r="DK19" i="28"/>
  <c r="DQ81" i="28"/>
  <c r="DT19" i="28"/>
  <c r="DY110" i="28"/>
  <c r="DK65" i="28"/>
  <c r="DV2" i="28" l="1"/>
  <c r="DM2" i="28"/>
  <c r="EB2" i="28"/>
  <c r="DC2" i="28"/>
  <c r="CT2" i="28"/>
  <c r="B31" i="28"/>
  <c r="B59" i="28"/>
  <c r="B75" i="28"/>
  <c r="CJ2" i="28"/>
  <c r="B15" i="28"/>
  <c r="B90" i="28"/>
  <c r="B104" i="28"/>
  <c r="B44" i="28"/>
  <c r="B119" i="28"/>
  <c r="DN2" i="28" l="1"/>
  <c r="DW2" i="28"/>
  <c r="DD2" i="28"/>
  <c r="B91" i="28"/>
  <c r="B16" i="28"/>
  <c r="B76" i="28"/>
  <c r="B45" i="28"/>
  <c r="B105" i="28"/>
  <c r="B60" i="28"/>
  <c r="B120" i="28"/>
  <c r="B32" i="28"/>
  <c r="DX2" i="28" l="1"/>
  <c r="B121" i="28"/>
  <c r="B106" i="28"/>
  <c r="B61" i="28"/>
  <c r="B46" i="28"/>
  <c r="B77" i="28"/>
  <c r="B17" i="28"/>
  <c r="B92" i="28"/>
  <c r="B33" i="28"/>
  <c r="B47" i="28" l="1"/>
  <c r="B122" i="28"/>
  <c r="B93" i="28"/>
  <c r="B18" i="28"/>
  <c r="B78" i="28"/>
  <c r="B62" i="28"/>
  <c r="B107" i="28"/>
  <c r="B48" i="28" l="1"/>
  <c r="B108" i="28"/>
  <c r="B123" i="28"/>
  <c r="B63" i="28"/>
  <c r="DU34" i="28"/>
  <c r="X4" i="28"/>
  <c r="X65" i="28"/>
  <c r="DM6" i="28"/>
  <c r="CQ19" i="28"/>
  <c r="CY5" i="28"/>
  <c r="EA5" i="28"/>
  <c r="CU21" i="28"/>
  <c r="CU19" i="28"/>
  <c r="DU20" i="28"/>
  <c r="CY4" i="28"/>
  <c r="DE35" i="28"/>
  <c r="DR5" i="28"/>
  <c r="CO81" i="28"/>
  <c r="DR20" i="28"/>
  <c r="AQ4" i="28"/>
  <c r="AI5" i="28"/>
  <c r="CQ65" i="28"/>
  <c r="DA79" i="28"/>
  <c r="S79" i="28"/>
  <c r="DR4" i="28"/>
  <c r="CP20" i="28"/>
  <c r="CZ5" i="28"/>
  <c r="DX80" i="28"/>
  <c r="U79" i="28"/>
  <c r="CY109" i="28"/>
  <c r="CQ64" i="28"/>
  <c r="CZ6" i="28"/>
  <c r="AG5" i="28"/>
  <c r="DV66" i="28"/>
  <c r="DG81" i="28"/>
  <c r="O65" i="28"/>
  <c r="CW19" i="28"/>
  <c r="AI21" i="28"/>
  <c r="DX5" i="28"/>
  <c r="DW22" i="28"/>
  <c r="DM79" i="28"/>
  <c r="M4" i="28"/>
  <c r="DG22" i="28"/>
  <c r="CQ94" i="28"/>
  <c r="AC34" i="28"/>
  <c r="CY34" i="28"/>
  <c r="CP35" i="28"/>
  <c r="EA80" i="28"/>
  <c r="DE79" i="28"/>
  <c r="CV6" i="28"/>
  <c r="DW109" i="28"/>
  <c r="DF65" i="28"/>
  <c r="EA19" i="28"/>
  <c r="DM5" i="28"/>
  <c r="DZ110" i="28"/>
  <c r="W34" i="28"/>
  <c r="N20" i="28"/>
  <c r="CQ5" i="28"/>
  <c r="CV64" i="28"/>
  <c r="CW110" i="28"/>
  <c r="CZ80" i="28"/>
  <c r="DN109" i="28"/>
  <c r="DA94" i="28"/>
  <c r="CU81" i="28"/>
  <c r="DW20" i="28"/>
  <c r="CV22" i="28"/>
  <c r="AQ34" i="28"/>
  <c r="AQ21" i="28"/>
  <c r="DR64" i="28"/>
  <c r="DZ79" i="28"/>
  <c r="DL79" i="28"/>
  <c r="CU109" i="28"/>
  <c r="AJ20" i="28"/>
  <c r="CV66" i="28"/>
  <c r="CR95" i="28"/>
  <c r="AH5" i="28"/>
  <c r="CX19" i="28"/>
  <c r="DL4" i="28"/>
  <c r="DL35" i="28"/>
  <c r="DR19" i="28"/>
  <c r="CU4" i="28"/>
  <c r="O79" i="28"/>
  <c r="DE66" i="28"/>
  <c r="CW79" i="28"/>
  <c r="AS80" i="28"/>
  <c r="CI81" i="28"/>
  <c r="CT95" i="28"/>
  <c r="S6" i="28"/>
  <c r="S95" i="28"/>
  <c r="CH22" i="28"/>
  <c r="BY21" i="28"/>
  <c r="AH22" i="28"/>
  <c r="BZ6" i="28"/>
  <c r="J61" i="28"/>
  <c r="CT94" i="28"/>
  <c r="G103" i="28"/>
  <c r="AD19" i="28"/>
  <c r="CM6" i="28"/>
  <c r="AF34" i="28"/>
  <c r="L114" i="28"/>
  <c r="G12" i="28"/>
  <c r="D85" i="28"/>
  <c r="F52" i="28"/>
  <c r="BP80" i="28"/>
  <c r="K18" i="28"/>
  <c r="I27" i="28"/>
  <c r="CN94" i="28"/>
  <c r="BB109" i="28"/>
  <c r="CL81" i="28"/>
  <c r="AK79" i="28"/>
  <c r="D117" i="28"/>
  <c r="J97" i="28"/>
  <c r="BQ34" i="28"/>
  <c r="K29" i="28"/>
  <c r="BU19" i="28"/>
  <c r="K48" i="28"/>
  <c r="CD95" i="28"/>
  <c r="I76" i="28"/>
  <c r="AA66" i="28"/>
  <c r="CF35" i="28"/>
  <c r="CM35" i="28"/>
  <c r="CK80" i="28"/>
  <c r="CD79" i="28"/>
  <c r="BX110" i="28"/>
  <c r="I118" i="28"/>
  <c r="CC65" i="28"/>
  <c r="BH20" i="28"/>
  <c r="F23" i="28"/>
  <c r="D52" i="28"/>
  <c r="K98" i="28"/>
  <c r="BI65" i="28"/>
  <c r="CY21" i="28"/>
  <c r="M79" i="28"/>
  <c r="DM4" i="28"/>
  <c r="CO35" i="28"/>
  <c r="S20" i="28"/>
  <c r="DA110" i="28"/>
  <c r="DR6" i="28"/>
  <c r="CP6" i="28"/>
  <c r="DW5" i="28"/>
  <c r="EA109" i="28"/>
  <c r="AC5" i="28"/>
  <c r="AI20" i="28"/>
  <c r="DN81" i="28"/>
  <c r="DN64" i="28"/>
  <c r="CP21" i="28"/>
  <c r="DE20" i="28"/>
  <c r="CX95" i="28"/>
  <c r="N34" i="28"/>
  <c r="N65" i="28"/>
  <c r="DX19" i="28"/>
  <c r="CX6" i="28"/>
  <c r="T64" i="28"/>
  <c r="CV81" i="28"/>
  <c r="DG64" i="28"/>
  <c r="CX66" i="28"/>
  <c r="DM20" i="28"/>
  <c r="AQ79" i="28"/>
  <c r="DE6" i="28"/>
  <c r="N19" i="28"/>
  <c r="AC80" i="28"/>
  <c r="CW35" i="28"/>
  <c r="CY22" i="28"/>
  <c r="DW19" i="28"/>
  <c r="S34" i="28"/>
  <c r="DF21" i="28"/>
  <c r="CX65" i="28"/>
  <c r="S80" i="28"/>
  <c r="DR109" i="28"/>
  <c r="DA22" i="28"/>
  <c r="EA95" i="28"/>
  <c r="CU6" i="28"/>
  <c r="DN34" i="28"/>
  <c r="DX66" i="28"/>
  <c r="DF95" i="28"/>
  <c r="CV5" i="28"/>
  <c r="DR80" i="28"/>
  <c r="CU95" i="28"/>
  <c r="DN22" i="28"/>
  <c r="CR34" i="28"/>
  <c r="CZ95" i="28"/>
  <c r="DU65" i="28"/>
  <c r="N21" i="28"/>
  <c r="AC65" i="28"/>
  <c r="CX109" i="28"/>
  <c r="DZ6" i="28"/>
  <c r="CR22" i="28"/>
  <c r="O64" i="28"/>
  <c r="DL94" i="28"/>
  <c r="DN79" i="28"/>
  <c r="AQ19" i="28"/>
  <c r="AJ21" i="28"/>
  <c r="P65" i="28"/>
  <c r="DF5" i="28"/>
  <c r="DZ95" i="28"/>
  <c r="AJ80" i="28"/>
  <c r="AQ80" i="28"/>
  <c r="CP95" i="28"/>
  <c r="DU79" i="28"/>
  <c r="CZ81" i="28"/>
  <c r="M80" i="28"/>
  <c r="M19" i="28"/>
  <c r="DM21" i="28"/>
  <c r="AQ20" i="28"/>
  <c r="DZ5" i="28"/>
  <c r="M34" i="28"/>
  <c r="CV80" i="28"/>
  <c r="DZ81" i="28"/>
  <c r="DA6" i="28"/>
  <c r="CR19" i="28"/>
  <c r="AQ64" i="28"/>
  <c r="CI94" i="28"/>
  <c r="D9" i="12"/>
  <c r="BJ22" i="28"/>
  <c r="AK94" i="28"/>
  <c r="CI35" i="28"/>
  <c r="Z64" i="28"/>
  <c r="I33" i="28"/>
  <c r="BV35" i="28"/>
  <c r="BD64" i="28"/>
  <c r="Q66" i="28"/>
  <c r="K15" i="28"/>
  <c r="E39" i="28"/>
  <c r="BS66" i="28"/>
  <c r="BE22" i="28"/>
  <c r="CA80" i="28"/>
  <c r="AW66" i="28"/>
  <c r="BQ65" i="28"/>
  <c r="CB5" i="28"/>
  <c r="DD94" i="28"/>
  <c r="DH34" i="28"/>
  <c r="K90" i="28"/>
  <c r="AR19" i="28"/>
  <c r="AK81" i="28"/>
  <c r="AD35" i="28"/>
  <c r="CH80" i="28"/>
  <c r="BO65" i="28"/>
  <c r="G46" i="28"/>
  <c r="J59" i="28"/>
  <c r="AN80" i="28"/>
  <c r="BI64" i="28"/>
  <c r="J72" i="28"/>
  <c r="F12" i="28"/>
  <c r="F15" i="28"/>
  <c r="F118" i="28"/>
  <c r="BQ81" i="28"/>
  <c r="CL22" i="28"/>
  <c r="F92" i="28"/>
  <c r="G90" i="28"/>
  <c r="CL21" i="28"/>
  <c r="AB65" i="28"/>
  <c r="AE95" i="28"/>
  <c r="G57" i="28"/>
  <c r="AF19" i="28"/>
  <c r="BH109" i="28"/>
  <c r="BB22" i="28"/>
  <c r="N95" i="28"/>
  <c r="DF80" i="28"/>
  <c r="CZ34" i="28"/>
  <c r="EB19" i="28"/>
  <c r="DX22" i="28"/>
  <c r="DV21" i="28"/>
  <c r="S65" i="28"/>
  <c r="DE5" i="28"/>
  <c r="CU110" i="28"/>
  <c r="CY80" i="28"/>
  <c r="EA110" i="28"/>
  <c r="DV110" i="28"/>
  <c r="AI79" i="28"/>
  <c r="AH34" i="28"/>
  <c r="DM34" i="28"/>
  <c r="EB5" i="28"/>
  <c r="DL20" i="28"/>
  <c r="DW4" i="28"/>
  <c r="CP4" i="28"/>
  <c r="DV20" i="28"/>
  <c r="DL64" i="28"/>
  <c r="EA94" i="28"/>
  <c r="DE64" i="28"/>
  <c r="DG4" i="28"/>
  <c r="CQ110" i="28"/>
  <c r="P21" i="28"/>
  <c r="AM65" i="28"/>
  <c r="CY81" i="28"/>
  <c r="CQ20" i="28"/>
  <c r="DV65" i="28"/>
  <c r="W4" i="28"/>
  <c r="CO5" i="28"/>
  <c r="DU21" i="28"/>
  <c r="DZ21" i="28"/>
  <c r="CP64" i="28"/>
  <c r="EB35" i="28"/>
  <c r="CR110" i="28"/>
  <c r="AG80" i="28"/>
  <c r="DN94" i="28"/>
  <c r="CR4" i="28"/>
  <c r="AH79" i="28"/>
  <c r="DW81" i="28"/>
  <c r="DX21" i="28"/>
  <c r="DN5" i="28"/>
  <c r="DZ80" i="28"/>
  <c r="DR79" i="28"/>
  <c r="CP81" i="28"/>
  <c r="U5" i="28"/>
  <c r="DU94" i="28"/>
  <c r="DE21" i="28"/>
  <c r="DR66" i="28"/>
  <c r="P5" i="28"/>
  <c r="CU34" i="28"/>
  <c r="W79" i="28"/>
  <c r="EA4" i="28"/>
  <c r="DA65" i="28"/>
  <c r="AC20" i="28"/>
  <c r="DF34" i="28"/>
  <c r="T20" i="28"/>
  <c r="CU80" i="28"/>
  <c r="CY6" i="28"/>
  <c r="CY20" i="28"/>
  <c r="DV4" i="28"/>
  <c r="DU110" i="28"/>
  <c r="CX64" i="28"/>
  <c r="DN95" i="28"/>
  <c r="CO6" i="28"/>
  <c r="CV21" i="28"/>
  <c r="O21" i="28"/>
  <c r="CP109" i="28"/>
  <c r="CW64" i="28"/>
  <c r="CZ4" i="28"/>
  <c r="CQ6" i="28"/>
  <c r="CY94" i="28"/>
  <c r="CO22" i="28"/>
  <c r="DM65" i="28"/>
  <c r="AC4" i="28"/>
  <c r="DX35" i="28"/>
  <c r="DE94" i="28"/>
  <c r="AI34" i="28"/>
  <c r="DZ109" i="28"/>
  <c r="K120" i="28"/>
  <c r="F51" i="28"/>
  <c r="J76" i="28"/>
  <c r="BG20" i="28"/>
  <c r="BB79" i="28"/>
  <c r="Y110" i="28"/>
  <c r="AX94" i="28"/>
  <c r="E62" i="28"/>
  <c r="BQ21" i="28"/>
  <c r="E51" i="28"/>
  <c r="E31" i="28"/>
  <c r="CJ19" i="28"/>
  <c r="Z19" i="28"/>
  <c r="BB66" i="28"/>
  <c r="BT79" i="28"/>
  <c r="CA4" i="28"/>
  <c r="G17" i="28"/>
  <c r="BZ110" i="28"/>
  <c r="R79" i="28"/>
  <c r="BR4" i="28"/>
  <c r="BV19" i="28"/>
  <c r="E106" i="28"/>
  <c r="L63" i="28"/>
  <c r="CM19" i="28"/>
  <c r="BO4" i="28"/>
  <c r="CK5" i="28"/>
  <c r="E61" i="28"/>
  <c r="J111" i="28"/>
  <c r="CB65" i="28"/>
  <c r="CJ95" i="28"/>
  <c r="BU6" i="28"/>
  <c r="F53" i="12"/>
  <c r="L78" i="28"/>
  <c r="F87" i="28"/>
  <c r="BF6" i="28"/>
  <c r="AN65" i="28"/>
  <c r="CF66" i="28"/>
  <c r="AP65" i="28"/>
  <c r="I101" i="28"/>
  <c r="BU20" i="28"/>
  <c r="R110" i="28"/>
  <c r="BD35" i="28"/>
  <c r="AD65" i="28"/>
  <c r="G41" i="28"/>
  <c r="CV109" i="28"/>
  <c r="CV4" i="28"/>
  <c r="CO65" i="28"/>
  <c r="CQ80" i="28"/>
  <c r="DR81" i="28"/>
  <c r="DG110" i="28"/>
  <c r="EB4" i="28"/>
  <c r="CR94" i="28"/>
  <c r="N5" i="28"/>
  <c r="EB79" i="28"/>
  <c r="DA80" i="28"/>
  <c r="AJ79" i="28"/>
  <c r="CU22" i="28"/>
  <c r="DA95" i="28"/>
  <c r="DF81" i="28"/>
  <c r="CX81" i="28"/>
  <c r="EB64" i="28"/>
  <c r="DZ66" i="28"/>
  <c r="DU109" i="28"/>
  <c r="CY79" i="28"/>
  <c r="EB109" i="28"/>
  <c r="CV94" i="28"/>
  <c r="O19" i="28"/>
  <c r="EA66" i="28"/>
  <c r="CZ109" i="28"/>
  <c r="EB34" i="28"/>
  <c r="CR109" i="28"/>
  <c r="AH64" i="28"/>
  <c r="U80" i="28"/>
  <c r="N64" i="28"/>
  <c r="P64" i="28"/>
  <c r="U4" i="28"/>
  <c r="P19" i="28"/>
  <c r="T4" i="28"/>
  <c r="CR81" i="28"/>
  <c r="EB21" i="28"/>
  <c r="AM20" i="28"/>
  <c r="EA22" i="28"/>
  <c r="DN80" i="28"/>
  <c r="DM22" i="28"/>
  <c r="M20" i="28"/>
  <c r="DE80" i="28"/>
  <c r="CY66" i="28"/>
  <c r="CX5" i="28"/>
  <c r="DW34" i="28"/>
  <c r="M64" i="28"/>
  <c r="AC79" i="28"/>
  <c r="CU65" i="28"/>
  <c r="DN6" i="28"/>
  <c r="CY110" i="28"/>
  <c r="DG95" i="28"/>
  <c r="DE19" i="28"/>
  <c r="CY65" i="28"/>
  <c r="EA65" i="28"/>
  <c r="DG20" i="28"/>
  <c r="DF19" i="28"/>
  <c r="CZ65" i="28"/>
  <c r="X21" i="28"/>
  <c r="CR65" i="28"/>
  <c r="DU4" i="28"/>
  <c r="CW5" i="28"/>
  <c r="CW95" i="28"/>
  <c r="DW110" i="28"/>
  <c r="CW20" i="28"/>
  <c r="CR79" i="28"/>
  <c r="AM80" i="28"/>
  <c r="CR66" i="28"/>
  <c r="CQ81" i="28"/>
  <c r="DV79" i="28"/>
  <c r="AG21" i="28"/>
  <c r="CR35" i="28"/>
  <c r="DE65" i="28"/>
  <c r="AM19" i="28"/>
  <c r="CV110" i="28"/>
  <c r="CZ19" i="28"/>
  <c r="DA20" i="28"/>
  <c r="U21" i="28"/>
  <c r="N4" i="28"/>
  <c r="EB81" i="28"/>
  <c r="AE109" i="28"/>
  <c r="D45" i="28"/>
  <c r="BM64" i="28"/>
  <c r="F106" i="28"/>
  <c r="G72" i="28"/>
  <c r="AS4" i="28"/>
  <c r="P22" i="28"/>
  <c r="G97" i="28"/>
  <c r="BY80" i="28"/>
  <c r="J41" i="28"/>
  <c r="AC95" i="28"/>
  <c r="L42" i="28"/>
  <c r="BX20" i="28"/>
  <c r="V81" i="28"/>
  <c r="BR81" i="28"/>
  <c r="J12" i="28"/>
  <c r="BB19" i="28"/>
  <c r="AT6" i="28"/>
  <c r="BN20" i="28"/>
  <c r="CK21" i="28"/>
  <c r="BM81" i="28"/>
  <c r="BY109" i="28"/>
  <c r="BS19" i="28"/>
  <c r="F7" i="28"/>
  <c r="J91" i="28"/>
  <c r="E75" i="28"/>
  <c r="CK94" i="28"/>
  <c r="L37" i="28"/>
  <c r="J33" i="28"/>
  <c r="I99" i="28"/>
  <c r="CG19" i="28"/>
  <c r="BL35" i="28"/>
  <c r="AT81" i="28"/>
  <c r="O35" i="28"/>
  <c r="F24" i="28"/>
  <c r="DH21" i="28"/>
  <c r="AX4" i="28"/>
  <c r="BP20" i="28"/>
  <c r="BZ94" i="28"/>
  <c r="BG65" i="28"/>
  <c r="J46" i="28"/>
  <c r="BL94" i="28"/>
  <c r="BS65" i="28"/>
  <c r="BU81" i="28"/>
  <c r="BO19" i="28"/>
  <c r="F82" i="28"/>
  <c r="T95" i="28"/>
  <c r="DA66" i="28"/>
  <c r="CQ34" i="28"/>
  <c r="DX4" i="28"/>
  <c r="CO110" i="28"/>
  <c r="M65" i="28"/>
  <c r="CW65" i="28"/>
  <c r="DA64" i="28"/>
  <c r="AG65" i="28"/>
  <c r="EB22" i="28"/>
  <c r="CP66" i="28"/>
  <c r="O80" i="28"/>
  <c r="T65" i="28"/>
  <c r="DN20" i="28"/>
  <c r="DM64" i="28"/>
  <c r="P34" i="28"/>
  <c r="CY35" i="28"/>
  <c r="DA81" i="28"/>
  <c r="DW94" i="28"/>
  <c r="DV19" i="28"/>
  <c r="DV34" i="28"/>
  <c r="CP94" i="28"/>
  <c r="CQ4" i="28"/>
  <c r="DA4" i="28"/>
  <c r="DR65" i="28"/>
  <c r="DG65" i="28"/>
  <c r="CO109" i="28"/>
  <c r="EB6" i="28"/>
  <c r="DE22" i="28"/>
  <c r="CZ110" i="28"/>
  <c r="M21" i="28"/>
  <c r="DA21" i="28"/>
  <c r="CW80" i="28"/>
  <c r="DG34" i="28"/>
  <c r="DW65" i="28"/>
  <c r="S5" i="28"/>
  <c r="W5" i="28"/>
  <c r="AG64" i="28"/>
  <c r="DX79" i="28"/>
  <c r="CP65" i="28"/>
  <c r="W19" i="28"/>
  <c r="S64" i="28"/>
  <c r="CQ35" i="28"/>
  <c r="CV20" i="28"/>
  <c r="CW66" i="28"/>
  <c r="DL5" i="28"/>
  <c r="DE34" i="28"/>
  <c r="DW80" i="28"/>
  <c r="DU35" i="28"/>
  <c r="CO79" i="28"/>
  <c r="DG5" i="28"/>
  <c r="T21" i="28"/>
  <c r="CX21" i="28"/>
  <c r="O4" i="28"/>
  <c r="DF22" i="28"/>
  <c r="DW64" i="28"/>
  <c r="DE109" i="28"/>
  <c r="DW6" i="28"/>
  <c r="DZ34" i="28"/>
  <c r="AC19" i="28"/>
  <c r="CO64" i="28"/>
  <c r="CP34" i="28"/>
  <c r="DX109" i="28"/>
  <c r="AM21" i="28"/>
  <c r="CQ22" i="28"/>
  <c r="DX64" i="28"/>
  <c r="O5" i="28"/>
  <c r="CX79" i="28"/>
  <c r="DG79" i="28"/>
  <c r="AI80" i="28"/>
  <c r="CU20" i="28"/>
  <c r="DX81" i="28"/>
  <c r="X64" i="28"/>
  <c r="DW35" i="28"/>
  <c r="CO66" i="28"/>
  <c r="CQ21" i="28"/>
  <c r="X79" i="28"/>
  <c r="AG20" i="28"/>
  <c r="AJ5" i="28"/>
  <c r="EB95" i="28"/>
  <c r="K23" i="28"/>
  <c r="BD79" i="28"/>
  <c r="G9" i="28"/>
  <c r="BS94" i="28"/>
  <c r="BA35" i="28"/>
  <c r="E72" i="28"/>
  <c r="BN65" i="28"/>
  <c r="L60" i="28"/>
  <c r="D89" i="28"/>
  <c r="CH81" i="28"/>
  <c r="D112" i="28"/>
  <c r="L11" i="28"/>
  <c r="CT35" i="28"/>
  <c r="DH79" i="28"/>
  <c r="AL80" i="28"/>
  <c r="Z34" i="28"/>
  <c r="BM110" i="28"/>
  <c r="CA34" i="28"/>
  <c r="D106" i="28"/>
  <c r="CF19" i="28"/>
  <c r="F10" i="12"/>
  <c r="AS19" i="28"/>
  <c r="CH21" i="28"/>
  <c r="CB6" i="28"/>
  <c r="G45" i="28"/>
  <c r="K77" i="28"/>
  <c r="U81" i="28"/>
  <c r="F93" i="28"/>
  <c r="AY79" i="28"/>
  <c r="BV20" i="28"/>
  <c r="I86" i="28"/>
  <c r="BC65" i="28"/>
  <c r="BX94" i="28"/>
  <c r="D62" i="28"/>
  <c r="D10" i="12"/>
  <c r="AK6" i="28"/>
  <c r="E33" i="12"/>
  <c r="CK35" i="28"/>
  <c r="CJ65" i="28"/>
  <c r="Q94" i="28"/>
  <c r="Y95" i="28"/>
  <c r="E36" i="28"/>
  <c r="AF22" i="28"/>
  <c r="J87" i="28"/>
  <c r="DM109" i="28"/>
  <c r="U34" i="28"/>
  <c r="X80" i="28"/>
  <c r="AM4" i="28"/>
  <c r="CX110" i="28"/>
  <c r="DN19" i="28"/>
  <c r="DW95" i="28"/>
  <c r="AG34" i="28"/>
  <c r="CX20" i="28"/>
  <c r="CX80" i="28"/>
  <c r="AQ65" i="28"/>
  <c r="DG80" i="28"/>
  <c r="S4" i="28"/>
  <c r="EA20" i="28"/>
  <c r="DF94" i="28"/>
  <c r="DG66" i="28"/>
  <c r="DV64" i="28"/>
  <c r="CY19" i="28"/>
  <c r="CX35" i="28"/>
  <c r="DZ22" i="28"/>
  <c r="AH21" i="28"/>
  <c r="U64" i="28"/>
  <c r="CW109" i="28"/>
  <c r="DN65" i="28"/>
  <c r="CP22" i="28"/>
  <c r="CZ35" i="28"/>
  <c r="CO95" i="28"/>
  <c r="S19" i="28"/>
  <c r="DF4" i="28"/>
  <c r="DL19" i="28"/>
  <c r="DL80" i="28"/>
  <c r="CP79" i="28"/>
  <c r="DE110" i="28"/>
  <c r="AM5" i="28"/>
  <c r="P79" i="28"/>
  <c r="EA6" i="28"/>
  <c r="CP19" i="28"/>
  <c r="DM81" i="28"/>
  <c r="EB20" i="28"/>
  <c r="DW21" i="28"/>
  <c r="DF20" i="28"/>
  <c r="DZ19" i="28"/>
  <c r="CW22" i="28"/>
  <c r="CY95" i="28"/>
  <c r="U19" i="28"/>
  <c r="AI65" i="28"/>
  <c r="W65" i="28"/>
  <c r="AG79" i="28"/>
  <c r="DX20" i="28"/>
  <c r="DX95" i="28"/>
  <c r="CP5" i="28"/>
  <c r="CO34" i="28"/>
  <c r="CW6" i="28"/>
  <c r="T80" i="28"/>
  <c r="CR5" i="28"/>
  <c r="CV65" i="28"/>
  <c r="DA19" i="28"/>
  <c r="DN66" i="28"/>
  <c r="CX94" i="28"/>
  <c r="T5" i="28"/>
  <c r="EB66" i="28"/>
  <c r="DZ35" i="28"/>
  <c r="O34" i="28"/>
  <c r="DR35" i="28"/>
  <c r="DG94" i="28"/>
  <c r="EB94" i="28"/>
  <c r="DN35" i="28"/>
  <c r="AH20" i="28"/>
  <c r="AJ4" i="28"/>
  <c r="CU5" i="28"/>
  <c r="CY64" i="28"/>
  <c r="DZ94" i="28"/>
  <c r="CZ94" i="28"/>
  <c r="DX6" i="28"/>
  <c r="CU94" i="28"/>
  <c r="DU22" i="28"/>
  <c r="AJ64" i="28"/>
  <c r="EA34" i="28"/>
  <c r="EB80" i="28"/>
  <c r="AV110" i="28"/>
  <c r="AU20" i="28"/>
  <c r="F97" i="28"/>
  <c r="K13" i="28"/>
  <c r="D36" i="12"/>
  <c r="BR80" i="28"/>
  <c r="G87" i="28"/>
  <c r="L23" i="28"/>
  <c r="AA19" i="28"/>
  <c r="AX22" i="28"/>
  <c r="F13" i="28"/>
  <c r="J103" i="28"/>
  <c r="G36" i="28"/>
  <c r="G10" i="28"/>
  <c r="CC6" i="28"/>
  <c r="Y81" i="28"/>
  <c r="E77" i="28"/>
  <c r="BW20" i="28"/>
  <c r="F91" i="28"/>
  <c r="CB94" i="28"/>
  <c r="F111" i="28"/>
  <c r="BZ80" i="28"/>
  <c r="G114" i="28"/>
  <c r="BT21" i="28"/>
  <c r="I93" i="28"/>
  <c r="F56" i="28"/>
  <c r="L61" i="28"/>
  <c r="AA4" i="28"/>
  <c r="BV94" i="28"/>
  <c r="AW22" i="28"/>
  <c r="K58" i="28"/>
  <c r="CD34" i="28"/>
  <c r="AL94" i="28"/>
  <c r="CT4" i="28"/>
  <c r="D108" i="28"/>
  <c r="BC95" i="28"/>
  <c r="P6" i="28"/>
  <c r="J17" i="28"/>
  <c r="E116" i="28"/>
  <c r="AU22" i="28"/>
  <c r="BX19" i="28"/>
  <c r="CT22" i="28"/>
  <c r="BR110" i="28"/>
  <c r="AY34" i="28"/>
  <c r="AB5" i="28"/>
  <c r="AI4" i="28"/>
  <c r="DM110" i="28"/>
  <c r="DL95" i="28"/>
  <c r="CQ109" i="28"/>
  <c r="DZ4" i="28"/>
  <c r="CQ95" i="28"/>
  <c r="DV95" i="28"/>
  <c r="CW21" i="28"/>
  <c r="CV35" i="28"/>
  <c r="DF66" i="28"/>
  <c r="DN4" i="28"/>
  <c r="EB65" i="28"/>
  <c r="DL22" i="28"/>
  <c r="CV95" i="28"/>
  <c r="DM80" i="28"/>
  <c r="CV79" i="28"/>
  <c r="W64" i="28"/>
  <c r="DM19" i="28"/>
  <c r="DU80" i="28"/>
  <c r="DR22" i="28"/>
  <c r="EA21" i="28"/>
  <c r="DX65" i="28"/>
  <c r="N80" i="28"/>
  <c r="T79" i="28"/>
  <c r="DM94" i="28"/>
  <c r="DR21" i="28"/>
  <c r="AH19" i="28"/>
  <c r="DL6" i="28"/>
  <c r="X5" i="28"/>
  <c r="DM66" i="28"/>
  <c r="DF109" i="28"/>
  <c r="AM34" i="28"/>
  <c r="X34" i="28"/>
  <c r="DL65" i="28"/>
  <c r="CQ66" i="28"/>
  <c r="AC64" i="28"/>
  <c r="T19" i="28"/>
  <c r="DE4" i="28"/>
  <c r="CZ66" i="28"/>
  <c r="DG6" i="28"/>
  <c r="DA109" i="28"/>
  <c r="DN110" i="28"/>
  <c r="DL66" i="28"/>
  <c r="CU66" i="28"/>
  <c r="CO94" i="28"/>
  <c r="CR21" i="28"/>
  <c r="T34" i="28"/>
  <c r="DE81" i="28"/>
  <c r="CU64" i="28"/>
  <c r="S21" i="28"/>
  <c r="CX34" i="28"/>
  <c r="EA81" i="28"/>
  <c r="CU35" i="28"/>
  <c r="DV22" i="28"/>
  <c r="DG19" i="28"/>
  <c r="CO21" i="28"/>
  <c r="DF64" i="28"/>
  <c r="DR94" i="28"/>
  <c r="DZ65" i="28"/>
  <c r="DR110" i="28"/>
  <c r="DU5" i="28"/>
  <c r="DV6" i="28"/>
  <c r="EA79" i="28"/>
  <c r="CW4" i="28"/>
  <c r="DM35" i="28"/>
  <c r="DU95" i="28"/>
  <c r="DA34" i="28"/>
  <c r="X20" i="28"/>
  <c r="DX94" i="28"/>
  <c r="AG19" i="28"/>
  <c r="CO19" i="28"/>
  <c r="CO20" i="28"/>
  <c r="CZ22" i="28"/>
  <c r="DU66" i="28"/>
  <c r="CZ79" i="28"/>
  <c r="CZ20" i="28"/>
  <c r="CX4" i="28"/>
  <c r="DW66" i="28"/>
  <c r="CR20" i="28"/>
  <c r="AB95" i="28"/>
  <c r="CS19" i="28"/>
  <c r="CB66" i="28"/>
  <c r="E93" i="28"/>
  <c r="I77" i="28"/>
  <c r="BB110" i="28"/>
  <c r="Y79" i="28"/>
  <c r="CB64" i="28"/>
  <c r="L119" i="28"/>
  <c r="CK19" i="28"/>
  <c r="AV94" i="28"/>
  <c r="AH66" i="28"/>
  <c r="AX64" i="28"/>
  <c r="DH65" i="28"/>
  <c r="E16" i="28"/>
  <c r="K12" i="28"/>
  <c r="CF110" i="28"/>
  <c r="BJ5" i="28"/>
  <c r="G56" i="28"/>
  <c r="DH81" i="28"/>
  <c r="DB5" i="28"/>
  <c r="AY20" i="28"/>
  <c r="K108" i="28"/>
  <c r="AW80" i="28"/>
  <c r="K122" i="28"/>
  <c r="K103" i="28"/>
  <c r="F78" i="28"/>
  <c r="AT64" i="28"/>
  <c r="CI6" i="28"/>
  <c r="BT5" i="28"/>
  <c r="AQ22" i="28"/>
  <c r="BV5" i="28"/>
  <c r="Y19" i="28"/>
  <c r="F32" i="28"/>
  <c r="L39" i="28"/>
  <c r="CF79" i="28"/>
  <c r="D34" i="12"/>
  <c r="R22" i="28"/>
  <c r="Y66" i="28"/>
  <c r="CA22" i="28"/>
  <c r="D38" i="28"/>
  <c r="BU110" i="28"/>
  <c r="BR20" i="28"/>
  <c r="F117" i="28"/>
  <c r="BK19" i="28"/>
  <c r="DV80" i="28"/>
  <c r="CV19" i="28"/>
  <c r="DG35" i="28"/>
  <c r="CZ21" i="28"/>
  <c r="DZ64" i="28"/>
  <c r="DX110" i="28"/>
  <c r="EA64" i="28"/>
  <c r="DV94" i="28"/>
  <c r="CQ79" i="28"/>
  <c r="DF6" i="28"/>
  <c r="W80" i="28"/>
  <c r="CO80" i="28"/>
  <c r="CW34" i="28"/>
  <c r="U65" i="28"/>
  <c r="DV109" i="28"/>
  <c r="AJ19" i="28"/>
  <c r="EA35" i="28"/>
  <c r="W20" i="28"/>
  <c r="W21" i="28"/>
  <c r="U20" i="28"/>
  <c r="P4" i="28"/>
  <c r="DN21" i="28"/>
  <c r="DV81" i="28"/>
  <c r="DE95" i="28"/>
  <c r="AH65" i="28"/>
  <c r="DM95" i="28"/>
  <c r="CW94" i="28"/>
  <c r="DU64" i="28"/>
  <c r="DA5" i="28"/>
  <c r="DL110" i="28"/>
  <c r="DL34" i="28"/>
  <c r="DU19" i="28"/>
  <c r="CP110" i="28"/>
  <c r="CO4" i="28"/>
  <c r="CZ64" i="28"/>
  <c r="CV34" i="28"/>
  <c r="M5" i="28"/>
  <c r="AI64" i="28"/>
  <c r="P80" i="28"/>
  <c r="CR6" i="28"/>
  <c r="DR95" i="28"/>
  <c r="DU81" i="28"/>
  <c r="O20" i="28"/>
  <c r="DG21" i="28"/>
  <c r="CR64" i="28"/>
  <c r="CP80" i="28"/>
  <c r="CU79" i="28"/>
  <c r="DL81" i="28"/>
  <c r="P20" i="28"/>
  <c r="DL109" i="28"/>
  <c r="DV35" i="28"/>
  <c r="X19" i="28"/>
  <c r="AC21" i="28"/>
  <c r="AJ65" i="28"/>
  <c r="DR34" i="28"/>
  <c r="DX34" i="28"/>
  <c r="DZ20" i="28"/>
  <c r="CW81" i="28"/>
  <c r="DF35" i="28"/>
  <c r="DF79" i="28"/>
  <c r="DW79" i="28"/>
  <c r="DU6" i="28"/>
  <c r="DA35" i="28"/>
  <c r="N79" i="28"/>
  <c r="EB110" i="28"/>
  <c r="AG4" i="28"/>
  <c r="AJ34" i="28"/>
  <c r="AH4" i="28"/>
  <c r="AH80" i="28"/>
  <c r="AI19" i="28"/>
  <c r="CX22" i="28"/>
  <c r="DV5" i="28"/>
  <c r="AM64" i="28"/>
  <c r="DL21" i="28"/>
  <c r="AM79" i="28"/>
  <c r="AQ5" i="28"/>
  <c r="DG109" i="28"/>
  <c r="CR80" i="28"/>
  <c r="DF110" i="28"/>
  <c r="AX6" i="28"/>
  <c r="BA110" i="28"/>
  <c r="J100" i="28"/>
  <c r="AU5" i="28"/>
  <c r="J16" i="28"/>
  <c r="J52" i="28"/>
  <c r="CK110" i="28"/>
  <c r="AD20" i="28"/>
  <c r="AE21" i="28"/>
  <c r="G60" i="28"/>
  <c r="D46" i="28"/>
  <c r="K11" i="28"/>
  <c r="CG4" i="28"/>
  <c r="AV19" i="28"/>
  <c r="BX4" i="28"/>
  <c r="BF109" i="28"/>
  <c r="CC95" i="28"/>
  <c r="CS95" i="28"/>
  <c r="BK34" i="28"/>
  <c r="CS20" i="28"/>
  <c r="BS6" i="28"/>
  <c r="K44" i="28"/>
  <c r="CC21" i="28"/>
  <c r="CM5" i="28"/>
  <c r="DB4" i="28"/>
  <c r="BD19" i="28"/>
  <c r="AL22" i="28"/>
  <c r="G32" i="28"/>
  <c r="I47" i="28"/>
  <c r="DC64" i="28"/>
  <c r="I88" i="28"/>
  <c r="AO109" i="28"/>
  <c r="E104" i="28"/>
  <c r="BG5" i="28"/>
  <c r="DC80" i="28"/>
  <c r="E121" i="28"/>
  <c r="BU80" i="28"/>
  <c r="J31" i="28"/>
  <c r="BU66" i="28"/>
  <c r="F26" i="28"/>
  <c r="F10" i="28"/>
  <c r="I29" i="28"/>
  <c r="AZ81" i="28"/>
  <c r="AX66" i="28"/>
  <c r="AK95" i="28"/>
  <c r="BC5" i="28"/>
  <c r="AP110" i="28"/>
  <c r="CJ79" i="28"/>
  <c r="BX35" i="28"/>
  <c r="K47" i="28"/>
  <c r="AN35" i="28"/>
  <c r="K121" i="28"/>
  <c r="BG94" i="28"/>
  <c r="J78" i="28"/>
  <c r="CM65" i="28"/>
  <c r="L28" i="28"/>
  <c r="CT109" i="28"/>
  <c r="BP95" i="28"/>
  <c r="D28" i="28"/>
  <c r="BA94" i="28"/>
  <c r="D69" i="28"/>
  <c r="BQ35" i="28"/>
  <c r="U22" i="28"/>
  <c r="CJ35" i="28"/>
  <c r="AL81" i="28"/>
  <c r="L44" i="28"/>
  <c r="BD81" i="28"/>
  <c r="F42" i="28"/>
  <c r="DH94" i="28"/>
  <c r="Q35" i="28"/>
  <c r="K16" i="28"/>
  <c r="AW94" i="28"/>
  <c r="BK35" i="28"/>
  <c r="E123" i="28"/>
  <c r="D88" i="28"/>
  <c r="I120" i="28"/>
  <c r="AN19" i="28"/>
  <c r="AM6" i="28"/>
  <c r="G30" i="28"/>
  <c r="J57" i="28"/>
  <c r="E17" i="28"/>
  <c r="I7" i="28"/>
  <c r="CE20" i="28"/>
  <c r="CF94" i="28"/>
  <c r="BG109" i="28"/>
  <c r="E55" i="28"/>
  <c r="K86" i="28"/>
  <c r="AJ95" i="28"/>
  <c r="CL5" i="28"/>
  <c r="BD65" i="28"/>
  <c r="D101" i="28"/>
  <c r="CM95" i="28"/>
  <c r="BQ5" i="28"/>
  <c r="AR66" i="28"/>
  <c r="CL6" i="28"/>
  <c r="BD20" i="28"/>
  <c r="D51" i="28"/>
  <c r="CF20" i="28"/>
  <c r="AJ81" i="28"/>
  <c r="E8" i="12"/>
  <c r="K46" i="28"/>
  <c r="AM35" i="28"/>
  <c r="CL20" i="28"/>
  <c r="K55" i="28"/>
  <c r="CB80" i="28"/>
  <c r="AO80" i="28"/>
  <c r="CA19" i="28"/>
  <c r="J58" i="28"/>
  <c r="AC22" i="28"/>
  <c r="D13" i="28"/>
  <c r="CT19" i="28"/>
  <c r="DB64" i="28"/>
  <c r="K32" i="28"/>
  <c r="E13" i="28"/>
  <c r="K102" i="28"/>
  <c r="K106" i="28"/>
  <c r="BW80" i="28"/>
  <c r="AW21" i="28"/>
  <c r="AL110" i="28"/>
  <c r="F31" i="28"/>
  <c r="AR4" i="28"/>
  <c r="CT80" i="28"/>
  <c r="AZ94" i="28"/>
  <c r="CN80" i="28"/>
  <c r="L98" i="28"/>
  <c r="I43" i="28"/>
  <c r="AV81" i="28"/>
  <c r="BN79" i="28"/>
  <c r="AO34" i="28"/>
  <c r="AR20" i="28"/>
  <c r="D104" i="28"/>
  <c r="DB22" i="28"/>
  <c r="BP21" i="28"/>
  <c r="DB109" i="28"/>
  <c r="G105" i="28"/>
  <c r="E6" i="12"/>
  <c r="CM64" i="28"/>
  <c r="AE110" i="28"/>
  <c r="BQ80" i="28"/>
  <c r="AO64" i="28"/>
  <c r="D82" i="28"/>
  <c r="K111" i="28"/>
  <c r="BW19" i="28"/>
  <c r="CN20" i="28"/>
  <c r="AL66" i="28"/>
  <c r="DD95" i="28"/>
  <c r="D92" i="28"/>
  <c r="F123" i="28"/>
  <c r="BJ81" i="28"/>
  <c r="DH35" i="28"/>
  <c r="AW95" i="28"/>
  <c r="CG81" i="28"/>
  <c r="E15" i="28"/>
  <c r="BK6" i="28"/>
  <c r="AV35" i="28"/>
  <c r="DH80" i="28"/>
  <c r="BU22" i="28"/>
  <c r="J74" i="28"/>
  <c r="F101" i="28"/>
  <c r="AN6" i="28"/>
  <c r="CN5" i="28"/>
  <c r="I58" i="28"/>
  <c r="G53" i="28"/>
  <c r="BN66" i="28"/>
  <c r="AE4" i="28"/>
  <c r="DH22" i="28"/>
  <c r="DC34" i="28"/>
  <c r="BF94" i="28"/>
  <c r="L62" i="28"/>
  <c r="AE94" i="28"/>
  <c r="G113" i="28"/>
  <c r="CH64" i="28"/>
  <c r="BI22" i="28"/>
  <c r="BD6" i="28"/>
  <c r="AH6" i="28"/>
  <c r="BE81" i="28"/>
  <c r="CG34" i="28"/>
  <c r="BY65" i="28"/>
  <c r="BI4" i="28"/>
  <c r="BY79" i="28"/>
  <c r="CE95" i="28"/>
  <c r="CD5" i="28"/>
  <c r="CG5" i="28"/>
  <c r="L104" i="28"/>
  <c r="L99" i="28"/>
  <c r="AG6" i="28"/>
  <c r="J92" i="28"/>
  <c r="AU109" i="28"/>
  <c r="BG35" i="28"/>
  <c r="CD109" i="28"/>
  <c r="I100" i="28"/>
  <c r="BT66" i="28"/>
  <c r="Y5" i="28"/>
  <c r="W81" i="28"/>
  <c r="G84" i="28"/>
  <c r="Q22" i="28"/>
  <c r="BC19" i="28"/>
  <c r="AL64" i="28"/>
  <c r="BF4" i="28"/>
  <c r="DB81" i="28"/>
  <c r="AK35" i="28"/>
  <c r="M66" i="28"/>
  <c r="AK21" i="28"/>
  <c r="AD79" i="28"/>
  <c r="CF65" i="28"/>
  <c r="BC21" i="28"/>
  <c r="F11" i="28"/>
  <c r="CF6" i="28"/>
  <c r="L51" i="28"/>
  <c r="E46" i="28"/>
  <c r="BW79" i="28"/>
  <c r="R6" i="28"/>
  <c r="AW4" i="28"/>
  <c r="BS21" i="28"/>
  <c r="N6" i="28"/>
  <c r="BI6" i="28"/>
  <c r="BY95" i="28"/>
  <c r="CG65" i="28"/>
  <c r="BU64" i="28"/>
  <c r="L7" i="28"/>
  <c r="E10" i="12"/>
  <c r="DD5" i="28"/>
  <c r="J122" i="28"/>
  <c r="BS109" i="28"/>
  <c r="K97" i="28"/>
  <c r="I53" i="28"/>
  <c r="BH110" i="28"/>
  <c r="D42" i="28"/>
  <c r="D24" i="12"/>
  <c r="BD34" i="28"/>
  <c r="BF35" i="28"/>
  <c r="BN34" i="28"/>
  <c r="D63" i="28"/>
  <c r="F102" i="28"/>
  <c r="AV109" i="28"/>
  <c r="CS22" i="28"/>
  <c r="E37" i="28"/>
  <c r="F33" i="28"/>
  <c r="DC21" i="28"/>
  <c r="G85" i="28"/>
  <c r="F14" i="28"/>
  <c r="CF21" i="28"/>
  <c r="AY21" i="28"/>
  <c r="L102" i="28"/>
  <c r="BR35" i="28"/>
  <c r="AP64" i="28"/>
  <c r="CL79" i="28"/>
  <c r="J105" i="28"/>
  <c r="L100" i="28"/>
  <c r="BU35" i="28"/>
  <c r="BI34" i="28"/>
  <c r="K33" i="28"/>
  <c r="F8" i="12"/>
  <c r="G47" i="28"/>
  <c r="BK21" i="28"/>
  <c r="L36" i="28"/>
  <c r="G24" i="28"/>
  <c r="BI79" i="28"/>
  <c r="AV20" i="28"/>
  <c r="BZ65" i="28"/>
  <c r="J108" i="28"/>
  <c r="Y21" i="28"/>
  <c r="BE109" i="28"/>
  <c r="AN79" i="28"/>
  <c r="D14" i="28"/>
  <c r="AZ35" i="28"/>
  <c r="CA94" i="28"/>
  <c r="CE66" i="28"/>
  <c r="BE65" i="28"/>
  <c r="CS4" i="28"/>
  <c r="DH110" i="28"/>
  <c r="V6" i="28"/>
  <c r="AI22" i="28"/>
  <c r="BG66" i="28"/>
  <c r="P35" i="28"/>
  <c r="AZ66" i="28"/>
  <c r="G86" i="28"/>
  <c r="CN81" i="28"/>
  <c r="CG6" i="28"/>
  <c r="L31" i="28"/>
  <c r="AU79" i="28"/>
  <c r="AT20" i="28"/>
  <c r="G88" i="28"/>
  <c r="F25" i="28"/>
  <c r="AV65" i="28"/>
  <c r="J36" i="28"/>
  <c r="L32" i="28"/>
  <c r="AL95" i="28"/>
  <c r="DH64" i="28"/>
  <c r="AC66" i="28"/>
  <c r="K88" i="28"/>
  <c r="DC94" i="28"/>
  <c r="AQ66" i="28"/>
  <c r="J25" i="28"/>
  <c r="BY110" i="28"/>
  <c r="J9" i="28"/>
  <c r="BN21" i="28"/>
  <c r="E9" i="28"/>
  <c r="BH80" i="28"/>
  <c r="AB79" i="28"/>
  <c r="BV64" i="28"/>
  <c r="BZ79" i="28"/>
  <c r="G29" i="28"/>
  <c r="BL20" i="28"/>
  <c r="AR94" i="28"/>
  <c r="D78" i="28"/>
  <c r="AV5" i="28"/>
  <c r="CH66" i="28"/>
  <c r="S110" i="28"/>
  <c r="BP19" i="28"/>
  <c r="CM34" i="28"/>
  <c r="BO5" i="28"/>
  <c r="I61" i="28"/>
  <c r="AZ22" i="28"/>
  <c r="BA95" i="28"/>
  <c r="K51" i="28"/>
  <c r="AP109" i="28"/>
  <c r="E43" i="12"/>
  <c r="E60" i="28"/>
  <c r="I90" i="28"/>
  <c r="E32" i="28"/>
  <c r="BT20" i="28"/>
  <c r="BO79" i="28"/>
  <c r="O81" i="28"/>
  <c r="F62" i="28"/>
  <c r="L113" i="28"/>
  <c r="CT66" i="28"/>
  <c r="DD80" i="28"/>
  <c r="BW4" i="28"/>
  <c r="AX109" i="28"/>
  <c r="AY94" i="28"/>
  <c r="AW19" i="28"/>
  <c r="I115" i="28"/>
  <c r="CD20" i="28"/>
  <c r="E57" i="28"/>
  <c r="F17" i="12"/>
  <c r="AD110" i="28"/>
  <c r="BO22" i="28"/>
  <c r="L84" i="28"/>
  <c r="I28" i="28"/>
  <c r="J29" i="28"/>
  <c r="I56" i="28"/>
  <c r="AZ64" i="28"/>
  <c r="BM109" i="28"/>
  <c r="CF109" i="28"/>
  <c r="AA35" i="28"/>
  <c r="BT4" i="28"/>
  <c r="BT110" i="28"/>
  <c r="AT22" i="28"/>
  <c r="L15" i="28"/>
  <c r="L91" i="28"/>
  <c r="CT20" i="28"/>
  <c r="D86" i="28"/>
  <c r="K114" i="28"/>
  <c r="J86" i="28"/>
  <c r="D22" i="12"/>
  <c r="F24" i="12"/>
  <c r="X66" i="28"/>
  <c r="F88" i="28"/>
  <c r="N66" i="28"/>
  <c r="L48" i="28"/>
  <c r="G112" i="28"/>
  <c r="AR80" i="28"/>
  <c r="AU65" i="28"/>
  <c r="Z20" i="28"/>
  <c r="BU21" i="28"/>
  <c r="AB109" i="28"/>
  <c r="J10" i="28"/>
  <c r="AD6" i="28"/>
  <c r="D53" i="28"/>
  <c r="E8" i="28"/>
  <c r="BF21" i="28"/>
  <c r="V109" i="28"/>
  <c r="BV109" i="28"/>
  <c r="CJ110" i="28"/>
  <c r="E88" i="28"/>
  <c r="Q65" i="28"/>
  <c r="CS35" i="28"/>
  <c r="AQ110" i="28"/>
  <c r="E9" i="12"/>
  <c r="K93" i="28"/>
  <c r="AN34" i="28"/>
  <c r="R5" i="28"/>
  <c r="CE21" i="28"/>
  <c r="D121" i="28"/>
  <c r="K17" i="28"/>
  <c r="I25" i="28"/>
  <c r="E114" i="28"/>
  <c r="BA64" i="28"/>
  <c r="BL22" i="28"/>
  <c r="L97" i="28"/>
  <c r="K31" i="28"/>
  <c r="BO34" i="28"/>
  <c r="G59" i="28"/>
  <c r="AO5" i="28"/>
  <c r="DC6" i="28"/>
  <c r="E68" i="28"/>
  <c r="AJ35" i="28"/>
  <c r="D15" i="28"/>
  <c r="BZ5" i="28"/>
  <c r="CS80" i="28"/>
  <c r="J54" i="28"/>
  <c r="K68" i="28"/>
  <c r="BY20" i="28"/>
  <c r="L53" i="28"/>
  <c r="AE5" i="28"/>
  <c r="AA5" i="28"/>
  <c r="BE66" i="28"/>
  <c r="J42" i="28"/>
  <c r="CN66" i="28"/>
  <c r="D53" i="12"/>
  <c r="T6" i="28"/>
  <c r="AO21" i="28"/>
  <c r="J7" i="28"/>
  <c r="BN6" i="28"/>
  <c r="CS66" i="28"/>
  <c r="V20" i="28"/>
  <c r="E28" i="28"/>
  <c r="CA110" i="28"/>
  <c r="G92" i="28"/>
  <c r="AX65" i="28"/>
  <c r="DD34" i="28"/>
  <c r="CI20" i="28"/>
  <c r="CK6" i="28"/>
  <c r="I13" i="28"/>
  <c r="BA5" i="28"/>
  <c r="BW66" i="28"/>
  <c r="G107" i="28"/>
  <c r="CC5" i="28"/>
  <c r="AB81" i="28"/>
  <c r="DD6" i="28"/>
  <c r="BV80" i="28"/>
  <c r="BX65" i="28"/>
  <c r="BW6" i="28"/>
  <c r="AT34" i="28"/>
  <c r="D33" i="12"/>
  <c r="BM95" i="28"/>
  <c r="CM81" i="28"/>
  <c r="CG35" i="28"/>
  <c r="Q4" i="28"/>
  <c r="Q34" i="28"/>
  <c r="CJ20" i="28"/>
  <c r="AW20" i="28"/>
  <c r="AT19" i="28"/>
  <c r="AC6" i="28"/>
  <c r="AZ110" i="28"/>
  <c r="L41" i="28"/>
  <c r="BZ4" i="28"/>
  <c r="K61" i="28"/>
  <c r="BV22" i="28"/>
  <c r="BH65" i="28"/>
  <c r="AS109" i="28"/>
  <c r="BY64" i="28"/>
  <c r="K26" i="28"/>
  <c r="BI80" i="28"/>
  <c r="CD22" i="28"/>
  <c r="AL34" i="28"/>
  <c r="K119" i="28"/>
  <c r="D74" i="28"/>
  <c r="BN22" i="28"/>
  <c r="V5" i="28"/>
  <c r="D32" i="28"/>
  <c r="D55" i="28"/>
  <c r="CN110" i="28"/>
  <c r="AE64" i="28"/>
  <c r="D71" i="28"/>
  <c r="BX22" i="28"/>
  <c r="BG79" i="28"/>
  <c r="BO20" i="28"/>
  <c r="CH4" i="28"/>
  <c r="D26" i="12"/>
  <c r="J32" i="28"/>
  <c r="F112" i="28"/>
  <c r="CL94" i="28"/>
  <c r="L87" i="28"/>
  <c r="BK22" i="28"/>
  <c r="AR110" i="28"/>
  <c r="BH22" i="28"/>
  <c r="BI66" i="28"/>
  <c r="I59" i="28"/>
  <c r="BK81" i="28"/>
  <c r="AK66" i="28"/>
  <c r="K99" i="28"/>
  <c r="E12" i="12"/>
  <c r="BQ110" i="28"/>
  <c r="D61" i="28"/>
  <c r="CM66" i="28"/>
  <c r="E10" i="28"/>
  <c r="K118" i="28"/>
  <c r="D33" i="28"/>
  <c r="L85" i="28"/>
  <c r="AF110" i="28"/>
  <c r="DB34" i="28"/>
  <c r="BA81" i="28"/>
  <c r="AN20" i="28"/>
  <c r="K92" i="28"/>
  <c r="O66" i="28"/>
  <c r="E36" i="12"/>
  <c r="BS95" i="28"/>
  <c r="BJ94" i="28"/>
  <c r="E78" i="28"/>
  <c r="CN35" i="28"/>
  <c r="AZ34" i="28"/>
  <c r="G11" i="28"/>
  <c r="AW79" i="28"/>
  <c r="D84" i="28"/>
  <c r="BD109" i="28"/>
  <c r="CH94" i="28"/>
  <c r="BD22" i="28"/>
  <c r="CJ34" i="28"/>
  <c r="I123" i="28"/>
  <c r="AY22" i="28"/>
  <c r="E85" i="28"/>
  <c r="AS34" i="28"/>
  <c r="L25" i="28"/>
  <c r="T110" i="28"/>
  <c r="CH95" i="28"/>
  <c r="F71" i="28"/>
  <c r="G82" i="28"/>
  <c r="AQ6" i="28"/>
  <c r="BQ94" i="28"/>
  <c r="BO21" i="28"/>
  <c r="I45" i="28"/>
  <c r="E73" i="28"/>
  <c r="CL95" i="28"/>
  <c r="J101" i="28"/>
  <c r="BV81" i="28"/>
  <c r="AB34" i="28"/>
  <c r="BH5" i="28"/>
  <c r="D56" i="28"/>
  <c r="BT109" i="28"/>
  <c r="F16" i="28"/>
  <c r="AD22" i="28"/>
  <c r="D77" i="28"/>
  <c r="CS34" i="28"/>
  <c r="AT80" i="28"/>
  <c r="L12" i="28"/>
  <c r="F36" i="12"/>
  <c r="G33" i="28"/>
  <c r="X35" i="28"/>
  <c r="BQ19" i="28"/>
  <c r="G117" i="28"/>
  <c r="CN109" i="28"/>
  <c r="L24" i="28"/>
  <c r="CH110" i="28"/>
  <c r="BX81" i="28"/>
  <c r="L18" i="28"/>
  <c r="I72" i="28"/>
  <c r="E118" i="28"/>
  <c r="U6" i="28"/>
  <c r="AT66" i="28"/>
  <c r="CI95" i="28"/>
  <c r="BR64" i="28"/>
  <c r="G118" i="28"/>
  <c r="CB109" i="28"/>
  <c r="AG110" i="28"/>
  <c r="L101" i="28"/>
  <c r="DD21" i="28"/>
  <c r="I60" i="28"/>
  <c r="BA21" i="28"/>
  <c r="AI81" i="28"/>
  <c r="BP6" i="28"/>
  <c r="G38" i="28"/>
  <c r="Y65" i="28"/>
  <c r="AS79" i="28"/>
  <c r="F58" i="28"/>
  <c r="DB21" i="28"/>
  <c r="E53" i="12"/>
  <c r="BJ21" i="28"/>
  <c r="CK66" i="28"/>
  <c r="BT35" i="28"/>
  <c r="AP95" i="28"/>
  <c r="I96" i="28"/>
  <c r="BN35" i="28"/>
  <c r="L59" i="28"/>
  <c r="J28" i="28"/>
  <c r="AU110" i="28"/>
  <c r="BK66" i="28"/>
  <c r="AA6" i="28"/>
  <c r="D36" i="28"/>
  <c r="AZ5" i="28"/>
  <c r="AO94" i="28"/>
  <c r="BM66" i="28"/>
  <c r="DC4" i="28"/>
  <c r="G101" i="28"/>
  <c r="AY66" i="28"/>
  <c r="AR79" i="28"/>
  <c r="BK110" i="28"/>
  <c r="CE81" i="28"/>
  <c r="V64" i="28"/>
  <c r="AT94" i="28"/>
  <c r="CN6" i="28"/>
  <c r="BY94" i="28"/>
  <c r="E29" i="28"/>
  <c r="G96" i="28"/>
  <c r="K91" i="28"/>
  <c r="Z5" i="28"/>
  <c r="K52" i="28"/>
  <c r="CL65" i="28"/>
  <c r="BI81" i="28"/>
  <c r="AS110" i="28"/>
  <c r="F77" i="28"/>
  <c r="D114" i="28"/>
  <c r="K89" i="28"/>
  <c r="Z6" i="28"/>
  <c r="E107" i="28"/>
  <c r="BR65" i="28"/>
  <c r="BR21" i="28"/>
  <c r="L103" i="28"/>
  <c r="E17" i="12"/>
  <c r="J119" i="28"/>
  <c r="BC109" i="28"/>
  <c r="BF110" i="28"/>
  <c r="BP81" i="28"/>
  <c r="AH95" i="28"/>
  <c r="T81" i="28"/>
  <c r="L120" i="28"/>
  <c r="BR5" i="28"/>
  <c r="AX5" i="28"/>
  <c r="I54" i="28"/>
  <c r="G27" i="28"/>
  <c r="J55" i="28"/>
  <c r="L86" i="28"/>
  <c r="K115" i="28"/>
  <c r="AL21" i="28"/>
  <c r="BX64" i="28"/>
  <c r="CK20" i="28"/>
  <c r="BM5" i="28"/>
  <c r="AE35" i="28"/>
  <c r="BR6" i="28"/>
  <c r="Z22" i="28"/>
  <c r="AO6" i="28"/>
  <c r="G89" i="28"/>
  <c r="F76" i="28"/>
  <c r="CI109" i="28"/>
  <c r="AP80" i="28"/>
  <c r="AA80" i="28"/>
  <c r="L70" i="28"/>
  <c r="CT34" i="28"/>
  <c r="I112" i="28"/>
  <c r="F43" i="28"/>
  <c r="BQ66" i="28"/>
  <c r="E100" i="28"/>
  <c r="J104" i="28"/>
  <c r="R81" i="28"/>
  <c r="F115" i="28"/>
  <c r="J113" i="28"/>
  <c r="V19" i="28"/>
  <c r="L105" i="28"/>
  <c r="G70" i="28"/>
  <c r="CD6" i="28"/>
  <c r="Z65" i="28"/>
  <c r="BC81" i="28"/>
  <c r="F114" i="28"/>
  <c r="DC95" i="28"/>
  <c r="R80" i="28"/>
  <c r="BH19" i="28"/>
  <c r="N22" i="28"/>
  <c r="F27" i="28"/>
  <c r="AK34" i="28"/>
  <c r="F27" i="12"/>
  <c r="BW65" i="28"/>
  <c r="BP34" i="28"/>
  <c r="BR95" i="28"/>
  <c r="BG81" i="28"/>
  <c r="J67" i="28"/>
  <c r="BT81" i="28"/>
  <c r="BF81" i="28"/>
  <c r="CM20" i="28"/>
  <c r="G54" i="28"/>
  <c r="L106" i="28"/>
  <c r="CB79" i="28"/>
  <c r="BF22" i="28"/>
  <c r="AP94" i="28"/>
  <c r="E97" i="28"/>
  <c r="AB94" i="28"/>
  <c r="BC64" i="28"/>
  <c r="AF94" i="28"/>
  <c r="V21" i="28"/>
  <c r="F84" i="28"/>
  <c r="CI21" i="28"/>
  <c r="G74" i="28"/>
  <c r="CB21" i="28"/>
  <c r="AR22" i="28"/>
  <c r="F83" i="28"/>
  <c r="G119" i="28"/>
  <c r="F60" i="28"/>
  <c r="K113" i="28"/>
  <c r="V94" i="28"/>
  <c r="CE35" i="28"/>
  <c r="AI95" i="28"/>
  <c r="BL21" i="28"/>
  <c r="I51" i="28"/>
  <c r="CC64" i="28"/>
  <c r="CG79" i="28"/>
  <c r="CS110" i="28"/>
  <c r="J48" i="28"/>
  <c r="E82" i="28"/>
  <c r="BM6" i="28"/>
  <c r="F68" i="28"/>
  <c r="BM20" i="28"/>
  <c r="BC20" i="28"/>
  <c r="BW110" i="28"/>
  <c r="F103" i="28"/>
  <c r="K85" i="28"/>
  <c r="CT64" i="28"/>
  <c r="CS65" i="28"/>
  <c r="D40" i="28"/>
  <c r="CF81" i="28"/>
  <c r="AD95" i="28"/>
  <c r="AX35" i="28"/>
  <c r="CT5" i="28"/>
  <c r="X22" i="28"/>
  <c r="W110" i="28"/>
  <c r="BB5" i="28"/>
  <c r="BO66" i="28"/>
  <c r="E25" i="28"/>
  <c r="CG20" i="28"/>
  <c r="AK4" i="28"/>
  <c r="CC80" i="28"/>
  <c r="D111" i="28"/>
  <c r="AP6" i="28"/>
  <c r="AR95" i="28"/>
  <c r="L9" i="28"/>
  <c r="V80" i="28"/>
  <c r="N110" i="28"/>
  <c r="D12" i="28"/>
  <c r="E92" i="28"/>
  <c r="F41" i="28"/>
  <c r="G15" i="28"/>
  <c r="BG34" i="28"/>
  <c r="Q19" i="28"/>
  <c r="CE79" i="28"/>
  <c r="J23" i="28"/>
  <c r="J11" i="28"/>
  <c r="F39" i="28"/>
  <c r="D97" i="28"/>
  <c r="AK20" i="28"/>
  <c r="W95" i="28"/>
  <c r="E56" i="28"/>
  <c r="M6" i="28"/>
  <c r="BE79" i="28"/>
  <c r="L13" i="28"/>
  <c r="BI95" i="28"/>
  <c r="Y22" i="28"/>
  <c r="BT95" i="28"/>
  <c r="BN81" i="28"/>
  <c r="AU21" i="28"/>
  <c r="F100" i="28"/>
  <c r="CE94" i="28"/>
  <c r="AE81" i="28"/>
  <c r="CE5" i="28"/>
  <c r="S81" i="28"/>
  <c r="V79" i="28"/>
  <c r="BO80" i="28"/>
  <c r="AW109" i="28"/>
  <c r="BA6" i="28"/>
  <c r="CL109" i="28"/>
  <c r="CN4" i="28"/>
  <c r="CD81" i="28"/>
  <c r="D27" i="12"/>
  <c r="K59" i="28"/>
  <c r="BG6" i="28"/>
  <c r="BU95" i="28"/>
  <c r="DC19" i="28"/>
  <c r="G62" i="28"/>
  <c r="Y4" i="28"/>
  <c r="CH35" i="28"/>
  <c r="AN4" i="28"/>
  <c r="CC110" i="28"/>
  <c r="I106" i="28"/>
  <c r="AK5" i="28"/>
  <c r="BA34" i="28"/>
  <c r="BK80" i="28"/>
  <c r="AD109" i="28"/>
  <c r="F113" i="28"/>
  <c r="J77" i="28"/>
  <c r="BX34" i="28"/>
  <c r="AO110" i="28"/>
  <c r="L30" i="28"/>
  <c r="BR79" i="28"/>
  <c r="G99" i="28"/>
  <c r="L74" i="28"/>
  <c r="CA66" i="28"/>
  <c r="BE6" i="28"/>
  <c r="BS20" i="28"/>
  <c r="D21" i="12"/>
  <c r="D119" i="28"/>
  <c r="CS21" i="28"/>
  <c r="BT34" i="28"/>
  <c r="CA79" i="28"/>
  <c r="AW34" i="28"/>
  <c r="E42" i="12"/>
  <c r="J123" i="28"/>
  <c r="CL35" i="28"/>
  <c r="CD19" i="28"/>
  <c r="E11" i="28"/>
  <c r="BX5" i="28"/>
  <c r="BG19" i="28"/>
  <c r="BK95" i="28"/>
  <c r="BH81" i="28"/>
  <c r="E117" i="28"/>
  <c r="D10" i="28"/>
  <c r="DD81" i="28"/>
  <c r="G100" i="28"/>
  <c r="CG95" i="28"/>
  <c r="G123" i="28"/>
  <c r="AY4" i="28"/>
  <c r="P81" i="28"/>
  <c r="L47" i="28"/>
  <c r="AV79" i="28"/>
  <c r="E34" i="12"/>
  <c r="T22" i="28"/>
  <c r="CJ64" i="28"/>
  <c r="BM19" i="28"/>
  <c r="CK64" i="28"/>
  <c r="BK65" i="28"/>
  <c r="AV66" i="28"/>
  <c r="CF95" i="28"/>
  <c r="CB95" i="28"/>
  <c r="BL95" i="28"/>
  <c r="CM109" i="28"/>
  <c r="E24" i="12"/>
  <c r="G102" i="28"/>
  <c r="AY95" i="28"/>
  <c r="J98" i="28"/>
  <c r="E24" i="28"/>
  <c r="AK64" i="28"/>
  <c r="BW22" i="28"/>
  <c r="E18" i="28"/>
  <c r="O22" i="28"/>
  <c r="E52" i="28"/>
  <c r="D9" i="28"/>
  <c r="AF4" i="28"/>
  <c r="BI5" i="28"/>
  <c r="BK94" i="28"/>
  <c r="D107" i="28"/>
  <c r="AU34" i="28"/>
  <c r="AY109" i="28"/>
  <c r="E27" i="12"/>
  <c r="BN95" i="28"/>
  <c r="AD80" i="28"/>
  <c r="BB20" i="28"/>
  <c r="BB6" i="28"/>
  <c r="CK81" i="28"/>
  <c r="CD94" i="28"/>
  <c r="K112" i="28"/>
  <c r="AF64" i="28"/>
  <c r="BU5" i="28"/>
  <c r="D91" i="28"/>
  <c r="L17" i="28"/>
  <c r="L10" i="28"/>
  <c r="CL80" i="28"/>
  <c r="Q79" i="28"/>
  <c r="BT22" i="28"/>
  <c r="L26" i="28"/>
  <c r="L108" i="28"/>
  <c r="BF20" i="28"/>
  <c r="I39" i="28"/>
  <c r="AI35" i="28"/>
  <c r="L123" i="28"/>
  <c r="G76" i="28"/>
  <c r="E12" i="28"/>
  <c r="BZ19" i="28"/>
  <c r="BH21" i="28"/>
  <c r="AP81" i="28"/>
  <c r="D116" i="28"/>
  <c r="K41" i="28"/>
  <c r="BP66" i="28"/>
  <c r="AP34" i="28"/>
  <c r="DH6" i="28"/>
  <c r="W66" i="28"/>
  <c r="BX79" i="28"/>
  <c r="DB94" i="28"/>
  <c r="AU81" i="28"/>
  <c r="BL80" i="28"/>
  <c r="D122" i="28"/>
  <c r="I68" i="28"/>
  <c r="AP21" i="28"/>
  <c r="J47" i="28"/>
  <c r="D8" i="12"/>
  <c r="L83" i="28"/>
  <c r="BS35" i="28"/>
  <c r="D59" i="28"/>
  <c r="CT21" i="28"/>
  <c r="AL5" i="28"/>
  <c r="AS64" i="28"/>
  <c r="BC35" i="28"/>
  <c r="I15" i="28"/>
  <c r="BE35" i="28"/>
  <c r="AW65" i="28"/>
  <c r="BB94" i="28"/>
  <c r="F40" i="28"/>
  <c r="AO79" i="28"/>
  <c r="CM22" i="28"/>
  <c r="BT65" i="28"/>
  <c r="CE34" i="28"/>
  <c r="AA34" i="28"/>
  <c r="AR34" i="28"/>
  <c r="BV6" i="28"/>
  <c r="AP79" i="28"/>
  <c r="AS94" i="28"/>
  <c r="E14" i="28"/>
  <c r="O110" i="28"/>
  <c r="Z110" i="28"/>
  <c r="I104" i="28"/>
  <c r="I75" i="28"/>
  <c r="AN64" i="28"/>
  <c r="L89" i="28"/>
  <c r="N35" i="28"/>
  <c r="BU65" i="28"/>
  <c r="AL79" i="28"/>
  <c r="I11" i="28"/>
  <c r="AY64" i="28"/>
  <c r="J51" i="28"/>
  <c r="J99" i="28"/>
  <c r="AF35" i="28"/>
  <c r="K60" i="28"/>
  <c r="BS110" i="28"/>
  <c r="AE80" i="28"/>
  <c r="G18" i="28"/>
  <c r="BZ64" i="28"/>
  <c r="BM94" i="28"/>
  <c r="CJ21" i="28"/>
  <c r="AX20" i="28"/>
  <c r="AN94" i="28"/>
  <c r="AN21" i="28"/>
  <c r="E38" i="28"/>
  <c r="J56" i="28"/>
  <c r="BE21" i="28"/>
  <c r="D54" i="28"/>
  <c r="BL65" i="28"/>
  <c r="AD94" i="28"/>
  <c r="BE4" i="28"/>
  <c r="G111" i="28"/>
  <c r="AF109" i="28"/>
  <c r="Q95" i="28"/>
  <c r="BJ35" i="28"/>
  <c r="AZ20" i="28"/>
  <c r="CI19" i="28"/>
  <c r="D57" i="28"/>
  <c r="BJ34" i="28"/>
  <c r="AP5" i="28"/>
  <c r="K56" i="28"/>
  <c r="E53" i="28"/>
  <c r="G8" i="28"/>
  <c r="K104" i="28"/>
  <c r="I74" i="28"/>
  <c r="DD22" i="28"/>
  <c r="Q81" i="28"/>
  <c r="D103" i="28"/>
  <c r="AF95" i="28"/>
  <c r="I97" i="28"/>
  <c r="AE34" i="28"/>
  <c r="AZ95" i="28"/>
  <c r="L68" i="28"/>
  <c r="I108" i="28"/>
  <c r="AN81" i="28"/>
  <c r="AB80" i="28"/>
  <c r="D17" i="28"/>
  <c r="I46" i="28"/>
  <c r="AU35" i="28"/>
  <c r="BS79" i="28"/>
  <c r="CH34" i="28"/>
  <c r="J84" i="28"/>
  <c r="AN22" i="28"/>
  <c r="CN22" i="28"/>
  <c r="BT64" i="28"/>
  <c r="DH66" i="28"/>
  <c r="BV66" i="28"/>
  <c r="AT110" i="28"/>
  <c r="I36" i="28"/>
  <c r="DH19" i="28"/>
  <c r="CL34" i="28"/>
  <c r="P95" i="28"/>
  <c r="CI79" i="28"/>
  <c r="G51" i="28"/>
  <c r="CI34" i="28"/>
  <c r="T66" i="28"/>
  <c r="D17" i="12"/>
  <c r="L88" i="28"/>
  <c r="L69" i="28"/>
  <c r="BR109" i="28"/>
  <c r="G115" i="28"/>
  <c r="G93" i="28"/>
  <c r="DD4" i="28"/>
  <c r="CC66" i="28"/>
  <c r="F53" i="28"/>
  <c r="G83" i="28"/>
  <c r="R34" i="28"/>
  <c r="X6" i="28"/>
  <c r="J13" i="28"/>
  <c r="AY19" i="28"/>
  <c r="J45" i="28"/>
  <c r="D120" i="28"/>
  <c r="E87" i="28"/>
  <c r="BP109" i="28"/>
  <c r="CJ81" i="28"/>
  <c r="BZ35" i="28"/>
  <c r="CG22" i="28"/>
  <c r="E111" i="28"/>
  <c r="AB21" i="28"/>
  <c r="AI66" i="28"/>
  <c r="P66" i="28"/>
  <c r="G61" i="28"/>
  <c r="BY66" i="28"/>
  <c r="BH79" i="28"/>
  <c r="K75" i="28"/>
  <c r="AW5" i="28"/>
  <c r="CC20" i="28"/>
  <c r="DB35" i="28"/>
  <c r="L71" i="28"/>
  <c r="BV79" i="28"/>
  <c r="BL34" i="28"/>
  <c r="CS94" i="28"/>
  <c r="D73" i="28"/>
  <c r="AS35" i="28"/>
  <c r="F120" i="28"/>
  <c r="AF66" i="28"/>
  <c r="J26" i="28"/>
  <c r="AY6" i="28"/>
  <c r="E26" i="12"/>
  <c r="AE65" i="28"/>
  <c r="BC66" i="28"/>
  <c r="BV21" i="28"/>
  <c r="F70" i="28"/>
  <c r="R95" i="28"/>
  <c r="E7" i="28"/>
  <c r="I71" i="28"/>
  <c r="BQ109" i="28"/>
  <c r="F12" i="12"/>
  <c r="DB65" i="28"/>
  <c r="AL6" i="28"/>
  <c r="AB6" i="28"/>
  <c r="AO65" i="28"/>
  <c r="I111" i="28"/>
  <c r="G43" i="28"/>
  <c r="U110" i="28"/>
  <c r="CI22" i="28"/>
  <c r="DC22" i="28"/>
  <c r="K72" i="28"/>
  <c r="AT95" i="28"/>
  <c r="BK20" i="28"/>
  <c r="BN19" i="28"/>
  <c r="AE6" i="28"/>
  <c r="CD110" i="28"/>
  <c r="BW109" i="28"/>
  <c r="AB64" i="28"/>
  <c r="I31" i="28"/>
  <c r="I89" i="28"/>
  <c r="AB110" i="28"/>
  <c r="AL20" i="28"/>
  <c r="D24" i="28"/>
  <c r="BL19" i="28"/>
  <c r="D115" i="28"/>
  <c r="L93" i="28"/>
  <c r="K27" i="28"/>
  <c r="BS80" i="28"/>
  <c r="D42" i="12"/>
  <c r="CD64" i="28"/>
  <c r="AT5" i="28"/>
  <c r="J85" i="28"/>
  <c r="D76" i="28"/>
  <c r="I8" i="28"/>
  <c r="BJ66" i="28"/>
  <c r="S66" i="28"/>
  <c r="BU34" i="28"/>
  <c r="M22" i="28"/>
  <c r="D87" i="28"/>
  <c r="BW5" i="28"/>
  <c r="AO19" i="28"/>
  <c r="AX21" i="28"/>
  <c r="E43" i="28"/>
  <c r="I114" i="28"/>
  <c r="F37" i="28"/>
  <c r="L117" i="28"/>
  <c r="G39" i="28"/>
  <c r="G42" i="28"/>
  <c r="AR81" i="28"/>
  <c r="CS64" i="28"/>
  <c r="U95" i="28"/>
  <c r="CN64" i="28"/>
  <c r="E69" i="28"/>
  <c r="G25" i="28"/>
  <c r="E113" i="28"/>
  <c r="BF66" i="28"/>
  <c r="CG64" i="28"/>
  <c r="AW6" i="28"/>
  <c r="F74" i="28"/>
  <c r="AI6" i="28"/>
  <c r="D70" i="28"/>
  <c r="L82" i="28"/>
  <c r="BX66" i="28"/>
  <c r="L8" i="28"/>
  <c r="CF22" i="28"/>
  <c r="CF80" i="28"/>
  <c r="CH19" i="28"/>
  <c r="E101" i="28"/>
  <c r="O6" i="28"/>
  <c r="BT80" i="28"/>
  <c r="E63" i="28"/>
  <c r="Y35" i="28"/>
  <c r="J8" i="28"/>
  <c r="AP20" i="28"/>
  <c r="J75" i="28"/>
  <c r="D43" i="28"/>
  <c r="AR6" i="28"/>
  <c r="BE94" i="28"/>
  <c r="BC80" i="28"/>
  <c r="K62" i="28"/>
  <c r="CD35" i="28"/>
  <c r="AU19" i="28"/>
  <c r="BX21" i="28"/>
  <c r="AF6" i="28"/>
  <c r="AJ66" i="28"/>
  <c r="K82" i="28"/>
  <c r="DH4" i="28"/>
  <c r="AS21" i="28"/>
  <c r="I113" i="28"/>
  <c r="CC22" i="28"/>
  <c r="F29" i="28"/>
  <c r="F104" i="28"/>
  <c r="I23" i="28"/>
  <c r="AP22" i="28"/>
  <c r="K67" i="28"/>
  <c r="I57" i="28"/>
  <c r="K71" i="28"/>
  <c r="I121" i="28"/>
  <c r="AF5" i="28"/>
  <c r="D100" i="28"/>
  <c r="V22" i="28"/>
  <c r="Y64" i="28"/>
  <c r="BI109" i="28"/>
  <c r="BZ95" i="28"/>
  <c r="AE66" i="28"/>
  <c r="CJ94" i="28"/>
  <c r="E30" i="28"/>
  <c r="BS64" i="28"/>
  <c r="BA4" i="28"/>
  <c r="DB6" i="28"/>
  <c r="CM79" i="28"/>
  <c r="X95" i="28"/>
  <c r="E74" i="28"/>
  <c r="BH66" i="28"/>
  <c r="BP64" i="28"/>
  <c r="K78" i="28"/>
  <c r="BN5" i="28"/>
  <c r="E122" i="28"/>
  <c r="BG22" i="28"/>
  <c r="CD80" i="28"/>
  <c r="CC19" i="28"/>
  <c r="BE80" i="28"/>
  <c r="Q110" i="28"/>
  <c r="AG22" i="28"/>
  <c r="F22" i="12"/>
  <c r="DC66" i="28"/>
  <c r="BP22" i="28"/>
  <c r="E120" i="28"/>
  <c r="BK109" i="28"/>
  <c r="CI65" i="28"/>
  <c r="L115" i="28"/>
  <c r="AZ6" i="28"/>
  <c r="X110" i="28"/>
  <c r="D67" i="28"/>
  <c r="CA109" i="28"/>
  <c r="CD65" i="28"/>
  <c r="E105" i="28"/>
  <c r="CE65" i="28"/>
  <c r="AP4" i="28"/>
  <c r="DC79" i="28"/>
  <c r="BU79" i="28"/>
  <c r="G122" i="28"/>
  <c r="I102" i="28"/>
  <c r="CS79" i="28"/>
  <c r="AX80" i="28"/>
  <c r="AZ79" i="28"/>
  <c r="L38" i="28"/>
  <c r="AU6" i="28"/>
  <c r="L29" i="28"/>
  <c r="F7" i="12"/>
  <c r="Z66" i="28"/>
  <c r="F61" i="28"/>
  <c r="CT81" i="28"/>
  <c r="I26" i="28"/>
  <c r="J39" i="28"/>
  <c r="CH20" i="28"/>
  <c r="AN5" i="28"/>
  <c r="E91" i="28"/>
  <c r="BF5" i="28"/>
  <c r="BK4" i="28"/>
  <c r="BQ4" i="28"/>
  <c r="F73" i="28"/>
  <c r="I83" i="28"/>
  <c r="AK109" i="28"/>
  <c r="AY110" i="28"/>
  <c r="D39" i="28"/>
  <c r="J96" i="28"/>
  <c r="L112" i="28"/>
  <c r="E99" i="28"/>
  <c r="BN94" i="28"/>
  <c r="F42" i="12"/>
  <c r="BQ95" i="28"/>
  <c r="CN21" i="28"/>
  <c r="AW110" i="28"/>
  <c r="I82" i="28"/>
  <c r="BP4" i="28"/>
  <c r="AS20" i="28"/>
  <c r="AK80" i="28"/>
  <c r="BY19" i="28"/>
  <c r="G40" i="28"/>
  <c r="BP65" i="28"/>
  <c r="Z109" i="28"/>
  <c r="G98" i="28"/>
  <c r="CB20" i="28"/>
  <c r="CA5" i="28"/>
  <c r="BE95" i="28"/>
  <c r="W35" i="28"/>
  <c r="CN34" i="28"/>
  <c r="CC79" i="28"/>
  <c r="AB35" i="28"/>
  <c r="F67" i="28"/>
  <c r="AV95" i="28"/>
  <c r="Q21" i="28"/>
  <c r="F30" i="28"/>
  <c r="F96" i="28"/>
  <c r="AT79" i="28"/>
  <c r="CA95" i="28"/>
  <c r="G7" i="28"/>
  <c r="BX80" i="28"/>
  <c r="CT110" i="28"/>
  <c r="CT79" i="28"/>
  <c r="CS81" i="28"/>
  <c r="BM65" i="28"/>
  <c r="CE110" i="28"/>
  <c r="Y6" i="28"/>
  <c r="CJ22" i="28"/>
  <c r="DD20" i="28"/>
  <c r="DB20" i="28"/>
  <c r="BL64" i="28"/>
  <c r="BG80" i="28"/>
  <c r="J89" i="28"/>
  <c r="G108" i="28"/>
  <c r="K123" i="28"/>
  <c r="CM110" i="28"/>
  <c r="D47" i="28"/>
  <c r="Z95" i="28"/>
  <c r="BA20" i="28"/>
  <c r="BY5" i="28"/>
  <c r="K30" i="28"/>
  <c r="BC110" i="28"/>
  <c r="E7" i="12"/>
  <c r="AA79" i="28"/>
  <c r="L72" i="28"/>
  <c r="G55" i="28"/>
  <c r="BU4" i="28"/>
  <c r="F119" i="28"/>
  <c r="AA109" i="28"/>
  <c r="E83" i="28"/>
  <c r="CL66" i="28"/>
  <c r="AD4" i="28"/>
  <c r="BY22" i="28"/>
  <c r="CH109" i="28"/>
  <c r="E89" i="28"/>
  <c r="BB81" i="28"/>
  <c r="D12" i="12"/>
  <c r="F55" i="28"/>
  <c r="CB22" i="28"/>
  <c r="K42" i="28"/>
  <c r="BF65" i="28"/>
  <c r="I62" i="28"/>
  <c r="AU80" i="28"/>
  <c r="AL109" i="28"/>
  <c r="I107" i="28"/>
  <c r="R21" i="28"/>
  <c r="J53" i="28"/>
  <c r="CE64" i="28"/>
  <c r="J82" i="28"/>
  <c r="AT109" i="28"/>
  <c r="J30" i="28"/>
  <c r="V66" i="28"/>
  <c r="G75" i="28"/>
  <c r="AN95" i="28"/>
  <c r="E71" i="28"/>
  <c r="CF34" i="28"/>
  <c r="AA81" i="28"/>
  <c r="I16" i="28"/>
  <c r="E103" i="28"/>
  <c r="CA20" i="28"/>
  <c r="BW21" i="28"/>
  <c r="AM22" i="28"/>
  <c r="AO4" i="28"/>
  <c r="AL4" i="28"/>
  <c r="Z94" i="28"/>
  <c r="BB35" i="28"/>
  <c r="AZ80" i="28"/>
  <c r="AC81" i="28"/>
  <c r="AV64" i="28"/>
  <c r="CT65" i="28"/>
  <c r="L40" i="28"/>
  <c r="Y34" i="28"/>
  <c r="DD64" i="28"/>
  <c r="J115" i="28"/>
  <c r="AS95" i="28"/>
  <c r="BG64" i="28"/>
  <c r="DB66" i="28"/>
  <c r="AU94" i="28"/>
  <c r="AE19" i="28"/>
  <c r="CF64" i="28"/>
  <c r="Q64" i="28"/>
  <c r="CN65" i="28"/>
  <c r="F59" i="28"/>
  <c r="R64" i="28"/>
  <c r="BC22" i="28"/>
  <c r="BB21" i="28"/>
  <c r="K100" i="28"/>
  <c r="D8" i="28"/>
  <c r="J116" i="28"/>
  <c r="AK110" i="28"/>
  <c r="M110" i="28"/>
  <c r="J107" i="28"/>
  <c r="BA66" i="28"/>
  <c r="CD4" i="28"/>
  <c r="D123" i="28"/>
  <c r="AT35" i="28"/>
  <c r="BL6" i="28"/>
  <c r="D44" i="28"/>
  <c r="D7" i="28"/>
  <c r="D30" i="28"/>
  <c r="AD64" i="28"/>
  <c r="AK65" i="28"/>
  <c r="R4" i="28"/>
  <c r="CI80" i="28"/>
  <c r="E90" i="28"/>
  <c r="K70" i="28"/>
  <c r="CE80" i="28"/>
  <c r="K28" i="28"/>
  <c r="F98" i="28"/>
  <c r="AT4" i="28"/>
  <c r="F116" i="28"/>
  <c r="BI21" i="28"/>
  <c r="E59" i="28"/>
  <c r="AF79" i="28"/>
  <c r="AP66" i="28"/>
  <c r="AX34" i="28"/>
  <c r="J68" i="28"/>
  <c r="K39" i="28"/>
  <c r="I87" i="28"/>
  <c r="DD79" i="28"/>
  <c r="L46" i="28"/>
  <c r="AT65" i="28"/>
  <c r="AA21" i="28"/>
  <c r="I24" i="28"/>
  <c r="I69" i="28"/>
  <c r="J71" i="28"/>
  <c r="AM95" i="28"/>
  <c r="J102" i="28"/>
  <c r="AJ22" i="28"/>
  <c r="CG110" i="28"/>
  <c r="BU109" i="28"/>
  <c r="K107" i="28"/>
  <c r="CS109" i="28"/>
  <c r="BD80" i="28"/>
  <c r="F54" i="28"/>
  <c r="D23" i="28"/>
  <c r="DC65" i="28"/>
  <c r="J121" i="28"/>
  <c r="G37" i="28"/>
  <c r="AA65" i="28"/>
  <c r="F28" i="28"/>
  <c r="BJ79" i="28"/>
  <c r="Z79" i="28"/>
  <c r="AV21" i="28"/>
  <c r="E112" i="28"/>
  <c r="BL5" i="28"/>
  <c r="BT19" i="28"/>
  <c r="E47" i="28"/>
  <c r="BB95" i="28"/>
  <c r="BW95" i="28"/>
  <c r="CL4" i="28"/>
  <c r="AO81" i="28"/>
  <c r="E115" i="28"/>
  <c r="BV95" i="28"/>
  <c r="BE64" i="28"/>
  <c r="AX95" i="28"/>
  <c r="K53" i="28"/>
  <c r="BM80" i="28"/>
  <c r="BJ4" i="28"/>
  <c r="DD109" i="28"/>
  <c r="DD65" i="28"/>
  <c r="BO110" i="28"/>
  <c r="CI66" i="28"/>
  <c r="CK4" i="28"/>
  <c r="BT6" i="28"/>
  <c r="BV34" i="28"/>
  <c r="AY65" i="28"/>
  <c r="E27" i="28"/>
  <c r="J60" i="28"/>
  <c r="BD94" i="28"/>
  <c r="BY34" i="28"/>
  <c r="D16" i="28"/>
  <c r="E45" i="28"/>
  <c r="F99" i="28"/>
  <c r="BQ22" i="28"/>
  <c r="Y94" i="28"/>
  <c r="DC109" i="28"/>
  <c r="BJ110" i="28"/>
  <c r="CB19" i="28"/>
  <c r="BS4" i="28"/>
  <c r="AU66" i="28"/>
  <c r="BO94" i="28"/>
  <c r="BI20" i="28"/>
  <c r="F75" i="28"/>
  <c r="AO95" i="28"/>
  <c r="CH5" i="28"/>
  <c r="I44" i="28"/>
  <c r="BE20" i="28"/>
  <c r="DB95" i="28"/>
  <c r="M95" i="28"/>
  <c r="J38" i="28"/>
  <c r="K105" i="28"/>
  <c r="BM79" i="28"/>
  <c r="AX110" i="28"/>
  <c r="AV80" i="28"/>
  <c r="AG81" i="28"/>
  <c r="D18" i="28"/>
  <c r="BE34" i="28"/>
  <c r="BY81" i="28"/>
  <c r="D72" i="28"/>
  <c r="I12" i="28"/>
  <c r="J117" i="28"/>
  <c r="BB65" i="28"/>
  <c r="AH81" i="28"/>
  <c r="J83" i="28"/>
  <c r="I116" i="28"/>
  <c r="L67" i="28"/>
  <c r="D68" i="28"/>
  <c r="E26" i="28"/>
  <c r="K87" i="28"/>
  <c r="BJ80" i="28"/>
  <c r="I70" i="28"/>
  <c r="L121" i="28"/>
  <c r="G106" i="28"/>
  <c r="E44" i="28"/>
  <c r="CS6" i="28"/>
  <c r="Z4" i="28"/>
  <c r="AS6" i="28"/>
  <c r="AY81" i="28"/>
  <c r="F85" i="28"/>
  <c r="L75" i="28"/>
  <c r="BJ95" i="28"/>
  <c r="DC20" i="28"/>
  <c r="D48" i="28"/>
  <c r="V65" i="28"/>
  <c r="AS5" i="28"/>
  <c r="BD21" i="28"/>
  <c r="BH95" i="28"/>
  <c r="I38" i="28"/>
  <c r="BJ20" i="28"/>
  <c r="J14" i="28"/>
  <c r="BO109" i="28"/>
  <c r="J15" i="28"/>
  <c r="AA64" i="28"/>
  <c r="BL79" i="28"/>
  <c r="CE109" i="28"/>
  <c r="AL19" i="28"/>
  <c r="CE19" i="28"/>
  <c r="AU95" i="28"/>
  <c r="BU94" i="28"/>
  <c r="BF80" i="28"/>
  <c r="BR94" i="28"/>
  <c r="BW81" i="28"/>
  <c r="I52" i="28"/>
  <c r="AH35" i="28"/>
  <c r="BD95" i="28"/>
  <c r="Z80" i="28"/>
  <c r="AZ19" i="28"/>
  <c r="E96" i="28"/>
  <c r="V34" i="28"/>
  <c r="F26" i="12"/>
  <c r="F17" i="28"/>
  <c r="K37" i="28"/>
  <c r="F46" i="28"/>
  <c r="F44" i="28"/>
  <c r="CG109" i="28"/>
  <c r="F107" i="28"/>
  <c r="BF79" i="28"/>
  <c r="BL81" i="28"/>
  <c r="BK79" i="28"/>
  <c r="AR21" i="28"/>
  <c r="Q6" i="28"/>
  <c r="BJ19" i="28"/>
  <c r="AF20" i="28"/>
  <c r="AQ81" i="28"/>
  <c r="AD21" i="28"/>
  <c r="CI4" i="28"/>
  <c r="CI64" i="28"/>
  <c r="BN64" i="28"/>
  <c r="I117" i="28"/>
  <c r="AG66" i="28"/>
  <c r="G104" i="28"/>
  <c r="AV4" i="28"/>
  <c r="AF65" i="28"/>
  <c r="CC81" i="28"/>
  <c r="AV22" i="28"/>
  <c r="BK64" i="28"/>
  <c r="L14" i="28"/>
  <c r="E86" i="28"/>
  <c r="K45" i="28"/>
  <c r="E21" i="12"/>
  <c r="G31" i="28"/>
  <c r="Z81" i="28"/>
  <c r="DC110" i="28"/>
  <c r="AJ6" i="28"/>
  <c r="X81" i="28"/>
  <c r="F122" i="28"/>
  <c r="CK65" i="28"/>
  <c r="L56" i="28"/>
  <c r="AZ65" i="28"/>
  <c r="CH79" i="28"/>
  <c r="CN95" i="28"/>
  <c r="BJ6" i="28"/>
  <c r="L52" i="28"/>
  <c r="BC4" i="28"/>
  <c r="G58" i="28"/>
  <c r="D6" i="12"/>
  <c r="K38" i="28"/>
  <c r="U35" i="28"/>
  <c r="I85" i="28"/>
  <c r="J90" i="28"/>
  <c r="DH95" i="28"/>
  <c r="K14" i="28"/>
  <c r="F72" i="28"/>
  <c r="CF4" i="28"/>
  <c r="I30" i="28"/>
  <c r="D90" i="28"/>
  <c r="BZ20" i="28"/>
  <c r="BH94" i="28"/>
  <c r="BE19" i="28"/>
  <c r="CC4" i="28"/>
  <c r="I98" i="28"/>
  <c r="AY35" i="28"/>
  <c r="AN109" i="28"/>
  <c r="L33" i="28"/>
  <c r="AQ95" i="28"/>
  <c r="DB110" i="28"/>
  <c r="V4" i="28"/>
  <c r="AA22" i="28"/>
  <c r="E40" i="28"/>
  <c r="DB80" i="28"/>
  <c r="AA20" i="28"/>
  <c r="L92" i="28"/>
  <c r="AS81" i="28"/>
  <c r="AG95" i="28"/>
  <c r="BA22" i="28"/>
  <c r="DD19" i="28"/>
  <c r="I18" i="28"/>
  <c r="CJ80" i="28"/>
  <c r="R65" i="28"/>
  <c r="L76" i="28"/>
  <c r="K117" i="28"/>
  <c r="BP5" i="28"/>
  <c r="F63" i="28"/>
  <c r="BW94" i="28"/>
  <c r="M35" i="28"/>
  <c r="S22" i="28"/>
  <c r="AO20" i="28"/>
  <c r="BS22" i="28"/>
  <c r="BO64" i="28"/>
  <c r="F18" i="28"/>
  <c r="Q109" i="28"/>
  <c r="F36" i="28"/>
  <c r="DH5" i="28"/>
  <c r="I91" i="28"/>
  <c r="AB20" i="28"/>
  <c r="BB80" i="28"/>
  <c r="F45" i="28"/>
  <c r="E22" i="12"/>
  <c r="AF80" i="28"/>
  <c r="CA81" i="28"/>
  <c r="CK22" i="28"/>
  <c r="I55" i="28"/>
  <c r="G14" i="28"/>
  <c r="BQ20" i="28"/>
  <c r="BF95" i="28"/>
  <c r="F121" i="28"/>
  <c r="AX81" i="28"/>
  <c r="CB35" i="28"/>
  <c r="D93" i="28"/>
  <c r="AA94" i="28"/>
  <c r="K84" i="28"/>
  <c r="BZ109" i="28"/>
  <c r="CE6" i="28"/>
  <c r="K9" i="28"/>
  <c r="E98" i="28"/>
  <c r="AR65" i="28"/>
  <c r="I103" i="28"/>
  <c r="K8" i="28"/>
  <c r="G26" i="28"/>
  <c r="F33" i="12"/>
  <c r="BV110" i="28"/>
  <c r="G71" i="28"/>
  <c r="BO95" i="28"/>
  <c r="BX6" i="28"/>
  <c r="K101" i="28"/>
  <c r="K96" i="28"/>
  <c r="CM21" i="28"/>
  <c r="I92" i="28"/>
  <c r="J114" i="28"/>
  <c r="BJ64" i="28"/>
  <c r="I67" i="28"/>
  <c r="J63" i="28"/>
  <c r="BN110" i="28"/>
  <c r="BL66" i="28"/>
  <c r="AN66" i="28"/>
  <c r="E42" i="28"/>
  <c r="E33" i="28"/>
  <c r="F86" i="28"/>
  <c r="D27" i="28"/>
  <c r="BQ79" i="28"/>
  <c r="V110" i="28"/>
  <c r="BL110" i="28"/>
  <c r="BH64" i="28"/>
  <c r="Q5" i="28"/>
  <c r="BA79" i="28"/>
  <c r="L77" i="28"/>
  <c r="BY35" i="28"/>
  <c r="AR35" i="28"/>
  <c r="G116" i="28"/>
  <c r="L55" i="28"/>
  <c r="CL19" i="28"/>
  <c r="J69" i="28"/>
  <c r="CE4" i="28"/>
  <c r="G73" i="28"/>
  <c r="AZ21" i="28"/>
  <c r="F6" i="12"/>
  <c r="L118" i="28"/>
  <c r="CA6" i="28"/>
  <c r="AC35" i="28"/>
  <c r="Z21" i="28"/>
  <c r="F8" i="28"/>
  <c r="CM94" i="28"/>
  <c r="K69" i="28"/>
  <c r="BD66" i="28"/>
  <c r="CC94" i="28"/>
  <c r="J118" i="28"/>
  <c r="F105" i="28"/>
  <c r="AB22" i="28"/>
  <c r="BA80" i="28"/>
  <c r="BZ66" i="28"/>
  <c r="J93" i="28"/>
  <c r="AU64" i="28"/>
  <c r="CT6" i="28"/>
  <c r="CL64" i="28"/>
  <c r="I84" i="28"/>
  <c r="AS22" i="28"/>
  <c r="J62" i="28"/>
  <c r="I40" i="28"/>
  <c r="J40" i="28"/>
  <c r="AB66" i="28"/>
  <c r="BD110" i="28"/>
  <c r="K57" i="28"/>
  <c r="J70" i="28"/>
  <c r="CN79" i="28"/>
  <c r="Q80" i="28"/>
  <c r="CG66" i="28"/>
  <c r="BL4" i="28"/>
  <c r="L122" i="28"/>
  <c r="J24" i="28"/>
  <c r="E108" i="28"/>
  <c r="G69" i="28"/>
  <c r="V95" i="28"/>
  <c r="J120" i="28"/>
  <c r="BC94" i="28"/>
  <c r="K63" i="28"/>
  <c r="F43" i="12"/>
  <c r="BX95" i="28"/>
  <c r="AZ4" i="28"/>
  <c r="BE5" i="28"/>
  <c r="D60" i="28"/>
  <c r="BF34" i="28"/>
  <c r="F34" i="12"/>
  <c r="D75" i="28"/>
  <c r="J44" i="28"/>
  <c r="DD110" i="28"/>
  <c r="AM66" i="28"/>
  <c r="AY80" i="28"/>
  <c r="BD5" i="28"/>
  <c r="AK19" i="28"/>
  <c r="Y20" i="28"/>
  <c r="K76" i="28"/>
  <c r="G120" i="28"/>
  <c r="L107" i="28"/>
  <c r="K73" i="28"/>
  <c r="D25" i="28"/>
  <c r="K116" i="28"/>
  <c r="CB81" i="28"/>
  <c r="I41" i="28"/>
  <c r="CG94" i="28"/>
  <c r="AA95" i="28"/>
  <c r="AV6" i="28"/>
  <c r="S35" i="28"/>
  <c r="I42" i="28"/>
  <c r="D105" i="28"/>
  <c r="L111" i="28"/>
  <c r="CB110" i="28"/>
  <c r="G67" i="28"/>
  <c r="AP35" i="28"/>
  <c r="R66" i="28"/>
  <c r="G48" i="28"/>
  <c r="AO22" i="28"/>
  <c r="AR109" i="28"/>
  <c r="AD66" i="28"/>
  <c r="AA110" i="28"/>
  <c r="BF64" i="28"/>
  <c r="I14" i="28"/>
  <c r="CH6" i="28"/>
  <c r="AJ110" i="28"/>
  <c r="F90" i="28"/>
  <c r="R109" i="28"/>
  <c r="D83" i="28"/>
  <c r="I32" i="28"/>
  <c r="BB34" i="28"/>
  <c r="K54" i="28"/>
  <c r="BP79" i="28"/>
  <c r="AW81" i="28"/>
  <c r="D118" i="28"/>
  <c r="AE22" i="28"/>
  <c r="BP35" i="28"/>
  <c r="K10" i="28"/>
  <c r="L96" i="28"/>
  <c r="DD35" i="28"/>
  <c r="Z35" i="28"/>
  <c r="J37" i="28"/>
  <c r="D7" i="12"/>
  <c r="D58" i="28"/>
  <c r="AD5" i="28"/>
  <c r="AO66" i="28"/>
  <c r="BG21" i="28"/>
  <c r="T35" i="28"/>
  <c r="DB79" i="28"/>
  <c r="BG4" i="28"/>
  <c r="I73" i="28"/>
  <c r="AG35" i="28"/>
  <c r="F9" i="12"/>
  <c r="G52" i="28"/>
  <c r="G63" i="28"/>
  <c r="Y80" i="28"/>
  <c r="D102" i="28"/>
  <c r="E58" i="28"/>
  <c r="L16" i="28"/>
  <c r="BM4" i="28"/>
  <c r="J43" i="28"/>
  <c r="AF81" i="28"/>
  <c r="AD34" i="28"/>
  <c r="E54" i="28"/>
  <c r="L116" i="28"/>
  <c r="BI35" i="28"/>
  <c r="F108" i="28"/>
  <c r="CE22" i="28"/>
  <c r="DC81" i="28"/>
  <c r="BR66" i="28"/>
  <c r="BR22" i="28"/>
  <c r="K74" i="28"/>
  <c r="AE79" i="28"/>
  <c r="E70" i="28"/>
  <c r="E41" i="28"/>
  <c r="BW64" i="28"/>
  <c r="O95" i="28"/>
  <c r="BW35" i="28"/>
  <c r="BO81" i="28"/>
  <c r="L27" i="28"/>
  <c r="L43" i="28"/>
  <c r="AS66" i="28"/>
  <c r="AB4" i="28"/>
  <c r="J27" i="28"/>
  <c r="BA65" i="28"/>
  <c r="BP110" i="28"/>
  <c r="BB64" i="28"/>
  <c r="F57" i="28"/>
  <c r="I105" i="28"/>
  <c r="AB19" i="28"/>
  <c r="BQ6" i="28"/>
  <c r="U66" i="28"/>
  <c r="AW35" i="28"/>
  <c r="CG80" i="28"/>
  <c r="G77" i="28"/>
  <c r="BE110" i="28"/>
  <c r="AY5" i="28"/>
  <c r="E23" i="28"/>
  <c r="E67" i="28"/>
  <c r="G91" i="28"/>
  <c r="BZ81" i="28"/>
  <c r="BC6" i="28"/>
  <c r="AL35" i="28"/>
  <c r="CC35" i="28"/>
  <c r="BS5" i="28"/>
  <c r="F69" i="28"/>
  <c r="AL65" i="28"/>
  <c r="E76" i="28"/>
  <c r="CJ4" i="28"/>
  <c r="CK109" i="28"/>
  <c r="W22" i="28"/>
  <c r="AO35" i="28"/>
  <c r="AV34" i="28"/>
  <c r="BG110" i="28"/>
  <c r="CK95" i="28"/>
  <c r="BH4" i="28"/>
  <c r="BL109" i="28"/>
  <c r="N81" i="28"/>
  <c r="BZ22" i="28"/>
  <c r="I9" i="28"/>
  <c r="AI110" i="28"/>
  <c r="BV4" i="28"/>
  <c r="J18" i="28"/>
  <c r="G23" i="28"/>
  <c r="D43" i="12"/>
  <c r="F48" i="28"/>
  <c r="AZ109" i="28"/>
  <c r="K83" i="28"/>
  <c r="CK79" i="28"/>
  <c r="CB4" i="28"/>
  <c r="CN19" i="28"/>
  <c r="I122" i="28"/>
  <c r="AT21" i="28"/>
  <c r="CL110" i="28"/>
  <c r="BJ65" i="28"/>
  <c r="BA19" i="28"/>
  <c r="E48" i="28"/>
  <c r="K43" i="28"/>
  <c r="V35" i="28"/>
  <c r="BF19" i="28"/>
  <c r="BD4" i="28"/>
  <c r="DH20" i="28"/>
  <c r="AW64" i="28"/>
  <c r="CI5" i="28"/>
  <c r="I17" i="28"/>
  <c r="AQ35" i="28"/>
  <c r="F38" i="28"/>
  <c r="G13" i="28"/>
  <c r="L90" i="28"/>
  <c r="G68" i="28"/>
  <c r="BS34" i="28"/>
  <c r="CG21" i="28"/>
  <c r="CC34" i="28"/>
  <c r="BM35" i="28"/>
  <c r="F9" i="28"/>
  <c r="CI110" i="28"/>
  <c r="K7" i="28"/>
  <c r="R20" i="28"/>
  <c r="I63" i="28"/>
  <c r="L54" i="28"/>
  <c r="AR5" i="28"/>
  <c r="G78" i="28"/>
  <c r="BG95" i="28"/>
  <c r="BZ34" i="28"/>
  <c r="BH6" i="28"/>
  <c r="CD21" i="28"/>
  <c r="G44" i="28"/>
  <c r="CF5" i="28"/>
  <c r="AP19" i="28"/>
  <c r="E84" i="28"/>
  <c r="BY6" i="28"/>
  <c r="BA109" i="28"/>
  <c r="BP94" i="28"/>
  <c r="P110" i="28"/>
  <c r="AX19" i="28"/>
  <c r="DB19" i="28"/>
  <c r="D11" i="28"/>
  <c r="I78" i="28"/>
  <c r="E102" i="28"/>
  <c r="E119" i="28"/>
  <c r="AX79" i="28"/>
  <c r="D98" i="28"/>
  <c r="BS81" i="28"/>
  <c r="BX109" i="28"/>
  <c r="J106" i="28"/>
  <c r="AC110" i="28"/>
  <c r="D96" i="28"/>
  <c r="BN4" i="28"/>
  <c r="CJ6" i="28"/>
  <c r="L45" i="28"/>
  <c r="J88" i="28"/>
  <c r="BO35" i="28"/>
  <c r="L73" i="28"/>
  <c r="D37" i="28"/>
  <c r="D29" i="28"/>
  <c r="CA64" i="28"/>
  <c r="G16" i="28"/>
  <c r="I119" i="28"/>
  <c r="L57" i="28"/>
  <c r="J73" i="28"/>
  <c r="CH65" i="28"/>
  <c r="L58" i="28"/>
  <c r="BO6" i="28"/>
  <c r="CD66" i="28"/>
  <c r="BJ109" i="28"/>
  <c r="BH35" i="28"/>
  <c r="CA65" i="28"/>
  <c r="CJ66" i="28"/>
  <c r="BT94" i="28"/>
  <c r="CJ5" i="28"/>
  <c r="CA21" i="28"/>
  <c r="BN80" i="28"/>
  <c r="D31" i="28"/>
  <c r="D26" i="28"/>
  <c r="BW34" i="28"/>
  <c r="Y109" i="28"/>
  <c r="CB34" i="28"/>
  <c r="D99" i="28"/>
  <c r="BR34" i="28"/>
  <c r="BQ64" i="28"/>
  <c r="BZ21" i="28"/>
  <c r="K40" i="28"/>
  <c r="AR64" i="28"/>
  <c r="CM4" i="28"/>
  <c r="I37" i="28"/>
  <c r="BC34" i="28"/>
  <c r="I48" i="28"/>
  <c r="AE20" i="28"/>
  <c r="BN109" i="28"/>
  <c r="AM81" i="28"/>
  <c r="AH110" i="28"/>
  <c r="BY4" i="28"/>
  <c r="AU4" i="28"/>
  <c r="Q20" i="28"/>
  <c r="DD66" i="28"/>
  <c r="DC35" i="28"/>
  <c r="F47" i="28"/>
  <c r="DC5" i="28"/>
  <c r="K24" i="28"/>
  <c r="CC109" i="28"/>
  <c r="CS5" i="28"/>
  <c r="BM34" i="28"/>
  <c r="G121" i="28"/>
  <c r="AN110" i="28"/>
  <c r="R35" i="28"/>
  <c r="AF21" i="28"/>
  <c r="J112" i="28"/>
  <c r="AM110" i="28"/>
  <c r="CJ109" i="28"/>
  <c r="BB4" i="28"/>
  <c r="AD81" i="28"/>
  <c r="CM80" i="28"/>
  <c r="F21" i="12"/>
  <c r="BI19" i="28"/>
  <c r="BH34" i="28"/>
  <c r="M81" i="28"/>
  <c r="BM22" i="28"/>
  <c r="BC79" i="28"/>
  <c r="G28" i="28"/>
  <c r="BI94" i="28"/>
  <c r="W6" i="28"/>
  <c r="R94" i="28"/>
  <c r="AK22" i="28"/>
  <c r="K36" i="28"/>
  <c r="CA35" i="28"/>
  <c r="R19" i="28"/>
  <c r="D113" i="28"/>
  <c r="D41" i="28"/>
  <c r="F89" i="28"/>
  <c r="BR19" i="28"/>
  <c r="BK5" i="28"/>
  <c r="BM21" i="28"/>
  <c r="DH109" i="28"/>
  <c r="AS65" i="28"/>
  <c r="K25" i="28"/>
  <c r="BV65" i="28"/>
  <c r="BI110" i="28"/>
  <c r="CK34" i="28"/>
  <c r="I10" i="28"/>
  <c r="H29" i="28" l="1"/>
  <c r="C29" i="28" s="1"/>
  <c r="H122" i="28"/>
  <c r="C122" i="28" s="1"/>
  <c r="H17" i="28"/>
  <c r="C17" i="28" s="1"/>
  <c r="H45" i="28"/>
  <c r="C45" i="28" s="1"/>
  <c r="H79" i="28"/>
  <c r="C79" i="28" s="1"/>
  <c r="H69" i="28"/>
  <c r="C69" i="28" s="1"/>
  <c r="H14" i="28"/>
  <c r="C14" i="28" s="1"/>
  <c r="BN43" i="12"/>
  <c r="BI43" i="12"/>
  <c r="U43" i="12"/>
  <c r="AG43" i="12"/>
  <c r="AR43" i="12"/>
  <c r="AE43" i="12"/>
  <c r="BD43" i="12"/>
  <c r="BG43" i="12"/>
  <c r="AM43" i="12"/>
  <c r="BA43" i="12"/>
  <c r="BU43" i="12"/>
  <c r="Y43" i="12"/>
  <c r="AW43" i="12"/>
  <c r="AD43" i="12"/>
  <c r="BP43" i="12"/>
  <c r="BL43" i="12"/>
  <c r="AB43" i="12"/>
  <c r="X43" i="12"/>
  <c r="BK43" i="12"/>
  <c r="AH43" i="12"/>
  <c r="BM43" i="12"/>
  <c r="BF43" i="12"/>
  <c r="AO43" i="12"/>
  <c r="AY43" i="12"/>
  <c r="BB43" i="12"/>
  <c r="R43" i="12"/>
  <c r="AX43" i="12"/>
  <c r="AN43" i="12"/>
  <c r="BV43" i="12"/>
  <c r="BW43" i="12"/>
  <c r="BR43" i="12"/>
  <c r="AV43" i="12"/>
  <c r="AJ43" i="12"/>
  <c r="BQ43" i="12"/>
  <c r="AS43" i="12"/>
  <c r="N43" i="12"/>
  <c r="M43" i="12"/>
  <c r="BX43" i="12"/>
  <c r="O43" i="12"/>
  <c r="P43" i="12"/>
  <c r="AQ43" i="12"/>
  <c r="AI43" i="12"/>
  <c r="Z43" i="12"/>
  <c r="T43" i="12"/>
  <c r="BC43" i="12"/>
  <c r="AL43" i="12"/>
  <c r="AC43" i="12"/>
  <c r="BH43" i="12"/>
  <c r="BS43" i="12"/>
  <c r="A43" i="12"/>
  <c r="AT43" i="12"/>
  <c r="W43" i="12"/>
  <c r="H43" i="12"/>
  <c r="C43" i="12" s="1"/>
  <c r="S43" i="12"/>
  <c r="H23" i="28"/>
  <c r="C23" i="28" s="1"/>
  <c r="H24" i="28"/>
  <c r="C24" i="28" s="1"/>
  <c r="H92" i="28"/>
  <c r="C92" i="28" s="1"/>
  <c r="H78" i="28"/>
  <c r="C78" i="28" s="1"/>
  <c r="H64" i="28"/>
  <c r="H53" i="28"/>
  <c r="C53" i="28" s="1"/>
  <c r="P7" i="12"/>
  <c r="BR7" i="12"/>
  <c r="BF7" i="12"/>
  <c r="AQ7" i="12"/>
  <c r="AO7" i="12"/>
  <c r="BK7" i="12"/>
  <c r="BN7" i="12"/>
  <c r="BM7" i="12"/>
  <c r="A7" i="12"/>
  <c r="BB7" i="12"/>
  <c r="Y7" i="12"/>
  <c r="AG7" i="12"/>
  <c r="BS7" i="12"/>
  <c r="AJ7" i="12"/>
  <c r="X7" i="12"/>
  <c r="AN7" i="12"/>
  <c r="AR7" i="12"/>
  <c r="U7" i="12"/>
  <c r="AM7" i="12"/>
  <c r="BQ7" i="12"/>
  <c r="AE7" i="12"/>
  <c r="O7" i="12"/>
  <c r="BA7" i="12"/>
  <c r="AC7" i="12"/>
  <c r="AD7" i="12"/>
  <c r="S7" i="12"/>
  <c r="AX7" i="12"/>
  <c r="BL7" i="12"/>
  <c r="AS7" i="12"/>
  <c r="AH7" i="12"/>
  <c r="BP7" i="12"/>
  <c r="T7" i="12"/>
  <c r="AW7" i="12"/>
  <c r="R7" i="12"/>
  <c r="N7" i="12"/>
  <c r="AV7" i="12"/>
  <c r="AL7" i="12"/>
  <c r="BH7" i="12"/>
  <c r="AI7" i="12"/>
  <c r="BC7" i="12"/>
  <c r="AB7" i="12"/>
  <c r="M7" i="12"/>
  <c r="AT7" i="12"/>
  <c r="H7" i="12"/>
  <c r="C7" i="12" s="1"/>
  <c r="BI7" i="12"/>
  <c r="BW7" i="12"/>
  <c r="BV7" i="12"/>
  <c r="BG7" i="12"/>
  <c r="BX7" i="12"/>
  <c r="W7" i="12"/>
  <c r="BU7" i="12"/>
  <c r="Z7" i="12"/>
  <c r="AY7" i="12"/>
  <c r="BD7" i="12"/>
  <c r="H49" i="28"/>
  <c r="H67" i="28"/>
  <c r="C67" i="28" s="1"/>
  <c r="H68" i="28"/>
  <c r="C68" i="28" s="1"/>
  <c r="H121" i="28"/>
  <c r="C121" i="28" s="1"/>
  <c r="H70" i="28"/>
  <c r="C70" i="28" s="1"/>
  <c r="H74" i="28"/>
  <c r="C74" i="28" s="1"/>
  <c r="H117" i="28"/>
  <c r="C117" i="28" s="1"/>
  <c r="H72" i="28"/>
  <c r="C72" i="28" s="1"/>
  <c r="H27" i="28"/>
  <c r="C27" i="28" s="1"/>
  <c r="H15" i="28"/>
  <c r="C15" i="28" s="1"/>
  <c r="BC17" i="22"/>
  <c r="BG6" i="12"/>
  <c r="F12" i="22"/>
  <c r="BV6" i="12"/>
  <c r="BN6" i="12"/>
  <c r="Y6" i="12"/>
  <c r="AX6" i="12"/>
  <c r="AH6" i="12"/>
  <c r="W17" i="22"/>
  <c r="N6" i="12"/>
  <c r="BB17" i="22"/>
  <c r="F11" i="22"/>
  <c r="P6" i="12"/>
  <c r="T6" i="12"/>
  <c r="AX17" i="22"/>
  <c r="AY17" i="22"/>
  <c r="AD17" i="22"/>
  <c r="BU6" i="12"/>
  <c r="AT6" i="12"/>
  <c r="AC6" i="12"/>
  <c r="AP17" i="22"/>
  <c r="AQ6" i="12"/>
  <c r="A6" i="12"/>
  <c r="BS6" i="12"/>
  <c r="BI6" i="12"/>
  <c r="V17" i="22"/>
  <c r="AM17" i="22"/>
  <c r="BP6" i="12"/>
  <c r="AG6" i="12"/>
  <c r="AB6" i="12"/>
  <c r="AL17" i="22"/>
  <c r="F13" i="22"/>
  <c r="BR6" i="12"/>
  <c r="Z17" i="22"/>
  <c r="BB6" i="12"/>
  <c r="AT17" i="22"/>
  <c r="BA6" i="12"/>
  <c r="K17" i="22"/>
  <c r="AH17" i="22"/>
  <c r="AE6" i="12"/>
  <c r="Z6" i="12"/>
  <c r="J17" i="22"/>
  <c r="BK6" i="12"/>
  <c r="AD6" i="12"/>
  <c r="O17" i="22"/>
  <c r="AM6" i="12"/>
  <c r="F16" i="22"/>
  <c r="AI17" i="22"/>
  <c r="BH6" i="12"/>
  <c r="AO6" i="12"/>
  <c r="BD6" i="12"/>
  <c r="N17" i="22"/>
  <c r="AI6" i="12"/>
  <c r="AV6" i="12"/>
  <c r="AN6" i="12"/>
  <c r="AU17" i="22"/>
  <c r="AA17" i="22"/>
  <c r="F14" i="22"/>
  <c r="AW6" i="12"/>
  <c r="F15" i="22"/>
  <c r="S6" i="12"/>
  <c r="AR6" i="12"/>
  <c r="S17" i="22"/>
  <c r="AS6" i="12"/>
  <c r="AJ6" i="12"/>
  <c r="F17" i="22"/>
  <c r="AY6" i="12"/>
  <c r="BQ6" i="12"/>
  <c r="H6" i="12"/>
  <c r="C6" i="12" s="1"/>
  <c r="BF6" i="12"/>
  <c r="W6" i="12"/>
  <c r="U6" i="12"/>
  <c r="R17" i="22"/>
  <c r="AL6" i="12"/>
  <c r="BW6" i="12"/>
  <c r="R6" i="12"/>
  <c r="AQ17" i="22"/>
  <c r="O6" i="12"/>
  <c r="BL6" i="12"/>
  <c r="M6" i="12"/>
  <c r="AE17" i="22"/>
  <c r="X6" i="12"/>
  <c r="BX6" i="12"/>
  <c r="BC6" i="12"/>
  <c r="BM6" i="12"/>
  <c r="AE16" i="22"/>
  <c r="H59" i="28"/>
  <c r="C59" i="28" s="1"/>
  <c r="H32" i="28"/>
  <c r="C32" i="28" s="1"/>
  <c r="H105" i="28"/>
  <c r="C105" i="28" s="1"/>
  <c r="H107" i="28"/>
  <c r="C107" i="28" s="1"/>
  <c r="H76" i="28"/>
  <c r="C76" i="28" s="1"/>
  <c r="AW12" i="12"/>
  <c r="AE12" i="12"/>
  <c r="BL12" i="12"/>
  <c r="BG12" i="12"/>
  <c r="BP12" i="12"/>
  <c r="BR12" i="12"/>
  <c r="AH12" i="12"/>
  <c r="BI12" i="12"/>
  <c r="AG12" i="12"/>
  <c r="X12" i="12"/>
  <c r="BK12" i="12"/>
  <c r="AV12" i="12"/>
  <c r="BF12" i="12"/>
  <c r="T12" i="12"/>
  <c r="A12" i="12"/>
  <c r="AD12" i="12"/>
  <c r="AB12" i="12"/>
  <c r="W12" i="12"/>
  <c r="AN12" i="12"/>
  <c r="BA12" i="12"/>
  <c r="BX12" i="12"/>
  <c r="H12" i="12"/>
  <c r="C12" i="12" s="1"/>
  <c r="AS12" i="12"/>
  <c r="AO12" i="12"/>
  <c r="BW12" i="12"/>
  <c r="AR12" i="12"/>
  <c r="BC12" i="12"/>
  <c r="Z12" i="12"/>
  <c r="AI12" i="12"/>
  <c r="S12" i="12"/>
  <c r="Y12" i="12"/>
  <c r="BM12" i="12"/>
  <c r="M12" i="12"/>
  <c r="AY12" i="12"/>
  <c r="AX12" i="12"/>
  <c r="BQ12" i="12"/>
  <c r="P12" i="12"/>
  <c r="AM12" i="12"/>
  <c r="BD12" i="12"/>
  <c r="BV12" i="12"/>
  <c r="R12" i="12"/>
  <c r="BU12" i="12"/>
  <c r="BH12" i="12"/>
  <c r="O12" i="12"/>
  <c r="AC12" i="12"/>
  <c r="AJ12" i="12"/>
  <c r="AL12" i="12"/>
  <c r="AT12" i="12"/>
  <c r="N12" i="12"/>
  <c r="AQ12" i="12"/>
  <c r="BS12" i="12"/>
  <c r="BB12" i="12"/>
  <c r="U12" i="12"/>
  <c r="BN12" i="12"/>
  <c r="H56" i="28"/>
  <c r="C56" i="28" s="1"/>
  <c r="H109" i="28"/>
  <c r="C109" i="28" s="1"/>
  <c r="H7" i="28"/>
  <c r="H8" i="28" s="1"/>
  <c r="C8" i="28" s="1"/>
  <c r="H99" i="28"/>
  <c r="C99" i="28" s="1"/>
  <c r="H41" i="28"/>
  <c r="C41" i="28" s="1"/>
  <c r="H123" i="28"/>
  <c r="C123" i="28" s="1"/>
  <c r="H26" i="28"/>
  <c r="C26" i="28" s="1"/>
  <c r="H43" i="28"/>
  <c r="C43" i="28" s="1"/>
  <c r="H40" i="28"/>
  <c r="C40" i="28" s="1"/>
  <c r="BA42" i="12"/>
  <c r="BD42" i="12"/>
  <c r="S42" i="12"/>
  <c r="BH42" i="12"/>
  <c r="AD42" i="12"/>
  <c r="T42" i="12"/>
  <c r="AY42" i="12"/>
  <c r="AV42" i="12"/>
  <c r="Z42" i="12"/>
  <c r="M42" i="12"/>
  <c r="AW42" i="12"/>
  <c r="N42" i="12"/>
  <c r="AL42" i="12"/>
  <c r="AM42" i="12"/>
  <c r="AC42" i="12"/>
  <c r="W42" i="12"/>
  <c r="AO42" i="12"/>
  <c r="BF42" i="12"/>
  <c r="P42" i="12"/>
  <c r="AI42" i="12"/>
  <c r="BS42" i="12"/>
  <c r="AJ42" i="12"/>
  <c r="AX42" i="12"/>
  <c r="AB42" i="12"/>
  <c r="R42" i="12"/>
  <c r="BG42" i="12"/>
  <c r="BC42" i="12"/>
  <c r="BR42" i="12"/>
  <c r="BV42" i="12"/>
  <c r="AT42" i="12"/>
  <c r="X42" i="12"/>
  <c r="BX42" i="12"/>
  <c r="BM42" i="12"/>
  <c r="U42" i="12"/>
  <c r="BU42" i="12"/>
  <c r="BP42" i="12"/>
  <c r="H42" i="12"/>
  <c r="C42" i="12" s="1"/>
  <c r="BL42" i="12"/>
  <c r="BN42" i="12"/>
  <c r="BW42" i="12"/>
  <c r="O42" i="12"/>
  <c r="AS42" i="12"/>
  <c r="BI42" i="12"/>
  <c r="AE42" i="12"/>
  <c r="Y42" i="12"/>
  <c r="BB42" i="12"/>
  <c r="AH42" i="12"/>
  <c r="AN42" i="12"/>
  <c r="AG42" i="12"/>
  <c r="BQ42" i="12"/>
  <c r="BK42" i="12"/>
  <c r="A42" i="12"/>
  <c r="AR42" i="12"/>
  <c r="AQ42" i="12"/>
  <c r="H44" i="28"/>
  <c r="C44" i="28" s="1"/>
  <c r="H62" i="28"/>
  <c r="C62" i="28" s="1"/>
  <c r="H84" i="28"/>
  <c r="C84" i="28" s="1"/>
  <c r="H94" i="28"/>
  <c r="C94" i="28" s="1"/>
  <c r="H116" i="28"/>
  <c r="C116" i="28" s="1"/>
  <c r="AS17" i="12"/>
  <c r="BW17" i="12"/>
  <c r="BU17" i="12"/>
  <c r="BL17" i="12"/>
  <c r="A17" i="12"/>
  <c r="BV17" i="12"/>
  <c r="BB17" i="12"/>
  <c r="AI17" i="12"/>
  <c r="R17" i="12"/>
  <c r="AR17" i="12"/>
  <c r="BD17" i="12"/>
  <c r="AM17" i="12"/>
  <c r="BK17" i="12"/>
  <c r="X17" i="12"/>
  <c r="AJ17" i="12"/>
  <c r="S17" i="12"/>
  <c r="BM17" i="12"/>
  <c r="BP17" i="12"/>
  <c r="AY17" i="12"/>
  <c r="Z17" i="12"/>
  <c r="BA17" i="12"/>
  <c r="AC17" i="12"/>
  <c r="BQ17" i="12"/>
  <c r="AO17" i="12"/>
  <c r="W17" i="12"/>
  <c r="AE17" i="12"/>
  <c r="BX17" i="12"/>
  <c r="Y17" i="12"/>
  <c r="AV17" i="12"/>
  <c r="BS17" i="12"/>
  <c r="BF17" i="12"/>
  <c r="M17" i="12"/>
  <c r="BN17" i="12"/>
  <c r="AG17" i="12"/>
  <c r="AD17" i="12"/>
  <c r="BH17" i="12"/>
  <c r="O17" i="12"/>
  <c r="AL17" i="12"/>
  <c r="N17" i="12"/>
  <c r="BR17" i="12"/>
  <c r="AN17" i="12"/>
  <c r="AT17" i="12"/>
  <c r="U17" i="12"/>
  <c r="H17" i="12"/>
  <c r="C17" i="12" s="1"/>
  <c r="AH17" i="12"/>
  <c r="AW17" i="12"/>
  <c r="BI17" i="12"/>
  <c r="P17" i="12"/>
  <c r="BC17" i="12"/>
  <c r="AQ17" i="12"/>
  <c r="BG17" i="12"/>
  <c r="T17" i="12"/>
  <c r="AX17" i="12"/>
  <c r="AB17" i="12"/>
  <c r="H51" i="28"/>
  <c r="C51" i="28" s="1"/>
  <c r="H52" i="28"/>
  <c r="C52" i="28" s="1"/>
  <c r="H9" i="28"/>
  <c r="C9" i="28" s="1"/>
  <c r="H112" i="28"/>
  <c r="C112" i="28" s="1"/>
  <c r="H111" i="28"/>
  <c r="C111" i="28" s="1"/>
  <c r="H19" i="28"/>
  <c r="C19" i="28" s="1"/>
  <c r="AD8" i="12"/>
  <c r="BP8" i="12"/>
  <c r="BL8" i="12"/>
  <c r="AB8" i="12"/>
  <c r="AT8" i="12"/>
  <c r="W8" i="12"/>
  <c r="A8" i="12"/>
  <c r="BW8" i="12"/>
  <c r="AY8" i="12"/>
  <c r="Z8" i="12"/>
  <c r="O8" i="12"/>
  <c r="R8" i="12"/>
  <c r="AW8" i="12"/>
  <c r="BN8" i="12"/>
  <c r="BS8" i="12"/>
  <c r="AH8" i="12"/>
  <c r="BM8" i="12"/>
  <c r="AE8" i="12"/>
  <c r="BB8" i="12"/>
  <c r="BQ8" i="12"/>
  <c r="M8" i="12"/>
  <c r="BF8" i="12"/>
  <c r="AI8" i="12"/>
  <c r="P8" i="12"/>
  <c r="H8" i="12"/>
  <c r="C8" i="12" s="1"/>
  <c r="U8" i="12"/>
  <c r="BR8" i="12"/>
  <c r="BH8" i="12"/>
  <c r="BI8" i="12"/>
  <c r="AN8" i="12"/>
  <c r="BD8" i="12"/>
  <c r="BK8" i="12"/>
  <c r="AM8" i="12"/>
  <c r="S8" i="12"/>
  <c r="BX8" i="12"/>
  <c r="BV8" i="12"/>
  <c r="Y8" i="12"/>
  <c r="X8" i="12"/>
  <c r="BG8" i="12"/>
  <c r="BU8" i="12"/>
  <c r="AO8" i="12"/>
  <c r="AR8" i="12"/>
  <c r="BC8" i="12"/>
  <c r="AQ8" i="12"/>
  <c r="AS8" i="12"/>
  <c r="AJ8" i="12"/>
  <c r="BA8" i="12"/>
  <c r="AG8" i="12"/>
  <c r="AX8" i="12"/>
  <c r="AC8" i="12"/>
  <c r="AL8" i="12"/>
  <c r="AV8" i="12"/>
  <c r="N8" i="12"/>
  <c r="T8" i="12"/>
  <c r="H77" i="28"/>
  <c r="C77" i="28" s="1"/>
  <c r="H103" i="28"/>
  <c r="C103" i="28" s="1"/>
  <c r="H101" i="28"/>
  <c r="C101" i="28" s="1"/>
  <c r="AG21" i="12"/>
  <c r="BC21" i="12"/>
  <c r="BI21" i="12"/>
  <c r="N21" i="12"/>
  <c r="T21" i="12"/>
  <c r="BB21" i="12"/>
  <c r="U21" i="12"/>
  <c r="AI21" i="12"/>
  <c r="BA21" i="12"/>
  <c r="BV21" i="12"/>
  <c r="AQ21" i="12"/>
  <c r="A21" i="12"/>
  <c r="AR21" i="12"/>
  <c r="AX21" i="12"/>
  <c r="X21" i="12"/>
  <c r="BQ21" i="12"/>
  <c r="AC21" i="12"/>
  <c r="AD21" i="12"/>
  <c r="Y21" i="12"/>
  <c r="AE21" i="12"/>
  <c r="AN21" i="12"/>
  <c r="BS21" i="12"/>
  <c r="BR21" i="12"/>
  <c r="BL21" i="12"/>
  <c r="AW21" i="12"/>
  <c r="AB21" i="12"/>
  <c r="H21" i="12"/>
  <c r="C21" i="12" s="1"/>
  <c r="W21" i="12"/>
  <c r="BK21" i="12"/>
  <c r="BN21" i="12"/>
  <c r="BG21" i="12"/>
  <c r="BM21" i="12"/>
  <c r="AO21" i="12"/>
  <c r="AV21" i="12"/>
  <c r="Z21" i="12"/>
  <c r="O21" i="12"/>
  <c r="BP21" i="12"/>
  <c r="AH21" i="12"/>
  <c r="BF21" i="12"/>
  <c r="BW21" i="12"/>
  <c r="AY21" i="12"/>
  <c r="AL21" i="12"/>
  <c r="BD21" i="12"/>
  <c r="BX21" i="12"/>
  <c r="AM21" i="12"/>
  <c r="BH21" i="12"/>
  <c r="AJ21" i="12"/>
  <c r="BU21" i="12"/>
  <c r="P21" i="12"/>
  <c r="S21" i="12"/>
  <c r="M21" i="12"/>
  <c r="AT21" i="12"/>
  <c r="AS21" i="12"/>
  <c r="R21" i="12"/>
  <c r="H100" i="28"/>
  <c r="C100" i="28" s="1"/>
  <c r="H63" i="28"/>
  <c r="C63" i="28" s="1"/>
  <c r="BS27" i="12"/>
  <c r="R27" i="12"/>
  <c r="AR27" i="12"/>
  <c r="AD27" i="12"/>
  <c r="BD27" i="12"/>
  <c r="BI27" i="12"/>
  <c r="M27" i="12"/>
  <c r="BA27" i="12"/>
  <c r="BF27" i="12"/>
  <c r="Y27" i="12"/>
  <c r="BR27" i="12"/>
  <c r="O27" i="12"/>
  <c r="AQ27" i="12"/>
  <c r="AH27" i="12"/>
  <c r="AM27" i="12"/>
  <c r="BM27" i="12"/>
  <c r="AY27" i="12"/>
  <c r="P27" i="12"/>
  <c r="X27" i="12"/>
  <c r="AV27" i="12"/>
  <c r="BV27" i="12"/>
  <c r="T27" i="12"/>
  <c r="AT27" i="12"/>
  <c r="AG27" i="12"/>
  <c r="AL27" i="12"/>
  <c r="BL27" i="12"/>
  <c r="AC27" i="12"/>
  <c r="BC27" i="12"/>
  <c r="BH27" i="12"/>
  <c r="A27" i="12"/>
  <c r="BU27" i="12"/>
  <c r="S27" i="12"/>
  <c r="AS27" i="12"/>
  <c r="BQ27" i="12"/>
  <c r="AJ27" i="12"/>
  <c r="AO27" i="12"/>
  <c r="AB27" i="12"/>
  <c r="BB27" i="12"/>
  <c r="BG27" i="12"/>
  <c r="Z27" i="12"/>
  <c r="AX27" i="12"/>
  <c r="BX27" i="12"/>
  <c r="W27" i="12"/>
  <c r="BP27" i="12"/>
  <c r="AI27" i="12"/>
  <c r="AN27" i="12"/>
  <c r="BN27" i="12"/>
  <c r="AE27" i="12"/>
  <c r="H27" i="12"/>
  <c r="C27" i="12" s="1"/>
  <c r="BK27" i="12"/>
  <c r="AW27" i="12"/>
  <c r="BW27" i="12"/>
  <c r="U27" i="12"/>
  <c r="N27" i="12"/>
  <c r="H16" i="28"/>
  <c r="C16" i="28" s="1"/>
  <c r="H120" i="28"/>
  <c r="C120" i="28" s="1"/>
  <c r="H75" i="28"/>
  <c r="C75" i="28" s="1"/>
  <c r="H55" i="28"/>
  <c r="C55" i="28" s="1"/>
  <c r="H71" i="28"/>
  <c r="C71" i="28" s="1"/>
  <c r="H90" i="28"/>
  <c r="C90" i="28" s="1"/>
  <c r="H28" i="28"/>
  <c r="C28" i="28" s="1"/>
  <c r="H97" i="28"/>
  <c r="C97" i="28" s="1"/>
  <c r="H96" i="28"/>
  <c r="C96" i="28" s="1"/>
  <c r="H102" i="28"/>
  <c r="C102" i="28" s="1"/>
  <c r="H39" i="28"/>
  <c r="C39" i="28" s="1"/>
  <c r="H119" i="28"/>
  <c r="C119" i="28" s="1"/>
  <c r="H118" i="28"/>
  <c r="C118" i="28" s="1"/>
  <c r="H34" i="28"/>
  <c r="H82" i="28"/>
  <c r="C82" i="28" s="1"/>
  <c r="H83" i="28"/>
  <c r="C83" i="28" s="1"/>
  <c r="H12" i="28"/>
  <c r="C12" i="28" s="1"/>
  <c r="AD26" i="12"/>
  <c r="AM26" i="12"/>
  <c r="AM25" i="12" s="1"/>
  <c r="Y26" i="12"/>
  <c r="Y25" i="12" s="1"/>
  <c r="BN26" i="12"/>
  <c r="BN25" i="12" s="1"/>
  <c r="BA26" i="12"/>
  <c r="BA25" i="12" s="1"/>
  <c r="BA23" i="12" s="1"/>
  <c r="BA20" i="12" s="1"/>
  <c r="BA19" i="12" s="1"/>
  <c r="BA18" i="12" s="1"/>
  <c r="T26" i="12"/>
  <c r="T25" i="12" s="1"/>
  <c r="M26" i="12"/>
  <c r="BW26" i="12"/>
  <c r="BI26" i="12"/>
  <c r="BI25" i="12" s="1"/>
  <c r="AC26" i="12"/>
  <c r="AC25" i="12" s="1"/>
  <c r="Z26" i="12"/>
  <c r="Z25" i="12" s="1"/>
  <c r="AE26" i="12"/>
  <c r="AE25" i="12" s="1"/>
  <c r="BV26" i="12"/>
  <c r="BV25" i="12" s="1"/>
  <c r="BV23" i="12" s="1"/>
  <c r="BV20" i="12" s="1"/>
  <c r="BV19" i="12" s="1"/>
  <c r="BV18" i="12" s="1"/>
  <c r="BV16" i="12" s="1"/>
  <c r="BV15" i="12" s="1"/>
  <c r="BV14" i="12" s="1"/>
  <c r="BV11" i="12" s="1"/>
  <c r="H26" i="12"/>
  <c r="C26" i="12" s="1"/>
  <c r="AI26" i="12"/>
  <c r="AI25" i="12" s="1"/>
  <c r="AV26" i="12"/>
  <c r="BB26" i="12"/>
  <c r="BB25" i="12" s="1"/>
  <c r="AL26" i="12"/>
  <c r="AL25" i="12" s="1"/>
  <c r="BP26" i="12"/>
  <c r="AH26" i="12"/>
  <c r="AH25" i="12" s="1"/>
  <c r="O26" i="12"/>
  <c r="BQ26" i="12"/>
  <c r="BQ25" i="12" s="1"/>
  <c r="N26" i="12"/>
  <c r="BH26" i="12"/>
  <c r="BH25" i="12" s="1"/>
  <c r="BC26" i="12"/>
  <c r="AO26" i="12"/>
  <c r="BF26" i="12"/>
  <c r="BF25" i="12" s="1"/>
  <c r="A26" i="12"/>
  <c r="BL26" i="12"/>
  <c r="BL25" i="12" s="1"/>
  <c r="BL23" i="12" s="1"/>
  <c r="BL20" i="12" s="1"/>
  <c r="BL19" i="12" s="1"/>
  <c r="BL18" i="12" s="1"/>
  <c r="BL16" i="12" s="1"/>
  <c r="BL15" i="12" s="1"/>
  <c r="BL14" i="12" s="1"/>
  <c r="BL11" i="12" s="1"/>
  <c r="BX26" i="12"/>
  <c r="BX25" i="12" s="1"/>
  <c r="BK26" i="12"/>
  <c r="BK25" i="12" s="1"/>
  <c r="U26" i="12"/>
  <c r="U25" i="12" s="1"/>
  <c r="BD26" i="12"/>
  <c r="BD25" i="12" s="1"/>
  <c r="AQ26" i="12"/>
  <c r="AQ25" i="12" s="1"/>
  <c r="P26" i="12"/>
  <c r="X26" i="12"/>
  <c r="X25" i="12" s="1"/>
  <c r="AJ26" i="12"/>
  <c r="AJ25" i="12" s="1"/>
  <c r="AJ23" i="12" s="1"/>
  <c r="AJ20" i="12" s="1"/>
  <c r="AJ19" i="12" s="1"/>
  <c r="AJ18" i="12" s="1"/>
  <c r="W26" i="12"/>
  <c r="W25" i="12" s="1"/>
  <c r="AB26" i="12"/>
  <c r="AB25" i="12" s="1"/>
  <c r="BR26" i="12"/>
  <c r="BR25" i="12" s="1"/>
  <c r="AN26" i="12"/>
  <c r="AN25" i="12" s="1"/>
  <c r="BU26" i="12"/>
  <c r="BU25" i="12" s="1"/>
  <c r="AW26" i="12"/>
  <c r="AW25" i="12" s="1"/>
  <c r="S26" i="12"/>
  <c r="S25" i="12" s="1"/>
  <c r="AR26" i="12"/>
  <c r="AR25" i="12" s="1"/>
  <c r="R26" i="12"/>
  <c r="BS26" i="12"/>
  <c r="BS25" i="12" s="1"/>
  <c r="AT26" i="12"/>
  <c r="AT25" i="12" s="1"/>
  <c r="AG26" i="12"/>
  <c r="AG25" i="12" s="1"/>
  <c r="BM26" i="12"/>
  <c r="BM25" i="12" s="1"/>
  <c r="AY26" i="12"/>
  <c r="AY25" i="12" s="1"/>
  <c r="BG26" i="12"/>
  <c r="BG25" i="12" s="1"/>
  <c r="AS26" i="12"/>
  <c r="AS25" i="12" s="1"/>
  <c r="AS23" i="12" s="1"/>
  <c r="AS20" i="12" s="1"/>
  <c r="AS19" i="12" s="1"/>
  <c r="AS18" i="12" s="1"/>
  <c r="AS16" i="12" s="1"/>
  <c r="AS15" i="12" s="1"/>
  <c r="AS14" i="12" s="1"/>
  <c r="AS11" i="12" s="1"/>
  <c r="AX26" i="12"/>
  <c r="AX25" i="12" s="1"/>
  <c r="X33" i="12"/>
  <c r="T33" i="12"/>
  <c r="S33" i="12"/>
  <c r="AR33" i="12"/>
  <c r="AL33" i="12"/>
  <c r="R33" i="12"/>
  <c r="AT33" i="12"/>
  <c r="BH33" i="12"/>
  <c r="BM33" i="12"/>
  <c r="BN33" i="12"/>
  <c r="AQ33" i="12"/>
  <c r="AS33" i="12"/>
  <c r="P33" i="12"/>
  <c r="BS33" i="12"/>
  <c r="BK33" i="12"/>
  <c r="Y33" i="12"/>
  <c r="Z33" i="12"/>
  <c r="AW33" i="12"/>
  <c r="BI33" i="12"/>
  <c r="N33" i="12"/>
  <c r="AN33" i="12"/>
  <c r="BG33" i="12"/>
  <c r="BP33" i="12"/>
  <c r="U33" i="12"/>
  <c r="AY33" i="12"/>
  <c r="BV33" i="12"/>
  <c r="H33" i="12"/>
  <c r="C33" i="12" s="1"/>
  <c r="BW33" i="12"/>
  <c r="AM33" i="12"/>
  <c r="BB33" i="12"/>
  <c r="AC33" i="12"/>
  <c r="BF33" i="12"/>
  <c r="AH33" i="12"/>
  <c r="M33" i="12"/>
  <c r="AI33" i="12"/>
  <c r="BX33" i="12"/>
  <c r="BU33" i="12"/>
  <c r="BC33" i="12"/>
  <c r="BD33" i="12"/>
  <c r="AE33" i="12"/>
  <c r="A33" i="12"/>
  <c r="AX33" i="12"/>
  <c r="AJ33" i="12"/>
  <c r="BQ33" i="12"/>
  <c r="BA33" i="12"/>
  <c r="AG33" i="12"/>
  <c r="AV33" i="12"/>
  <c r="O33" i="12"/>
  <c r="BL33" i="12"/>
  <c r="AO33" i="12"/>
  <c r="W33" i="12"/>
  <c r="AB33" i="12"/>
  <c r="BR33" i="12"/>
  <c r="AD33" i="12"/>
  <c r="H108" i="28"/>
  <c r="C108" i="28" s="1"/>
  <c r="H93" i="28"/>
  <c r="C93" i="28" s="1"/>
  <c r="AH53" i="12"/>
  <c r="AH52" i="12" s="1"/>
  <c r="AH51" i="12" s="1"/>
  <c r="AH50" i="12" s="1"/>
  <c r="AH48" i="12" s="1"/>
  <c r="AH47" i="12" s="1"/>
  <c r="AH46" i="12" s="1"/>
  <c r="AH44" i="12" s="1"/>
  <c r="AH41" i="12" s="1"/>
  <c r="AH40" i="12" s="1"/>
  <c r="AH39" i="12" s="1"/>
  <c r="BC53" i="12"/>
  <c r="BC52" i="12" s="1"/>
  <c r="BC51" i="12" s="1"/>
  <c r="BC50" i="12" s="1"/>
  <c r="BC48" i="12" s="1"/>
  <c r="BC47" i="12" s="1"/>
  <c r="BC46" i="12" s="1"/>
  <c r="BC44" i="12" s="1"/>
  <c r="BC41" i="12" s="1"/>
  <c r="BC40" i="12" s="1"/>
  <c r="BC39" i="12" s="1"/>
  <c r="A53" i="12"/>
  <c r="W53" i="12"/>
  <c r="W52" i="12" s="1"/>
  <c r="W51" i="12" s="1"/>
  <c r="W50" i="12" s="1"/>
  <c r="BD53" i="12"/>
  <c r="BD52" i="12" s="1"/>
  <c r="BD51" i="12" s="1"/>
  <c r="BD50" i="12" s="1"/>
  <c r="BA53" i="12"/>
  <c r="BA52" i="12" s="1"/>
  <c r="BA51" i="12" s="1"/>
  <c r="BA50" i="12" s="1"/>
  <c r="BH53" i="12"/>
  <c r="BH52" i="12" s="1"/>
  <c r="BH51" i="12" s="1"/>
  <c r="BH50" i="12" s="1"/>
  <c r="BH48" i="12" s="1"/>
  <c r="BH47" i="12" s="1"/>
  <c r="BH46" i="12" s="1"/>
  <c r="BH44" i="12" s="1"/>
  <c r="BH41" i="12" s="1"/>
  <c r="BH40" i="12" s="1"/>
  <c r="BH39" i="12" s="1"/>
  <c r="S53" i="12"/>
  <c r="S52" i="12" s="1"/>
  <c r="S51" i="12" s="1"/>
  <c r="S50" i="12" s="1"/>
  <c r="S48" i="12" s="1"/>
  <c r="S47" i="12" s="1"/>
  <c r="S46" i="12" s="1"/>
  <c r="S44" i="12" s="1"/>
  <c r="S41" i="12" s="1"/>
  <c r="S40" i="12" s="1"/>
  <c r="S39" i="12" s="1"/>
  <c r="N53" i="12"/>
  <c r="BR53" i="12"/>
  <c r="BR52" i="12" s="1"/>
  <c r="BR51" i="12" s="1"/>
  <c r="BR50" i="12" s="1"/>
  <c r="BR48" i="12" s="1"/>
  <c r="BR47" i="12" s="1"/>
  <c r="BR46" i="12" s="1"/>
  <c r="BR44" i="12" s="1"/>
  <c r="BR41" i="12" s="1"/>
  <c r="BR40" i="12" s="1"/>
  <c r="BR39" i="12" s="1"/>
  <c r="M53" i="12"/>
  <c r="BV53" i="12"/>
  <c r="BV52" i="12" s="1"/>
  <c r="BV51" i="12" s="1"/>
  <c r="BV50" i="12" s="1"/>
  <c r="BV48" i="12" s="1"/>
  <c r="BV47" i="12" s="1"/>
  <c r="BV46" i="12" s="1"/>
  <c r="BV44" i="12" s="1"/>
  <c r="BV41" i="12" s="1"/>
  <c r="BV40" i="12" s="1"/>
  <c r="BV39" i="12" s="1"/>
  <c r="AG53" i="12"/>
  <c r="AG52" i="12" s="1"/>
  <c r="AG51" i="12" s="1"/>
  <c r="AG50" i="12" s="1"/>
  <c r="BL53" i="12"/>
  <c r="BL52" i="12" s="1"/>
  <c r="BL51" i="12" s="1"/>
  <c r="BL50" i="12" s="1"/>
  <c r="BL48" i="12" s="1"/>
  <c r="BL47" i="12" s="1"/>
  <c r="BL46" i="12" s="1"/>
  <c r="BL44" i="12" s="1"/>
  <c r="BL41" i="12" s="1"/>
  <c r="BL40" i="12" s="1"/>
  <c r="BL39" i="12" s="1"/>
  <c r="AD53" i="12"/>
  <c r="AD52" i="12" s="1"/>
  <c r="AD51" i="12" s="1"/>
  <c r="AD50" i="12" s="1"/>
  <c r="AD48" i="12" s="1"/>
  <c r="AD47" i="12" s="1"/>
  <c r="AD46" i="12" s="1"/>
  <c r="AD44" i="12" s="1"/>
  <c r="AD41" i="12" s="1"/>
  <c r="AD40" i="12" s="1"/>
  <c r="AD39" i="12" s="1"/>
  <c r="AS53" i="12"/>
  <c r="AS52" i="12" s="1"/>
  <c r="AS51" i="12" s="1"/>
  <c r="AS50" i="12" s="1"/>
  <c r="AS48" i="12" s="1"/>
  <c r="AS47" i="12" s="1"/>
  <c r="AS46" i="12" s="1"/>
  <c r="AS44" i="12" s="1"/>
  <c r="AS41" i="12" s="1"/>
  <c r="AS40" i="12" s="1"/>
  <c r="AS39" i="12" s="1"/>
  <c r="Y53" i="12"/>
  <c r="Y52" i="12" s="1"/>
  <c r="Y51" i="12" s="1"/>
  <c r="Y50" i="12" s="1"/>
  <c r="Y48" i="12" s="1"/>
  <c r="Y47" i="12" s="1"/>
  <c r="Y46" i="12" s="1"/>
  <c r="Y44" i="12" s="1"/>
  <c r="Y41" i="12" s="1"/>
  <c r="Y40" i="12" s="1"/>
  <c r="Y39" i="12" s="1"/>
  <c r="AR53" i="12"/>
  <c r="AR52" i="12" s="1"/>
  <c r="AR51" i="12" s="1"/>
  <c r="AR50" i="12" s="1"/>
  <c r="AR48" i="12" s="1"/>
  <c r="AR47" i="12" s="1"/>
  <c r="AR46" i="12" s="1"/>
  <c r="AR44" i="12" s="1"/>
  <c r="AR41" i="12" s="1"/>
  <c r="AR40" i="12" s="1"/>
  <c r="AR39" i="12" s="1"/>
  <c r="BM53" i="12"/>
  <c r="BM52" i="12" s="1"/>
  <c r="BM51" i="12" s="1"/>
  <c r="BM50" i="12" s="1"/>
  <c r="BM48" i="12" s="1"/>
  <c r="BM47" i="12" s="1"/>
  <c r="BM46" i="12" s="1"/>
  <c r="BM44" i="12" s="1"/>
  <c r="BM41" i="12" s="1"/>
  <c r="BM40" i="12" s="1"/>
  <c r="BM39" i="12" s="1"/>
  <c r="AT53" i="12"/>
  <c r="AT52" i="12" s="1"/>
  <c r="AT51" i="12" s="1"/>
  <c r="AT50" i="12" s="1"/>
  <c r="AT48" i="12" s="1"/>
  <c r="AT47" i="12" s="1"/>
  <c r="AT46" i="12" s="1"/>
  <c r="BU53" i="12"/>
  <c r="BU52" i="12" s="1"/>
  <c r="BU51" i="12" s="1"/>
  <c r="BU50" i="12" s="1"/>
  <c r="AE53" i="12"/>
  <c r="AE52" i="12" s="1"/>
  <c r="AE51" i="12" s="1"/>
  <c r="AE50" i="12" s="1"/>
  <c r="BI53" i="12"/>
  <c r="BI52" i="12" s="1"/>
  <c r="BI51" i="12" s="1"/>
  <c r="BI50" i="12" s="1"/>
  <c r="BG53" i="12"/>
  <c r="BG52" i="12" s="1"/>
  <c r="BG51" i="12" s="1"/>
  <c r="BG50" i="12" s="1"/>
  <c r="BG48" i="12" s="1"/>
  <c r="BG47" i="12" s="1"/>
  <c r="BG46" i="12" s="1"/>
  <c r="BG44" i="12" s="1"/>
  <c r="BG41" i="12" s="1"/>
  <c r="BG40" i="12" s="1"/>
  <c r="BG39" i="12" s="1"/>
  <c r="BS53" i="12"/>
  <c r="BS52" i="12" s="1"/>
  <c r="BS51" i="12" s="1"/>
  <c r="BS50" i="12" s="1"/>
  <c r="Z53" i="12"/>
  <c r="Z52" i="12" s="1"/>
  <c r="Z51" i="12" s="1"/>
  <c r="Z50" i="12" s="1"/>
  <c r="R53" i="12"/>
  <c r="R52" i="12" s="1"/>
  <c r="R51" i="12" s="1"/>
  <c r="R50" i="12" s="1"/>
  <c r="AO53" i="12"/>
  <c r="AO52" i="12" s="1"/>
  <c r="AO51" i="12" s="1"/>
  <c r="AO50" i="12" s="1"/>
  <c r="H53" i="12"/>
  <c r="C53" i="12" s="1"/>
  <c r="BB53" i="12"/>
  <c r="BB52" i="12" s="1"/>
  <c r="BB51" i="12" s="1"/>
  <c r="BB50" i="12" s="1"/>
  <c r="BB48" i="12" s="1"/>
  <c r="BB47" i="12" s="1"/>
  <c r="BB46" i="12" s="1"/>
  <c r="BB44" i="12" s="1"/>
  <c r="BB41" i="12" s="1"/>
  <c r="BB40" i="12" s="1"/>
  <c r="BB39" i="12" s="1"/>
  <c r="AN53" i="12"/>
  <c r="AN52" i="12" s="1"/>
  <c r="AN51" i="12" s="1"/>
  <c r="AN50" i="12" s="1"/>
  <c r="AN48" i="12" s="1"/>
  <c r="AN47" i="12" s="1"/>
  <c r="AN46" i="12" s="1"/>
  <c r="AN44" i="12" s="1"/>
  <c r="AN41" i="12" s="1"/>
  <c r="AN40" i="12" s="1"/>
  <c r="AN39" i="12" s="1"/>
  <c r="AI53" i="12"/>
  <c r="AI52" i="12" s="1"/>
  <c r="AI51" i="12" s="1"/>
  <c r="AI50" i="12" s="1"/>
  <c r="AI48" i="12" s="1"/>
  <c r="AI47" i="12" s="1"/>
  <c r="AI46" i="12" s="1"/>
  <c r="AI44" i="12" s="1"/>
  <c r="AI41" i="12" s="1"/>
  <c r="AI40" i="12" s="1"/>
  <c r="AI39" i="12" s="1"/>
  <c r="BN53" i="12"/>
  <c r="BN52" i="12" s="1"/>
  <c r="BN51" i="12" s="1"/>
  <c r="BN50" i="12" s="1"/>
  <c r="AQ53" i="12"/>
  <c r="AQ52" i="12" s="1"/>
  <c r="AQ51" i="12" s="1"/>
  <c r="AQ50" i="12" s="1"/>
  <c r="AC53" i="12"/>
  <c r="AC52" i="12" s="1"/>
  <c r="AC51" i="12" s="1"/>
  <c r="AC50" i="12" s="1"/>
  <c r="AC48" i="12" s="1"/>
  <c r="AC47" i="12" s="1"/>
  <c r="AC46" i="12" s="1"/>
  <c r="AC44" i="12" s="1"/>
  <c r="AC41" i="12" s="1"/>
  <c r="AC40" i="12" s="1"/>
  <c r="AC39" i="12" s="1"/>
  <c r="AJ53" i="12"/>
  <c r="AJ52" i="12" s="1"/>
  <c r="AJ51" i="12" s="1"/>
  <c r="AJ50" i="12" s="1"/>
  <c r="AV53" i="12"/>
  <c r="AV52" i="12" s="1"/>
  <c r="AV51" i="12" s="1"/>
  <c r="AV50" i="12" s="1"/>
  <c r="BQ53" i="12"/>
  <c r="BQ52" i="12" s="1"/>
  <c r="BQ51" i="12" s="1"/>
  <c r="BQ50" i="12" s="1"/>
  <c r="BQ48" i="12" s="1"/>
  <c r="BQ47" i="12" s="1"/>
  <c r="BQ46" i="12" s="1"/>
  <c r="BQ44" i="12" s="1"/>
  <c r="BQ41" i="12" s="1"/>
  <c r="BQ40" i="12" s="1"/>
  <c r="BQ39" i="12" s="1"/>
  <c r="AM53" i="12"/>
  <c r="AM52" i="12" s="1"/>
  <c r="AM51" i="12" s="1"/>
  <c r="AM50" i="12" s="1"/>
  <c r="AM48" i="12" s="1"/>
  <c r="AM47" i="12" s="1"/>
  <c r="AM46" i="12" s="1"/>
  <c r="AM44" i="12" s="1"/>
  <c r="AM41" i="12" s="1"/>
  <c r="AM40" i="12" s="1"/>
  <c r="AM39" i="12" s="1"/>
  <c r="AW53" i="12"/>
  <c r="AW52" i="12" s="1"/>
  <c r="AW51" i="12" s="1"/>
  <c r="AW50" i="12" s="1"/>
  <c r="AW48" i="12" s="1"/>
  <c r="AW47" i="12" s="1"/>
  <c r="AW46" i="12" s="1"/>
  <c r="AW44" i="12" s="1"/>
  <c r="AW41" i="12" s="1"/>
  <c r="AW40" i="12" s="1"/>
  <c r="AW39" i="12" s="1"/>
  <c r="BF53" i="12"/>
  <c r="BF52" i="12" s="1"/>
  <c r="BF51" i="12" s="1"/>
  <c r="BF50" i="12" s="1"/>
  <c r="AY53" i="12"/>
  <c r="AY52" i="12" s="1"/>
  <c r="AY51" i="12" s="1"/>
  <c r="AY50" i="12" s="1"/>
  <c r="AB53" i="12"/>
  <c r="AB52" i="12" s="1"/>
  <c r="AB51" i="12" s="1"/>
  <c r="AB50" i="12" s="1"/>
  <c r="T53" i="12"/>
  <c r="T52" i="12" s="1"/>
  <c r="T51" i="12" s="1"/>
  <c r="T50" i="12" s="1"/>
  <c r="T48" i="12" s="1"/>
  <c r="T47" i="12" s="1"/>
  <c r="T46" i="12" s="1"/>
  <c r="T44" i="12" s="1"/>
  <c r="T41" i="12" s="1"/>
  <c r="T40" i="12" s="1"/>
  <c r="T39" i="12" s="1"/>
  <c r="BX53" i="12"/>
  <c r="BX52" i="12" s="1"/>
  <c r="BX51" i="12" s="1"/>
  <c r="BX50" i="12" s="1"/>
  <c r="O53" i="12"/>
  <c r="X53" i="12"/>
  <c r="X52" i="12" s="1"/>
  <c r="X51" i="12" s="1"/>
  <c r="X50" i="12" s="1"/>
  <c r="X48" i="12" s="1"/>
  <c r="X47" i="12" s="1"/>
  <c r="X46" i="12" s="1"/>
  <c r="X44" i="12" s="1"/>
  <c r="X41" i="12" s="1"/>
  <c r="X40" i="12" s="1"/>
  <c r="X39" i="12" s="1"/>
  <c r="BW53" i="12"/>
  <c r="BW52" i="12" s="1"/>
  <c r="BW51" i="12" s="1"/>
  <c r="BW50" i="12" s="1"/>
  <c r="BW48" i="12" s="1"/>
  <c r="BW47" i="12" s="1"/>
  <c r="BW46" i="12" s="1"/>
  <c r="BW44" i="12" s="1"/>
  <c r="BW41" i="12" s="1"/>
  <c r="BW40" i="12" s="1"/>
  <c r="BW39" i="12" s="1"/>
  <c r="AX53" i="12"/>
  <c r="AX52" i="12" s="1"/>
  <c r="AX51" i="12" s="1"/>
  <c r="AX50" i="12" s="1"/>
  <c r="AX48" i="12" s="1"/>
  <c r="AX47" i="12" s="1"/>
  <c r="AX46" i="12" s="1"/>
  <c r="AX44" i="12" s="1"/>
  <c r="AX41" i="12" s="1"/>
  <c r="AX40" i="12" s="1"/>
  <c r="AX39" i="12" s="1"/>
  <c r="U53" i="12"/>
  <c r="U52" i="12" s="1"/>
  <c r="U51" i="12" s="1"/>
  <c r="U50" i="12" s="1"/>
  <c r="BP53" i="12"/>
  <c r="BP52" i="12" s="1"/>
  <c r="BP51" i="12" s="1"/>
  <c r="BP50" i="12" s="1"/>
  <c r="P53" i="12"/>
  <c r="AL53" i="12"/>
  <c r="AL52" i="12" s="1"/>
  <c r="AL51" i="12" s="1"/>
  <c r="AL50" i="12" s="1"/>
  <c r="BK53" i="12"/>
  <c r="BK52" i="12" s="1"/>
  <c r="BK51" i="12" s="1"/>
  <c r="BK50" i="12" s="1"/>
  <c r="H60" i="28"/>
  <c r="C60" i="28" s="1"/>
  <c r="H113" i="28"/>
  <c r="C113" i="28" s="1"/>
  <c r="BI22" i="12"/>
  <c r="BQ22" i="12"/>
  <c r="BA22" i="12"/>
  <c r="AM22" i="12"/>
  <c r="AO22" i="12"/>
  <c r="AS22" i="12"/>
  <c r="Z22" i="12"/>
  <c r="BG22" i="12"/>
  <c r="BB22" i="12"/>
  <c r="A22" i="12"/>
  <c r="AC22" i="12"/>
  <c r="AH22" i="12"/>
  <c r="BH22" i="12"/>
  <c r="AY22" i="12"/>
  <c r="BU22" i="12"/>
  <c r="BC22" i="12"/>
  <c r="AB22" i="12"/>
  <c r="BW22" i="12"/>
  <c r="AT22" i="12"/>
  <c r="AW22" i="12"/>
  <c r="W22" i="12"/>
  <c r="AN22" i="12"/>
  <c r="BR22" i="12"/>
  <c r="AX22" i="12"/>
  <c r="BX22" i="12"/>
  <c r="N22" i="12"/>
  <c r="P22" i="12"/>
  <c r="R22" i="12"/>
  <c r="AG22" i="12"/>
  <c r="BF22" i="12"/>
  <c r="M22" i="12"/>
  <c r="U22" i="12"/>
  <c r="BP22" i="12"/>
  <c r="BD22" i="12"/>
  <c r="BS22" i="12"/>
  <c r="X22" i="12"/>
  <c r="AV22" i="12"/>
  <c r="AE22" i="12"/>
  <c r="S22" i="12"/>
  <c r="BK22" i="12"/>
  <c r="H22" i="12"/>
  <c r="C22" i="12" s="1"/>
  <c r="BV22" i="12"/>
  <c r="AI22" i="12"/>
  <c r="O22" i="12"/>
  <c r="AQ22" i="12"/>
  <c r="BM22" i="12"/>
  <c r="AL22" i="12"/>
  <c r="AR22" i="12"/>
  <c r="AD22" i="12"/>
  <c r="BL22" i="12"/>
  <c r="T22" i="12"/>
  <c r="BN22" i="12"/>
  <c r="Y22" i="12"/>
  <c r="AJ22" i="12"/>
  <c r="H30" i="28"/>
  <c r="C30" i="28" s="1"/>
  <c r="H89" i="28"/>
  <c r="C89" i="28" s="1"/>
  <c r="H87" i="28"/>
  <c r="C87" i="28" s="1"/>
  <c r="H25" i="28"/>
  <c r="C25" i="28" s="1"/>
  <c r="H48" i="28"/>
  <c r="C48" i="28" s="1"/>
  <c r="H86" i="28"/>
  <c r="C86" i="28" s="1"/>
  <c r="AE24" i="12"/>
  <c r="BI24" i="12"/>
  <c r="N24" i="12"/>
  <c r="R24" i="12"/>
  <c r="AR24" i="12"/>
  <c r="BR24" i="12"/>
  <c r="Z24" i="12"/>
  <c r="AD24" i="12"/>
  <c r="AS24" i="12"/>
  <c r="S24" i="12"/>
  <c r="BG24" i="12"/>
  <c r="BM24" i="12"/>
  <c r="AG24" i="12"/>
  <c r="AI24" i="12"/>
  <c r="BQ24" i="12"/>
  <c r="H24" i="12"/>
  <c r="C24" i="12" s="1"/>
  <c r="U24" i="12"/>
  <c r="BB24" i="12"/>
  <c r="BL24" i="12"/>
  <c r="A24" i="12"/>
  <c r="AN24" i="12"/>
  <c r="T24" i="12"/>
  <c r="AV24" i="12"/>
  <c r="X24" i="12"/>
  <c r="BP24" i="12"/>
  <c r="BD24" i="12"/>
  <c r="BV24" i="12"/>
  <c r="AW24" i="12"/>
  <c r="AQ24" i="12"/>
  <c r="O24" i="12"/>
  <c r="BA24" i="12"/>
  <c r="AL24" i="12"/>
  <c r="AT24" i="12"/>
  <c r="BW24" i="12"/>
  <c r="Y24" i="12"/>
  <c r="BN24" i="12"/>
  <c r="AC24" i="12"/>
  <c r="BH24" i="12"/>
  <c r="P24" i="12"/>
  <c r="AH24" i="12"/>
  <c r="AX24" i="12"/>
  <c r="M24" i="12"/>
  <c r="BS24" i="12"/>
  <c r="BC24" i="12"/>
  <c r="BK24" i="12"/>
  <c r="AJ24" i="12"/>
  <c r="BX24" i="12"/>
  <c r="BF24" i="12"/>
  <c r="W24" i="12"/>
  <c r="AY24" i="12"/>
  <c r="AO24" i="12"/>
  <c r="AM24" i="12"/>
  <c r="BU24" i="12"/>
  <c r="AB24" i="12"/>
  <c r="H85" i="28"/>
  <c r="C85" i="28" s="1"/>
  <c r="H114" i="28"/>
  <c r="C114" i="28" s="1"/>
  <c r="H54" i="28"/>
  <c r="C54" i="28" s="1"/>
  <c r="H106" i="28"/>
  <c r="C106" i="28" s="1"/>
  <c r="H31" i="28"/>
  <c r="C31" i="28" s="1"/>
  <c r="H33" i="28"/>
  <c r="C33" i="28" s="1"/>
  <c r="H61" i="28"/>
  <c r="C61" i="28" s="1"/>
  <c r="BC34" i="12"/>
  <c r="BP34" i="12"/>
  <c r="BL34" i="12"/>
  <c r="BW34" i="12"/>
  <c r="BQ34" i="12"/>
  <c r="AR34" i="12"/>
  <c r="A34" i="12"/>
  <c r="AG34" i="12"/>
  <c r="BX34" i="12"/>
  <c r="X34" i="12"/>
  <c r="AI34" i="12"/>
  <c r="BD34" i="12"/>
  <c r="U34" i="12"/>
  <c r="H34" i="12"/>
  <c r="C34" i="12" s="1"/>
  <c r="AD34" i="12"/>
  <c r="AJ34" i="12"/>
  <c r="AM34" i="12"/>
  <c r="AE34" i="12"/>
  <c r="W34" i="12"/>
  <c r="BU34" i="12"/>
  <c r="N34" i="12"/>
  <c r="BV34" i="12"/>
  <c r="AX34" i="12"/>
  <c r="BA34" i="12"/>
  <c r="AC34" i="12"/>
  <c r="S34" i="12"/>
  <c r="AO34" i="12"/>
  <c r="AH34" i="12"/>
  <c r="R34" i="12"/>
  <c r="T34" i="12"/>
  <c r="BB34" i="12"/>
  <c r="BM34" i="12"/>
  <c r="AL34" i="12"/>
  <c r="AT34" i="12"/>
  <c r="AN34" i="12"/>
  <c r="AS34" i="12"/>
  <c r="BN34" i="12"/>
  <c r="AY34" i="12"/>
  <c r="Y34" i="12"/>
  <c r="O34" i="12"/>
  <c r="BI34" i="12"/>
  <c r="BK34" i="12"/>
  <c r="BS34" i="12"/>
  <c r="Z34" i="12"/>
  <c r="BF34" i="12"/>
  <c r="BR34" i="12"/>
  <c r="P34" i="12"/>
  <c r="AB34" i="12"/>
  <c r="BH34" i="12"/>
  <c r="BG34" i="12"/>
  <c r="AW34" i="12"/>
  <c r="AQ34" i="12"/>
  <c r="AV34" i="12"/>
  <c r="M34" i="12"/>
  <c r="H57" i="28"/>
  <c r="C57" i="28" s="1"/>
  <c r="H115" i="28"/>
  <c r="C115" i="28" s="1"/>
  <c r="H11" i="28"/>
  <c r="C11" i="28" s="1"/>
  <c r="H36" i="28"/>
  <c r="C36" i="28" s="1"/>
  <c r="H37" i="28"/>
  <c r="H88" i="28"/>
  <c r="C88" i="28" s="1"/>
  <c r="AE36" i="12"/>
  <c r="AE35" i="12" s="1"/>
  <c r="AE32" i="12" s="1"/>
  <c r="AE31" i="12" s="1"/>
  <c r="AE30" i="12" s="1"/>
  <c r="S13" i="22" s="1"/>
  <c r="BD36" i="12"/>
  <c r="BD35" i="12" s="1"/>
  <c r="BD32" i="12" s="1"/>
  <c r="BD31" i="12" s="1"/>
  <c r="BD30" i="12" s="1"/>
  <c r="AM13" i="22" s="1"/>
  <c r="BQ36" i="12"/>
  <c r="BQ35" i="12" s="1"/>
  <c r="BQ32" i="12" s="1"/>
  <c r="BQ31" i="12" s="1"/>
  <c r="BQ30" i="12" s="1"/>
  <c r="AX36" i="12"/>
  <c r="AX35" i="12" s="1"/>
  <c r="AX32" i="12" s="1"/>
  <c r="AX31" i="12" s="1"/>
  <c r="AX30" i="12" s="1"/>
  <c r="AJ36" i="12"/>
  <c r="AJ35" i="12" s="1"/>
  <c r="S36" i="12"/>
  <c r="S35" i="12" s="1"/>
  <c r="S32" i="12" s="1"/>
  <c r="S31" i="12" s="1"/>
  <c r="S30" i="12" s="1"/>
  <c r="N36" i="12"/>
  <c r="T36" i="12"/>
  <c r="T35" i="12" s="1"/>
  <c r="T32" i="12" s="1"/>
  <c r="T31" i="12" s="1"/>
  <c r="T30" i="12" s="1"/>
  <c r="BW36" i="12"/>
  <c r="BW35" i="12" s="1"/>
  <c r="BW32" i="12" s="1"/>
  <c r="BW31" i="12" s="1"/>
  <c r="BW30" i="12" s="1"/>
  <c r="AR36" i="12"/>
  <c r="AR35" i="12" s="1"/>
  <c r="AR32" i="12" s="1"/>
  <c r="AR31" i="12" s="1"/>
  <c r="AR30" i="12" s="1"/>
  <c r="AW36" i="12"/>
  <c r="AW35" i="12" s="1"/>
  <c r="AW32" i="12" s="1"/>
  <c r="AW31" i="12" s="1"/>
  <c r="AW30" i="12" s="1"/>
  <c r="AS36" i="12"/>
  <c r="AS35" i="12" s="1"/>
  <c r="AS32" i="12" s="1"/>
  <c r="AS31" i="12" s="1"/>
  <c r="AS30" i="12" s="1"/>
  <c r="W36" i="12"/>
  <c r="W35" i="12" s="1"/>
  <c r="W32" i="12" s="1"/>
  <c r="W31" i="12" s="1"/>
  <c r="W30" i="12" s="1"/>
  <c r="N13" i="22" s="1"/>
  <c r="A36" i="12"/>
  <c r="BC36" i="12"/>
  <c r="BC35" i="12" s="1"/>
  <c r="BC32" i="12" s="1"/>
  <c r="BC31" i="12" s="1"/>
  <c r="BC30" i="12" s="1"/>
  <c r="BB36" i="12"/>
  <c r="BB35" i="12" s="1"/>
  <c r="BF36" i="12"/>
  <c r="BF35" i="12" s="1"/>
  <c r="BF32" i="12" s="1"/>
  <c r="BF31" i="12" s="1"/>
  <c r="BF30" i="12" s="1"/>
  <c r="AP13" i="22" s="1"/>
  <c r="BL36" i="12"/>
  <c r="BL35" i="12" s="1"/>
  <c r="BL32" i="12" s="1"/>
  <c r="BL31" i="12" s="1"/>
  <c r="BL30" i="12" s="1"/>
  <c r="BU36" i="12"/>
  <c r="BU35" i="12" s="1"/>
  <c r="BU32" i="12" s="1"/>
  <c r="BU31" i="12" s="1"/>
  <c r="BU30" i="12" s="1"/>
  <c r="BB13" i="22" s="1"/>
  <c r="AL36" i="12"/>
  <c r="AL35" i="12" s="1"/>
  <c r="AL32" i="12" s="1"/>
  <c r="AL31" i="12" s="1"/>
  <c r="AL30" i="12" s="1"/>
  <c r="Z13" i="22" s="1"/>
  <c r="H36" i="12"/>
  <c r="C36" i="12" s="1"/>
  <c r="BK36" i="12"/>
  <c r="BK35" i="12" s="1"/>
  <c r="BK32" i="12" s="1"/>
  <c r="BK31" i="12" s="1"/>
  <c r="BK30" i="12" s="1"/>
  <c r="AT13" i="22" s="1"/>
  <c r="BI36" i="12"/>
  <c r="BI35" i="12" s="1"/>
  <c r="BI32" i="12" s="1"/>
  <c r="BI31" i="12" s="1"/>
  <c r="BI30" i="12" s="1"/>
  <c r="AQ13" i="22" s="1"/>
  <c r="R36" i="12"/>
  <c r="R35" i="12" s="1"/>
  <c r="R32" i="12" s="1"/>
  <c r="R31" i="12" s="1"/>
  <c r="R30" i="12" s="1"/>
  <c r="BR36" i="12"/>
  <c r="BR35" i="12" s="1"/>
  <c r="BR32" i="12" s="1"/>
  <c r="BR31" i="12" s="1"/>
  <c r="BR30" i="12" s="1"/>
  <c r="AO36" i="12"/>
  <c r="AO35" i="12" s="1"/>
  <c r="AO32" i="12" s="1"/>
  <c r="AO31" i="12" s="1"/>
  <c r="AO30" i="12" s="1"/>
  <c r="AA13" i="22" s="1"/>
  <c r="BN36" i="12"/>
  <c r="BN35" i="12" s="1"/>
  <c r="BN32" i="12" s="1"/>
  <c r="BN31" i="12" s="1"/>
  <c r="BN30" i="12" s="1"/>
  <c r="AU13" i="22" s="1"/>
  <c r="M36" i="12"/>
  <c r="AN36" i="12"/>
  <c r="AN35" i="12" s="1"/>
  <c r="AN32" i="12" s="1"/>
  <c r="AN31" i="12" s="1"/>
  <c r="AN30" i="12" s="1"/>
  <c r="U36" i="12"/>
  <c r="U35" i="12" s="1"/>
  <c r="U32" i="12" s="1"/>
  <c r="U31" i="12" s="1"/>
  <c r="U30" i="12" s="1"/>
  <c r="K13" i="22" s="1"/>
  <c r="AT36" i="12"/>
  <c r="AT35" i="12" s="1"/>
  <c r="AT32" i="12" s="1"/>
  <c r="AT31" i="12" s="1"/>
  <c r="AT30" i="12" s="1"/>
  <c r="AE13" i="22" s="1"/>
  <c r="AM36" i="12"/>
  <c r="AM35" i="12" s="1"/>
  <c r="AM32" i="12" s="1"/>
  <c r="AM31" i="12" s="1"/>
  <c r="AM30" i="12" s="1"/>
  <c r="AD36" i="12"/>
  <c r="AD35" i="12" s="1"/>
  <c r="Z36" i="12"/>
  <c r="Z35" i="12" s="1"/>
  <c r="Z32" i="12" s="1"/>
  <c r="Z31" i="12" s="1"/>
  <c r="Z30" i="12" s="1"/>
  <c r="O13" i="22" s="1"/>
  <c r="O36" i="12"/>
  <c r="BV36" i="12"/>
  <c r="BV35" i="12" s="1"/>
  <c r="BV32" i="12" s="1"/>
  <c r="BV31" i="12" s="1"/>
  <c r="BV30" i="12" s="1"/>
  <c r="BG36" i="12"/>
  <c r="BG35" i="12" s="1"/>
  <c r="BG32" i="12" s="1"/>
  <c r="BG31" i="12" s="1"/>
  <c r="BG30" i="12" s="1"/>
  <c r="BM36" i="12"/>
  <c r="BM35" i="12" s="1"/>
  <c r="BA36" i="12"/>
  <c r="BA35" i="12" s="1"/>
  <c r="AC36" i="12"/>
  <c r="AC35" i="12" s="1"/>
  <c r="AC32" i="12" s="1"/>
  <c r="AC31" i="12" s="1"/>
  <c r="AC30" i="12" s="1"/>
  <c r="Y36" i="12"/>
  <c r="Y35" i="12" s="1"/>
  <c r="BP36" i="12"/>
  <c r="BP35" i="12" s="1"/>
  <c r="BP32" i="12" s="1"/>
  <c r="BP31" i="12" s="1"/>
  <c r="BP30" i="12" s="1"/>
  <c r="AX13" i="22" s="1"/>
  <c r="AI36" i="12"/>
  <c r="AI35" i="12" s="1"/>
  <c r="AI32" i="12" s="1"/>
  <c r="AI31" i="12" s="1"/>
  <c r="AI30" i="12" s="1"/>
  <c r="AH36" i="12"/>
  <c r="AH35" i="12" s="1"/>
  <c r="AH32" i="12" s="1"/>
  <c r="AH31" i="12" s="1"/>
  <c r="AH30" i="12" s="1"/>
  <c r="AV36" i="12"/>
  <c r="AV35" i="12" s="1"/>
  <c r="AV32" i="12" s="1"/>
  <c r="AV31" i="12" s="1"/>
  <c r="AV30" i="12" s="1"/>
  <c r="AH13" i="22" s="1"/>
  <c r="X36" i="12"/>
  <c r="X35" i="12" s="1"/>
  <c r="X32" i="12" s="1"/>
  <c r="X31" i="12" s="1"/>
  <c r="X30" i="12" s="1"/>
  <c r="AQ36" i="12"/>
  <c r="AQ35" i="12" s="1"/>
  <c r="AQ32" i="12" s="1"/>
  <c r="AQ31" i="12" s="1"/>
  <c r="AQ30" i="12" s="1"/>
  <c r="AD13" i="22" s="1"/>
  <c r="BS36" i="12"/>
  <c r="BS35" i="12" s="1"/>
  <c r="BS32" i="12" s="1"/>
  <c r="BS31" i="12" s="1"/>
  <c r="BS30" i="12" s="1"/>
  <c r="AY13" i="22" s="1"/>
  <c r="AB36" i="12"/>
  <c r="AB35" i="12" s="1"/>
  <c r="AG36" i="12"/>
  <c r="AG35" i="12" s="1"/>
  <c r="AY36" i="12"/>
  <c r="AY35" i="12" s="1"/>
  <c r="AY32" i="12" s="1"/>
  <c r="AY31" i="12" s="1"/>
  <c r="AY30" i="12" s="1"/>
  <c r="AI13" i="22" s="1"/>
  <c r="BX36" i="12"/>
  <c r="BX35" i="12" s="1"/>
  <c r="BX32" i="12" s="1"/>
  <c r="BX31" i="12" s="1"/>
  <c r="BX30" i="12" s="1"/>
  <c r="BC13" i="22" s="1"/>
  <c r="BH36" i="12"/>
  <c r="BH35" i="12" s="1"/>
  <c r="BH32" i="12" s="1"/>
  <c r="BH31" i="12" s="1"/>
  <c r="BH30" i="12" s="1"/>
  <c r="P36" i="12"/>
  <c r="AW10" i="12"/>
  <c r="AM10" i="12"/>
  <c r="BN10" i="12"/>
  <c r="BG10" i="12"/>
  <c r="AV10" i="12"/>
  <c r="BI10" i="12"/>
  <c r="BR10" i="12"/>
  <c r="BV10" i="12"/>
  <c r="BD10" i="12"/>
  <c r="AQ10" i="12"/>
  <c r="AN10" i="12"/>
  <c r="AX10" i="12"/>
  <c r="AE10" i="12"/>
  <c r="AB10" i="12"/>
  <c r="AS10" i="12"/>
  <c r="BS10" i="12"/>
  <c r="AJ10" i="12"/>
  <c r="O10" i="12"/>
  <c r="H10" i="12"/>
  <c r="C10" i="12" s="1"/>
  <c r="X10" i="12"/>
  <c r="T10" i="12"/>
  <c r="W10" i="12"/>
  <c r="BA10" i="12"/>
  <c r="N10" i="12"/>
  <c r="AL10" i="12"/>
  <c r="S10" i="12"/>
  <c r="AY10" i="12"/>
  <c r="BU10" i="12"/>
  <c r="R10" i="12"/>
  <c r="BM10" i="12"/>
  <c r="BB10" i="12"/>
  <c r="BQ10" i="12"/>
  <c r="P10" i="12"/>
  <c r="U10" i="12"/>
  <c r="Y10" i="12"/>
  <c r="Z10" i="12"/>
  <c r="BC10" i="12"/>
  <c r="BL10" i="12"/>
  <c r="AG10" i="12"/>
  <c r="A10" i="12"/>
  <c r="BK10" i="12"/>
  <c r="AR10" i="12"/>
  <c r="AC10" i="12"/>
  <c r="AI10" i="12"/>
  <c r="BP10" i="12"/>
  <c r="M10" i="12"/>
  <c r="BW10" i="12"/>
  <c r="BH10" i="12"/>
  <c r="BF10" i="12"/>
  <c r="AO10" i="12"/>
  <c r="AH10" i="12"/>
  <c r="AD10" i="12"/>
  <c r="BX10" i="12"/>
  <c r="AT10" i="12"/>
  <c r="H46" i="28"/>
  <c r="C46" i="28" s="1"/>
  <c r="H10" i="28"/>
  <c r="C10" i="28" s="1"/>
  <c r="C7" i="28"/>
  <c r="H98" i="28"/>
  <c r="C98" i="28" s="1"/>
  <c r="H73" i="28"/>
  <c r="C73" i="28" s="1"/>
  <c r="H42" i="28"/>
  <c r="C42" i="28" s="1"/>
  <c r="H18" i="28"/>
  <c r="C18" i="28" s="1"/>
  <c r="H58" i="28"/>
  <c r="C58" i="28" s="1"/>
  <c r="H91" i="28"/>
  <c r="C91" i="28" s="1"/>
  <c r="H47" i="28"/>
  <c r="C47" i="28" s="1"/>
  <c r="BD9" i="12"/>
  <c r="P9" i="12"/>
  <c r="W9" i="12"/>
  <c r="BF9" i="12"/>
  <c r="BV9" i="12"/>
  <c r="BH9" i="12"/>
  <c r="AR9" i="12"/>
  <c r="BI9" i="12"/>
  <c r="Z9" i="12"/>
  <c r="BR9" i="12"/>
  <c r="M9" i="12"/>
  <c r="AV9" i="12"/>
  <c r="BS9" i="12"/>
  <c r="AO9" i="12"/>
  <c r="BL9" i="12"/>
  <c r="N9" i="12"/>
  <c r="O9" i="12"/>
  <c r="AB9" i="12"/>
  <c r="AQ9" i="12"/>
  <c r="AY9" i="12"/>
  <c r="AN9" i="12"/>
  <c r="AX9" i="12"/>
  <c r="BB9" i="12"/>
  <c r="T9" i="12"/>
  <c r="BG9" i="12"/>
  <c r="BA9" i="12"/>
  <c r="BM9" i="12"/>
  <c r="BW9" i="12"/>
  <c r="AI9" i="12"/>
  <c r="AC9" i="12"/>
  <c r="AJ9" i="12"/>
  <c r="AS9" i="12"/>
  <c r="AM9" i="12"/>
  <c r="X9" i="12"/>
  <c r="BK9" i="12"/>
  <c r="AG9" i="12"/>
  <c r="R9" i="12"/>
  <c r="H9" i="12"/>
  <c r="C9" i="12" s="1"/>
  <c r="BC9" i="12"/>
  <c r="AH9" i="12"/>
  <c r="AD9" i="12"/>
  <c r="BN9" i="12"/>
  <c r="S9" i="12"/>
  <c r="AE9" i="12"/>
  <c r="U9" i="12"/>
  <c r="BP9" i="12"/>
  <c r="AT9" i="12"/>
  <c r="BX9" i="12"/>
  <c r="A9" i="12"/>
  <c r="AL9" i="12"/>
  <c r="BU9" i="12"/>
  <c r="AW9" i="12"/>
  <c r="BQ9" i="12"/>
  <c r="Y9" i="12"/>
  <c r="H13" i="28"/>
  <c r="C13" i="28" s="1"/>
  <c r="H104" i="28"/>
  <c r="C104" i="28" s="1"/>
  <c r="CU58" i="28"/>
  <c r="DM58" i="28"/>
  <c r="BK58" i="28"/>
  <c r="BM58" i="28"/>
  <c r="BT58" i="28"/>
  <c r="BB58" i="28"/>
  <c r="AL58" i="28"/>
  <c r="AA58" i="28"/>
  <c r="DY58" i="28"/>
  <c r="DS58" i="28"/>
  <c r="CH58" i="28"/>
  <c r="AU58" i="28"/>
  <c r="AE58" i="28"/>
  <c r="AY58" i="28"/>
  <c r="BX58" i="28"/>
  <c r="DG57" i="28"/>
  <c r="AZ57" i="28"/>
  <c r="DP57" i="28"/>
  <c r="BE57" i="28"/>
  <c r="AL57" i="28"/>
  <c r="CE57" i="28"/>
  <c r="DY57" i="28"/>
  <c r="DH57" i="28"/>
  <c r="S57" i="28"/>
  <c r="BB57" i="28"/>
  <c r="EA57" i="28"/>
  <c r="CY57" i="28"/>
  <c r="AF57" i="28"/>
  <c r="BJ57" i="28"/>
  <c r="BX57" i="28"/>
  <c r="CR73" i="28"/>
  <c r="BR73" i="28"/>
  <c r="P73" i="28"/>
  <c r="BJ73" i="28"/>
  <c r="AD73" i="28"/>
  <c r="CJ73" i="28"/>
  <c r="AQ73" i="28"/>
  <c r="DW73" i="28"/>
  <c r="AN73" i="28"/>
  <c r="AY73" i="28"/>
  <c r="Q73" i="28"/>
  <c r="CA73" i="28"/>
  <c r="EB73" i="28"/>
  <c r="CB73" i="28"/>
  <c r="AB73" i="28"/>
  <c r="BF45" i="28"/>
  <c r="AX45" i="28"/>
  <c r="DK45" i="28"/>
  <c r="AG45" i="28"/>
  <c r="S45" i="28"/>
  <c r="DT45" i="28"/>
  <c r="CB45" i="28"/>
  <c r="N45" i="28"/>
  <c r="AB45" i="28"/>
  <c r="BK45" i="28"/>
  <c r="CR45" i="28"/>
  <c r="AW45" i="28"/>
  <c r="Q45" i="28"/>
  <c r="AR45" i="28"/>
  <c r="DL45" i="28"/>
  <c r="BU54" i="28"/>
  <c r="CC54" i="28"/>
  <c r="DU54" i="28"/>
  <c r="BX54" i="28"/>
  <c r="AF54" i="28"/>
  <c r="BA54" i="28"/>
  <c r="CY54" i="28"/>
  <c r="BZ54" i="28"/>
  <c r="CI54" i="28"/>
  <c r="AT54" i="28"/>
  <c r="DF54" i="28"/>
  <c r="BE54" i="28"/>
  <c r="DE54" i="28"/>
  <c r="DZ54" i="28"/>
  <c r="DC54" i="28"/>
  <c r="CX90" i="28"/>
  <c r="AS90" i="28"/>
  <c r="AK90" i="28"/>
  <c r="DM90" i="28"/>
  <c r="AH90" i="28"/>
  <c r="Q90" i="28"/>
  <c r="X90" i="28"/>
  <c r="BH90" i="28"/>
  <c r="BJ90" i="28"/>
  <c r="BC90" i="28"/>
  <c r="AB90" i="28"/>
  <c r="BR90" i="28"/>
  <c r="AY90" i="28"/>
  <c r="DH90" i="28"/>
  <c r="AC90" i="28"/>
  <c r="AX43" i="28"/>
  <c r="BB43" i="28"/>
  <c r="DL43" i="28"/>
  <c r="BW43" i="28"/>
  <c r="W43" i="28"/>
  <c r="CJ43" i="28"/>
  <c r="BP43" i="28"/>
  <c r="BT43" i="28"/>
  <c r="DY43" i="28"/>
  <c r="P43" i="28"/>
  <c r="Q43" i="28"/>
  <c r="AG43" i="28"/>
  <c r="BG43" i="28"/>
  <c r="DZ43" i="28"/>
  <c r="AF43" i="28"/>
  <c r="DK27" i="28"/>
  <c r="CX27" i="28"/>
  <c r="BI27" i="28"/>
  <c r="P27" i="28"/>
  <c r="AD27" i="28"/>
  <c r="BK27" i="28"/>
  <c r="BN27" i="28"/>
  <c r="AV27" i="28"/>
  <c r="AH27" i="28"/>
  <c r="CF27" i="28"/>
  <c r="BG27" i="28"/>
  <c r="DF27" i="28"/>
  <c r="CC27" i="28"/>
  <c r="AQ27" i="28"/>
  <c r="AX27" i="28"/>
  <c r="AO116" i="28"/>
  <c r="CD116" i="28"/>
  <c r="AZ116" i="28"/>
  <c r="AI116" i="28"/>
  <c r="AU116" i="28"/>
  <c r="DV116" i="28"/>
  <c r="DH116" i="28"/>
  <c r="AS116" i="28"/>
  <c r="BC116" i="28"/>
  <c r="CL116" i="28"/>
  <c r="AM116" i="28"/>
  <c r="DC116" i="28"/>
  <c r="BV116" i="28"/>
  <c r="BR116" i="28"/>
  <c r="U116" i="28"/>
  <c r="Z16" i="28"/>
  <c r="DF16" i="28"/>
  <c r="EA16" i="28"/>
  <c r="BS16" i="28"/>
  <c r="BL16" i="28"/>
  <c r="BX16" i="28"/>
  <c r="DX16" i="28"/>
  <c r="AH16" i="28"/>
  <c r="BB16" i="28"/>
  <c r="CU16" i="28"/>
  <c r="CR16" i="28"/>
  <c r="DZ16" i="28"/>
  <c r="DO16" i="28"/>
  <c r="W16" i="28"/>
  <c r="BD16" i="28"/>
  <c r="CO96" i="28"/>
  <c r="CB96" i="28"/>
  <c r="DB96" i="28"/>
  <c r="AY96" i="28"/>
  <c r="AT96" i="28"/>
  <c r="DT96" i="28"/>
  <c r="BP96" i="28"/>
  <c r="BX96" i="28"/>
  <c r="CJ96" i="28"/>
  <c r="DV96" i="28"/>
  <c r="DH96" i="28"/>
  <c r="BN96" i="28"/>
  <c r="DC96" i="28"/>
  <c r="DF96" i="28"/>
  <c r="AC96" i="28"/>
  <c r="CE111" i="28"/>
  <c r="DM111" i="28"/>
  <c r="CQ111" i="28"/>
  <c r="AH111" i="28"/>
  <c r="CA111" i="28"/>
  <c r="BJ111" i="28"/>
  <c r="AC111" i="28"/>
  <c r="BB111" i="28"/>
  <c r="CP111" i="28"/>
  <c r="CR111" i="28"/>
  <c r="DI111" i="28"/>
  <c r="S111" i="28"/>
  <c r="BF111" i="28"/>
  <c r="BD111" i="28"/>
  <c r="BC111" i="28"/>
  <c r="U107" i="28"/>
  <c r="T107" i="28"/>
  <c r="AF107" i="28"/>
  <c r="DG107" i="28"/>
  <c r="DZ107" i="28"/>
  <c r="CP107" i="28"/>
  <c r="BE107" i="28"/>
  <c r="R107" i="28"/>
  <c r="DR107" i="28"/>
  <c r="AM107" i="28"/>
  <c r="DW107" i="28"/>
  <c r="CZ107" i="28"/>
  <c r="P107" i="28"/>
  <c r="DC107" i="28"/>
  <c r="AB107" i="28"/>
  <c r="DK122" i="28"/>
  <c r="AO122" i="28"/>
  <c r="CS122" i="28"/>
  <c r="CW122" i="28"/>
  <c r="R122" i="28"/>
  <c r="DN122" i="28"/>
  <c r="DS122" i="28"/>
  <c r="DT122" i="28"/>
  <c r="BM122" i="28"/>
  <c r="DD122" i="28"/>
  <c r="BJ122" i="28"/>
  <c r="S122" i="28"/>
  <c r="AB122" i="28"/>
  <c r="DO122" i="28"/>
  <c r="Y122" i="28"/>
  <c r="AA118" i="28"/>
  <c r="BR118" i="28"/>
  <c r="M118" i="28"/>
  <c r="DX118" i="28"/>
  <c r="EB118" i="28"/>
  <c r="CA118" i="28"/>
  <c r="CN118" i="28"/>
  <c r="V118" i="28"/>
  <c r="AM118" i="28"/>
  <c r="AC118" i="28"/>
  <c r="DS118" i="28"/>
  <c r="BE118" i="28"/>
  <c r="CH118" i="28"/>
  <c r="Y118" i="28"/>
  <c r="CL118" i="28"/>
  <c r="CV55" i="28"/>
  <c r="EB55" i="28"/>
  <c r="CX55" i="28"/>
  <c r="T55" i="28"/>
  <c r="BS55" i="28"/>
  <c r="BF55" i="28"/>
  <c r="CI55" i="28"/>
  <c r="DI55" i="28"/>
  <c r="M55" i="28"/>
  <c r="BY55" i="28"/>
  <c r="DD55" i="28"/>
  <c r="CB55" i="28"/>
  <c r="N55" i="28"/>
  <c r="CK55" i="28"/>
  <c r="DP55" i="28"/>
  <c r="CR77" i="28"/>
  <c r="BK77" i="28"/>
  <c r="BF77" i="28"/>
  <c r="AE77" i="28"/>
  <c r="CZ77" i="28"/>
  <c r="DO77" i="28"/>
  <c r="CO77" i="28"/>
  <c r="DB77" i="28"/>
  <c r="DM77" i="28"/>
  <c r="CW77" i="28"/>
  <c r="CY77" i="28"/>
  <c r="AU77" i="28"/>
  <c r="CH77" i="28"/>
  <c r="DV77" i="28"/>
  <c r="CA77" i="28"/>
  <c r="EA58" i="28"/>
  <c r="AZ58" i="28"/>
  <c r="DE58" i="28"/>
  <c r="O58" i="28"/>
  <c r="BV58" i="28"/>
  <c r="CA58" i="28"/>
  <c r="AP58" i="28"/>
  <c r="DT58" i="28"/>
  <c r="DU58" i="28"/>
  <c r="AX58" i="28"/>
  <c r="DZ58" i="28"/>
  <c r="DW58" i="28"/>
  <c r="BL58" i="28"/>
  <c r="AJ58" i="28"/>
  <c r="AF58" i="28"/>
  <c r="BU57" i="28"/>
  <c r="AA57" i="28"/>
  <c r="BI57" i="28"/>
  <c r="BV57" i="28"/>
  <c r="CO57" i="28"/>
  <c r="DT57" i="28"/>
  <c r="CN57" i="28"/>
  <c r="BY57" i="28"/>
  <c r="CB57" i="28"/>
  <c r="DO57" i="28"/>
  <c r="DM57" i="28"/>
  <c r="BT57" i="28"/>
  <c r="AP57" i="28"/>
  <c r="BQ57" i="28"/>
  <c r="DQ57" i="28"/>
  <c r="BH73" i="28"/>
  <c r="W73" i="28"/>
  <c r="N73" i="28"/>
  <c r="BF73" i="28"/>
  <c r="CH73" i="28"/>
  <c r="CF73" i="28"/>
  <c r="X73" i="28"/>
  <c r="DZ73" i="28"/>
  <c r="DH73" i="28"/>
  <c r="AE73" i="28"/>
  <c r="DN73" i="28"/>
  <c r="BE73" i="28"/>
  <c r="AI73" i="28"/>
  <c r="AL73" i="28"/>
  <c r="AW73" i="28"/>
  <c r="DZ45" i="28"/>
  <c r="CN45" i="28"/>
  <c r="BW45" i="28"/>
  <c r="BX45" i="28"/>
  <c r="DJ45" i="28"/>
  <c r="BO45" i="28"/>
  <c r="AV45" i="28"/>
  <c r="CA45" i="28"/>
  <c r="AJ45" i="28"/>
  <c r="V45" i="28"/>
  <c r="DW45" i="28"/>
  <c r="CL45" i="28"/>
  <c r="CS45" i="28"/>
  <c r="M45" i="28"/>
  <c r="CQ45" i="28"/>
  <c r="CA54" i="28"/>
  <c r="CF54" i="28"/>
  <c r="DP54" i="28"/>
  <c r="AE54" i="28"/>
  <c r="CE54" i="28"/>
  <c r="BN54" i="28"/>
  <c r="DT54" i="28"/>
  <c r="BY54" i="28"/>
  <c r="CJ54" i="28"/>
  <c r="AD54" i="28"/>
  <c r="V54" i="28"/>
  <c r="BL54" i="28"/>
  <c r="CQ54" i="28"/>
  <c r="AP54" i="28"/>
  <c r="CW54" i="28"/>
  <c r="CD90" i="28"/>
  <c r="CB90" i="28"/>
  <c r="EA90" i="28"/>
  <c r="BG90" i="28"/>
  <c r="Z90" i="28"/>
  <c r="N90" i="28"/>
  <c r="DB90" i="28"/>
  <c r="BE90" i="28"/>
  <c r="CH90" i="28"/>
  <c r="AR90" i="28"/>
  <c r="W90" i="28"/>
  <c r="BP90" i="28"/>
  <c r="CO90" i="28"/>
  <c r="DS90" i="28"/>
  <c r="U90" i="28"/>
  <c r="DV43" i="28"/>
  <c r="DK43" i="28"/>
  <c r="BO43" i="28"/>
  <c r="BU43" i="28"/>
  <c r="DC43" i="28"/>
  <c r="AZ43" i="28"/>
  <c r="DN43" i="28"/>
  <c r="CN43" i="28"/>
  <c r="U43" i="28"/>
  <c r="AI43" i="28"/>
  <c r="BR43" i="28"/>
  <c r="CK43" i="28"/>
  <c r="AE43" i="28"/>
  <c r="AU43" i="28"/>
  <c r="Z43" i="28"/>
  <c r="AG27" i="28"/>
  <c r="DU27" i="28"/>
  <c r="CP27" i="28"/>
  <c r="DQ27" i="28"/>
  <c r="BR27" i="28"/>
  <c r="DE27" i="28"/>
  <c r="M27" i="28"/>
  <c r="DW27" i="28"/>
  <c r="CL27" i="28"/>
  <c r="AP27" i="28"/>
  <c r="R27" i="28"/>
  <c r="AJ27" i="28"/>
  <c r="AC27" i="28"/>
  <c r="BF27" i="28"/>
  <c r="AO27" i="28"/>
  <c r="BH116" i="28"/>
  <c r="CV116" i="28"/>
  <c r="DI116" i="28"/>
  <c r="BJ116" i="28"/>
  <c r="BS116" i="28"/>
  <c r="BF116" i="28"/>
  <c r="BE116" i="28"/>
  <c r="EB116" i="28"/>
  <c r="DW116" i="28"/>
  <c r="X116" i="28"/>
  <c r="N116" i="28"/>
  <c r="R116" i="28"/>
  <c r="EA116" i="28"/>
  <c r="BP116" i="28"/>
  <c r="AR116" i="28"/>
  <c r="CI16" i="28"/>
  <c r="DP16" i="28"/>
  <c r="CL16" i="28"/>
  <c r="AD16" i="28"/>
  <c r="DE16" i="28"/>
  <c r="CY16" i="28"/>
  <c r="DY16" i="28"/>
  <c r="BJ16" i="28"/>
  <c r="AO16" i="28"/>
  <c r="BR16" i="28"/>
  <c r="AK16" i="28"/>
  <c r="BQ16" i="28"/>
  <c r="BV16" i="28"/>
  <c r="AS16" i="28"/>
  <c r="AQ16" i="28"/>
  <c r="DN96" i="28"/>
  <c r="BV96" i="28"/>
  <c r="AV96" i="28"/>
  <c r="DY96" i="28"/>
  <c r="BC96" i="28"/>
  <c r="BF96" i="28"/>
  <c r="BA96" i="28"/>
  <c r="AE96" i="28"/>
  <c r="AX96" i="28"/>
  <c r="CI96" i="28"/>
  <c r="DO96" i="28"/>
  <c r="AK96" i="28"/>
  <c r="BQ96" i="28"/>
  <c r="DZ96" i="28"/>
  <c r="CE96" i="28"/>
  <c r="CU111" i="28"/>
  <c r="CD111" i="28"/>
  <c r="DT111" i="28"/>
  <c r="DY111" i="28"/>
  <c r="BM111" i="28"/>
  <c r="DL111" i="28"/>
  <c r="CH111" i="28"/>
  <c r="BS111" i="28"/>
  <c r="V111" i="28"/>
  <c r="DP111" i="28"/>
  <c r="AP111" i="28"/>
  <c r="Z111" i="28"/>
  <c r="BW111" i="28"/>
  <c r="CL111" i="28"/>
  <c r="CC111" i="28"/>
  <c r="DY107" i="28"/>
  <c r="CF107" i="28"/>
  <c r="BJ107" i="28"/>
  <c r="DP107" i="28"/>
  <c r="X107" i="28"/>
  <c r="AP107" i="28"/>
  <c r="AY107" i="28"/>
  <c r="AR107" i="28"/>
  <c r="DH107" i="28"/>
  <c r="BA107" i="28"/>
  <c r="BD107" i="28"/>
  <c r="DM107" i="28"/>
  <c r="BR107" i="28"/>
  <c r="AD107" i="28"/>
  <c r="Q107" i="28"/>
  <c r="AZ122" i="28"/>
  <c r="CM122" i="28"/>
  <c r="T122" i="28"/>
  <c r="M122" i="28"/>
  <c r="DY122" i="28"/>
  <c r="AM122" i="28"/>
  <c r="BD122" i="28"/>
  <c r="BC122" i="28"/>
  <c r="CQ122" i="28"/>
  <c r="AN122" i="28"/>
  <c r="AC122" i="28"/>
  <c r="DI122" i="28"/>
  <c r="AK122" i="28"/>
  <c r="P122" i="28"/>
  <c r="U122" i="28"/>
  <c r="CD118" i="28"/>
  <c r="DI118" i="28"/>
  <c r="DO118" i="28"/>
  <c r="AQ118" i="28"/>
  <c r="BM118" i="28"/>
  <c r="BL118" i="28"/>
  <c r="W118" i="28"/>
  <c r="CX118" i="28"/>
  <c r="AS118" i="28"/>
  <c r="CE118" i="28"/>
  <c r="BO118" i="28"/>
  <c r="CU118" i="28"/>
  <c r="S118" i="28"/>
  <c r="BN118" i="28"/>
  <c r="DB118" i="28"/>
  <c r="BQ55" i="28"/>
  <c r="CM55" i="28"/>
  <c r="AU55" i="28"/>
  <c r="DC55" i="28"/>
  <c r="BV55" i="28"/>
  <c r="DH55" i="28"/>
  <c r="AI55" i="28"/>
  <c r="BO55" i="28"/>
  <c r="R55" i="28"/>
  <c r="BE55" i="28"/>
  <c r="BT55" i="28"/>
  <c r="CH55" i="28"/>
  <c r="BJ55" i="28"/>
  <c r="AY55" i="28"/>
  <c r="AT55" i="28"/>
  <c r="CF77" i="28"/>
  <c r="S77" i="28"/>
  <c r="CG77" i="28"/>
  <c r="DX77" i="28"/>
  <c r="DY77" i="28"/>
  <c r="R77" i="28"/>
  <c r="CT77" i="28"/>
  <c r="M77" i="28"/>
  <c r="AC77" i="28"/>
  <c r="BG77" i="28"/>
  <c r="AB77" i="28"/>
  <c r="BZ77" i="28"/>
  <c r="BU77" i="28"/>
  <c r="CQ77" i="28"/>
  <c r="AG77" i="28"/>
  <c r="V58" i="28"/>
  <c r="BQ58" i="28"/>
  <c r="BY58" i="28"/>
  <c r="DQ58" i="28"/>
  <c r="DC58" i="28"/>
  <c r="CZ58" i="28"/>
  <c r="CJ58" i="28"/>
  <c r="AT58" i="28"/>
  <c r="X58" i="28"/>
  <c r="DN58" i="28"/>
  <c r="BW58" i="28"/>
  <c r="BR58" i="28"/>
  <c r="DL58" i="28"/>
  <c r="BE58" i="28"/>
  <c r="N58" i="28"/>
  <c r="AU57" i="28"/>
  <c r="N57" i="28"/>
  <c r="AN57" i="28"/>
  <c r="DI57" i="28"/>
  <c r="BA57" i="28"/>
  <c r="CW57" i="28"/>
  <c r="DZ57" i="28"/>
  <c r="CD57" i="28"/>
  <c r="CF57" i="28"/>
  <c r="W57" i="28"/>
  <c r="AE57" i="28"/>
  <c r="X57" i="28"/>
  <c r="DW57" i="28"/>
  <c r="AX57" i="28"/>
  <c r="CU57" i="28"/>
  <c r="DC73" i="28"/>
  <c r="BZ73" i="28"/>
  <c r="DF73" i="28"/>
  <c r="Y73" i="28"/>
  <c r="DV73" i="28"/>
  <c r="AC73" i="28"/>
  <c r="DO73" i="28"/>
  <c r="CL73" i="28"/>
  <c r="BI73" i="28"/>
  <c r="BQ73" i="28"/>
  <c r="DJ73" i="28"/>
  <c r="AX73" i="28"/>
  <c r="AT73" i="28"/>
  <c r="CM73" i="28"/>
  <c r="BB73" i="28"/>
  <c r="CW45" i="28"/>
  <c r="DN45" i="28"/>
  <c r="DV45" i="28"/>
  <c r="AH45" i="28"/>
  <c r="CM45" i="28"/>
  <c r="AY45" i="28"/>
  <c r="EA45" i="28"/>
  <c r="DS45" i="28"/>
  <c r="DA45" i="28"/>
  <c r="DB45" i="28"/>
  <c r="AQ45" i="28"/>
  <c r="DF45" i="28"/>
  <c r="BD45" i="28"/>
  <c r="CX45" i="28"/>
  <c r="CC45" i="28"/>
  <c r="DG54" i="28"/>
  <c r="DA54" i="28"/>
  <c r="BT54" i="28"/>
  <c r="CL54" i="28"/>
  <c r="CX54" i="28"/>
  <c r="Y54" i="28"/>
  <c r="AR54" i="28"/>
  <c r="BQ54" i="28"/>
  <c r="S54" i="28"/>
  <c r="DM54" i="28"/>
  <c r="AB54" i="28"/>
  <c r="U54" i="28"/>
  <c r="CG54" i="28"/>
  <c r="DJ54" i="28"/>
  <c r="N54" i="28"/>
  <c r="BN90" i="28"/>
  <c r="DR90" i="28"/>
  <c r="AD90" i="28"/>
  <c r="AO90" i="28"/>
  <c r="CK90" i="28"/>
  <c r="P90" i="28"/>
  <c r="DW90" i="28"/>
  <c r="CP90" i="28"/>
  <c r="CN90" i="28"/>
  <c r="M90" i="28"/>
  <c r="CV90" i="28"/>
  <c r="BZ90" i="28"/>
  <c r="CG90" i="28"/>
  <c r="BT90" i="28"/>
  <c r="DA90" i="28"/>
  <c r="Y43" i="28"/>
  <c r="DX43" i="28"/>
  <c r="CQ43" i="28"/>
  <c r="CA43" i="28"/>
  <c r="DS43" i="28"/>
  <c r="AQ43" i="28"/>
  <c r="DH43" i="28"/>
  <c r="BN43" i="28"/>
  <c r="AC43" i="28"/>
  <c r="BA43" i="28"/>
  <c r="M43" i="28"/>
  <c r="R43" i="28"/>
  <c r="EB43" i="28"/>
  <c r="BC43" i="28"/>
  <c r="CD43" i="28"/>
  <c r="BE27" i="28"/>
  <c r="CK27" i="28"/>
  <c r="BO27" i="28"/>
  <c r="EB27" i="28"/>
  <c r="CD27" i="28"/>
  <c r="AE27" i="28"/>
  <c r="DV27" i="28"/>
  <c r="BC27" i="28"/>
  <c r="BS27" i="28"/>
  <c r="AS27" i="28"/>
  <c r="U27" i="28"/>
  <c r="DC27" i="28"/>
  <c r="BU27" i="28"/>
  <c r="CG27" i="28"/>
  <c r="DO27" i="28"/>
  <c r="DY116" i="28"/>
  <c r="DG116" i="28"/>
  <c r="DA116" i="28"/>
  <c r="P116" i="28"/>
  <c r="Q116" i="28"/>
  <c r="AC116" i="28"/>
  <c r="AD116" i="28"/>
  <c r="DM116" i="28"/>
  <c r="CI116" i="28"/>
  <c r="DP116" i="28"/>
  <c r="CC116" i="28"/>
  <c r="CX116" i="28"/>
  <c r="DL116" i="28"/>
  <c r="DE116" i="28"/>
  <c r="AB116" i="28"/>
  <c r="DD16" i="28"/>
  <c r="N16" i="28"/>
  <c r="AJ16" i="28"/>
  <c r="BE16" i="28"/>
  <c r="DJ16" i="28"/>
  <c r="AA16" i="28"/>
  <c r="CG16" i="28"/>
  <c r="DA16" i="28"/>
  <c r="DI16" i="28"/>
  <c r="DM16" i="28"/>
  <c r="CC16" i="28"/>
  <c r="AV16" i="28"/>
  <c r="CF16" i="28"/>
  <c r="DG16" i="28"/>
  <c r="CE16" i="28"/>
  <c r="CV96" i="28"/>
  <c r="DG96" i="28"/>
  <c r="BY96" i="28"/>
  <c r="CY96" i="28"/>
  <c r="DX96" i="28"/>
  <c r="CR96" i="28"/>
  <c r="AD96" i="28"/>
  <c r="DU96" i="28"/>
  <c r="AH96" i="28"/>
  <c r="DJ96" i="28"/>
  <c r="BL96" i="28"/>
  <c r="CU96" i="28"/>
  <c r="DP96" i="28"/>
  <c r="CF96" i="28"/>
  <c r="DQ96" i="28"/>
  <c r="CV111" i="28"/>
  <c r="CS111" i="28"/>
  <c r="BN111" i="28"/>
  <c r="DD111" i="28"/>
  <c r="AB111" i="28"/>
  <c r="BA111" i="28"/>
  <c r="U111" i="28"/>
  <c r="AS111" i="28"/>
  <c r="EB111" i="28"/>
  <c r="BT111" i="28"/>
  <c r="AG111" i="28"/>
  <c r="AE111" i="28"/>
  <c r="DG111" i="28"/>
  <c r="AU111" i="28"/>
  <c r="AR111" i="28"/>
  <c r="DQ107" i="28"/>
  <c r="DU107" i="28"/>
  <c r="DV107" i="28"/>
  <c r="BB107" i="28"/>
  <c r="BW107" i="28"/>
  <c r="Y107" i="28"/>
  <c r="AW107" i="28"/>
  <c r="DN107" i="28"/>
  <c r="BI107" i="28"/>
  <c r="DE107" i="28"/>
  <c r="CY107" i="28"/>
  <c r="BZ107" i="28"/>
  <c r="DB107" i="28"/>
  <c r="DO107" i="28"/>
  <c r="AE107" i="28"/>
  <c r="DP122" i="28"/>
  <c r="BT122" i="28"/>
  <c r="AG122" i="28"/>
  <c r="BU122" i="28"/>
  <c r="BV122" i="28"/>
  <c r="AA122" i="28"/>
  <c r="CA122" i="28"/>
  <c r="AV122" i="28"/>
  <c r="BN122" i="28"/>
  <c r="DU122" i="28"/>
  <c r="DB122" i="28"/>
  <c r="CO122" i="28"/>
  <c r="EA122" i="28"/>
  <c r="AI122" i="28"/>
  <c r="CG122" i="28"/>
  <c r="DY118" i="28"/>
  <c r="U118" i="28"/>
  <c r="X118" i="28"/>
  <c r="CY118" i="28"/>
  <c r="CT118" i="28"/>
  <c r="AJ118" i="28"/>
  <c r="BT118" i="28"/>
  <c r="AN118" i="28"/>
  <c r="DL118" i="28"/>
  <c r="CF118" i="28"/>
  <c r="AE118" i="28"/>
  <c r="T118" i="28"/>
  <c r="BY118" i="28"/>
  <c r="BP118" i="28"/>
  <c r="AI118" i="28"/>
  <c r="CZ55" i="28"/>
  <c r="AO55" i="28"/>
  <c r="AN55" i="28"/>
  <c r="U55" i="28"/>
  <c r="AM55" i="28"/>
  <c r="DM55" i="28"/>
  <c r="AS55" i="28"/>
  <c r="CP55" i="28"/>
  <c r="AV55" i="28"/>
  <c r="BC55" i="28"/>
  <c r="O55" i="28"/>
  <c r="W55" i="28"/>
  <c r="DZ55" i="28"/>
  <c r="AD55" i="28"/>
  <c r="DF55" i="28"/>
  <c r="CI77" i="28"/>
  <c r="DA77" i="28"/>
  <c r="AO77" i="28"/>
  <c r="DJ77" i="28"/>
  <c r="Q77" i="28"/>
  <c r="BP77" i="28"/>
  <c r="AA77" i="28"/>
  <c r="BR77" i="28"/>
  <c r="AW77" i="28"/>
  <c r="AM77" i="28"/>
  <c r="DG77" i="28"/>
  <c r="DH77" i="28"/>
  <c r="CC77" i="28"/>
  <c r="DZ77" i="28"/>
  <c r="AD77" i="28"/>
  <c r="AQ58" i="28"/>
  <c r="AB58" i="28"/>
  <c r="AO58" i="28"/>
  <c r="CY58" i="28"/>
  <c r="DK58" i="28"/>
  <c r="CS58" i="28"/>
  <c r="AH58" i="28"/>
  <c r="CB58" i="28"/>
  <c r="CK58" i="28"/>
  <c r="U58" i="28"/>
  <c r="P58" i="28"/>
  <c r="CO58" i="28"/>
  <c r="BG58" i="28"/>
  <c r="BA58" i="28"/>
  <c r="CV58" i="28"/>
  <c r="T57" i="28"/>
  <c r="DN57" i="28"/>
  <c r="DJ57" i="28"/>
  <c r="CK57" i="28"/>
  <c r="CR57" i="28"/>
  <c r="U57" i="28"/>
  <c r="CS57" i="28"/>
  <c r="CT57" i="28"/>
  <c r="CH57" i="28"/>
  <c r="AJ57" i="28"/>
  <c r="AY57" i="28"/>
  <c r="EB57" i="28"/>
  <c r="AV57" i="28"/>
  <c r="DS57" i="28"/>
  <c r="CX57" i="28"/>
  <c r="DU73" i="28"/>
  <c r="BG73" i="28"/>
  <c r="R73" i="28"/>
  <c r="Z73" i="28"/>
  <c r="BX73" i="28"/>
  <c r="DE73" i="28"/>
  <c r="BL73" i="28"/>
  <c r="AU73" i="28"/>
  <c r="EA73" i="28"/>
  <c r="CI73" i="28"/>
  <c r="DA73" i="28"/>
  <c r="AH73" i="28"/>
  <c r="AZ73" i="28"/>
  <c r="AV73" i="28"/>
  <c r="CS73" i="28"/>
  <c r="CT45" i="28"/>
  <c r="W45" i="28"/>
  <c r="BN45" i="28"/>
  <c r="EB45" i="28"/>
  <c r="DG45" i="28"/>
  <c r="BS45" i="28"/>
  <c r="CJ45" i="28"/>
  <c r="P45" i="28"/>
  <c r="Z45" i="28"/>
  <c r="DY45" i="28"/>
  <c r="AE45" i="28"/>
  <c r="CP45" i="28"/>
  <c r="AS45" i="28"/>
  <c r="DM45" i="28"/>
  <c r="CI45" i="28"/>
  <c r="X54" i="28"/>
  <c r="DL54" i="28"/>
  <c r="DN54" i="28"/>
  <c r="CZ54" i="28"/>
  <c r="CK54" i="28"/>
  <c r="CR54" i="28"/>
  <c r="BW54" i="28"/>
  <c r="AZ54" i="28"/>
  <c r="DY54" i="28"/>
  <c r="BC54" i="28"/>
  <c r="DB54" i="28"/>
  <c r="DS54" i="28"/>
  <c r="AW54" i="28"/>
  <c r="CT54" i="28"/>
  <c r="DK54" i="28"/>
  <c r="DY90" i="28"/>
  <c r="AX90" i="28"/>
  <c r="DG90" i="28"/>
  <c r="DF90" i="28"/>
  <c r="BX90" i="28"/>
  <c r="DO90" i="28"/>
  <c r="AZ90" i="28"/>
  <c r="CU90" i="28"/>
  <c r="CW90" i="28"/>
  <c r="CT90" i="28"/>
  <c r="BI90" i="28"/>
  <c r="R90" i="28"/>
  <c r="DX90" i="28"/>
  <c r="AW90" i="28"/>
  <c r="CZ90" i="28"/>
  <c r="AY43" i="28"/>
  <c r="AL43" i="28"/>
  <c r="AW43" i="28"/>
  <c r="AJ43" i="28"/>
  <c r="AO43" i="28"/>
  <c r="DB43" i="28"/>
  <c r="BM43" i="28"/>
  <c r="AM43" i="28"/>
  <c r="DO43" i="28"/>
  <c r="AD43" i="28"/>
  <c r="CI43" i="28"/>
  <c r="AK43" i="28"/>
  <c r="BL43" i="28"/>
  <c r="DU43" i="28"/>
  <c r="CC58" i="28"/>
  <c r="AD58" i="28"/>
  <c r="DX58" i="28"/>
  <c r="AK58" i="28"/>
  <c r="BU58" i="28"/>
  <c r="AW58" i="28"/>
  <c r="Y58" i="28"/>
  <c r="DO58" i="28"/>
  <c r="BO58" i="28"/>
  <c r="BP58" i="28"/>
  <c r="BN58" i="28"/>
  <c r="CD58" i="28"/>
  <c r="DP58" i="28"/>
  <c r="BI58" i="28"/>
  <c r="CR58" i="28"/>
  <c r="BK57" i="28"/>
  <c r="AS57" i="28"/>
  <c r="M57" i="28"/>
  <c r="CG57" i="28"/>
  <c r="DE57" i="28"/>
  <c r="BD57" i="28"/>
  <c r="P57" i="28"/>
  <c r="BW57" i="28"/>
  <c r="BM57" i="28"/>
  <c r="AD57" i="28"/>
  <c r="AG57" i="28"/>
  <c r="CL57" i="28"/>
  <c r="DF57" i="28"/>
  <c r="Q57" i="28"/>
  <c r="CC57" i="28"/>
  <c r="AJ73" i="28"/>
  <c r="AS73" i="28"/>
  <c r="AF73" i="28"/>
  <c r="CN73" i="28"/>
  <c r="CY73" i="28"/>
  <c r="CZ73" i="28"/>
  <c r="CP73" i="28"/>
  <c r="DX73" i="28"/>
  <c r="DR73" i="28"/>
  <c r="T73" i="28"/>
  <c r="DK73" i="28"/>
  <c r="BD73" i="28"/>
  <c r="CQ73" i="28"/>
  <c r="CD73" i="28"/>
  <c r="DG73" i="28"/>
  <c r="BG45" i="28"/>
  <c r="T45" i="28"/>
  <c r="BA45" i="28"/>
  <c r="BM45" i="28"/>
  <c r="BU45" i="28"/>
  <c r="AM45" i="28"/>
  <c r="BT45" i="28"/>
  <c r="DC45" i="28"/>
  <c r="CH45" i="28"/>
  <c r="AA45" i="28"/>
  <c r="AP45" i="28"/>
  <c r="CY45" i="28"/>
  <c r="BL45" i="28"/>
  <c r="BH45" i="28"/>
  <c r="CV45" i="28"/>
  <c r="AG54" i="28"/>
  <c r="DR54" i="28"/>
  <c r="AY54" i="28"/>
  <c r="AI54" i="28"/>
  <c r="DI54" i="28"/>
  <c r="AA54" i="28"/>
  <c r="BJ54" i="28"/>
  <c r="DX54" i="28"/>
  <c r="CV54" i="28"/>
  <c r="AU54" i="28"/>
  <c r="CM54" i="28"/>
  <c r="CS54" i="28"/>
  <c r="DW54" i="28"/>
  <c r="AJ54" i="28"/>
  <c r="BH54" i="28"/>
  <c r="DK90" i="28"/>
  <c r="DU90" i="28"/>
  <c r="DE90" i="28"/>
  <c r="AN90" i="28"/>
  <c r="DN90" i="28"/>
  <c r="AV90" i="28"/>
  <c r="CJ90" i="28"/>
  <c r="DL90" i="28"/>
  <c r="CM90" i="28"/>
  <c r="DV90" i="28"/>
  <c r="AL90" i="28"/>
  <c r="EB90" i="28"/>
  <c r="AI90" i="28"/>
  <c r="DI90" i="28"/>
  <c r="AE90" i="28"/>
  <c r="N43" i="28"/>
  <c r="AN43" i="28"/>
  <c r="BQ43" i="28"/>
  <c r="BX43" i="28"/>
  <c r="CW43" i="28"/>
  <c r="BY43" i="28"/>
  <c r="AP43" i="28"/>
  <c r="CT43" i="28"/>
  <c r="BJ43" i="28"/>
  <c r="V43" i="28"/>
  <c r="T43" i="28"/>
  <c r="DQ43" i="28"/>
  <c r="CO43" i="28"/>
  <c r="BS43" i="28"/>
  <c r="CP43" i="28"/>
  <c r="DG27" i="28"/>
  <c r="DA27" i="28"/>
  <c r="CI27" i="28"/>
  <c r="BM27" i="28"/>
  <c r="BZ27" i="28"/>
  <c r="BW27" i="28"/>
  <c r="DJ27" i="28"/>
  <c r="DL27" i="28"/>
  <c r="BY27" i="28"/>
  <c r="AB27" i="28"/>
  <c r="AI27" i="28"/>
  <c r="DI27" i="28"/>
  <c r="AL27" i="28"/>
  <c r="CJ27" i="28"/>
  <c r="AY27" i="28"/>
  <c r="Z116" i="28"/>
  <c r="DZ116" i="28"/>
  <c r="W116" i="28"/>
  <c r="BU116" i="28"/>
  <c r="BK116" i="28"/>
  <c r="AX116" i="28"/>
  <c r="AG116" i="28"/>
  <c r="S116" i="28"/>
  <c r="CA116" i="28"/>
  <c r="BO116" i="28"/>
  <c r="AE116" i="28"/>
  <c r="DR116" i="28"/>
  <c r="BA116" i="28"/>
  <c r="V116" i="28"/>
  <c r="CJ116" i="28"/>
  <c r="AE16" i="28"/>
  <c r="AU16" i="28"/>
  <c r="BN16" i="28"/>
  <c r="BU16" i="28"/>
  <c r="AF16" i="28"/>
  <c r="AN16" i="28"/>
  <c r="T16" i="28"/>
  <c r="DB16" i="28"/>
  <c r="AC16" i="28"/>
  <c r="R16" i="28"/>
  <c r="BA16" i="28"/>
  <c r="BH16" i="28"/>
  <c r="AG16" i="28"/>
  <c r="V16" i="28"/>
  <c r="BK16" i="28"/>
  <c r="Z96" i="28"/>
  <c r="DA96" i="28"/>
  <c r="CP96" i="28"/>
  <c r="BI96" i="28"/>
  <c r="DR96" i="28"/>
  <c r="BG96" i="28"/>
  <c r="AM96" i="28"/>
  <c r="AL96" i="28"/>
  <c r="R96" i="28"/>
  <c r="AP96" i="28"/>
  <c r="BE96" i="28"/>
  <c r="CS96" i="28"/>
  <c r="BD96" i="28"/>
  <c r="CG96" i="28"/>
  <c r="AJ96" i="28"/>
  <c r="AM111" i="28"/>
  <c r="AW111" i="28"/>
  <c r="DV111" i="28"/>
  <c r="AA111" i="28"/>
  <c r="DS111" i="28"/>
  <c r="CF111" i="28"/>
  <c r="BI111" i="28"/>
  <c r="DE111" i="28"/>
  <c r="CO111" i="28"/>
  <c r="T111" i="28"/>
  <c r="DK111" i="28"/>
  <c r="CJ111" i="28"/>
  <c r="W111" i="28"/>
  <c r="AV111" i="28"/>
  <c r="R111" i="28"/>
  <c r="DT107" i="28"/>
  <c r="AX107" i="28"/>
  <c r="DA107" i="28"/>
  <c r="CU107" i="28"/>
  <c r="CE107" i="28"/>
  <c r="CX107" i="28"/>
  <c r="CK107" i="28"/>
  <c r="M107" i="28"/>
  <c r="CA107" i="28"/>
  <c r="AZ107" i="28"/>
  <c r="CC107" i="28"/>
  <c r="CB107" i="28"/>
  <c r="DX107" i="28"/>
  <c r="BO107" i="28"/>
  <c r="CO107" i="28"/>
  <c r="CF122" i="28"/>
  <c r="DR122" i="28"/>
  <c r="CZ122" i="28"/>
  <c r="CV122" i="28"/>
  <c r="AL122" i="28"/>
  <c r="CN122" i="28"/>
  <c r="CT122" i="28"/>
  <c r="BE122" i="28"/>
  <c r="Q122" i="28"/>
  <c r="AS122" i="28"/>
  <c r="CR122" i="28"/>
  <c r="AH122" i="28"/>
  <c r="N122" i="28"/>
  <c r="BO122" i="28"/>
  <c r="AD122" i="28"/>
  <c r="BI118" i="28"/>
  <c r="DF118" i="28"/>
  <c r="BH118" i="28"/>
  <c r="BA118" i="28"/>
  <c r="AB118" i="28"/>
  <c r="DE118" i="28"/>
  <c r="DK118" i="28"/>
  <c r="CB118" i="28"/>
  <c r="AL118" i="28"/>
  <c r="AR118" i="28"/>
  <c r="CI118" i="28"/>
  <c r="P118" i="28"/>
  <c r="BX118" i="28"/>
  <c r="BD118" i="28"/>
  <c r="AG118" i="28"/>
  <c r="V55" i="28"/>
  <c r="BI55" i="28"/>
  <c r="DT55" i="28"/>
  <c r="DR55" i="28"/>
  <c r="CT55" i="28"/>
  <c r="DU55" i="28"/>
  <c r="DW55" i="28"/>
  <c r="AW55" i="28"/>
  <c r="CG55" i="28"/>
  <c r="AC55" i="28"/>
  <c r="AH55" i="28"/>
  <c r="CS55" i="28"/>
  <c r="BB55" i="28"/>
  <c r="DG55" i="28"/>
  <c r="DQ55" i="28"/>
  <c r="DQ77" i="28"/>
  <c r="CK77" i="28"/>
  <c r="BW77" i="28"/>
  <c r="AQ77" i="28"/>
  <c r="CL77" i="28"/>
  <c r="BS77" i="28"/>
  <c r="DS77" i="28"/>
  <c r="BB77" i="28"/>
  <c r="U77" i="28"/>
  <c r="CP77" i="28"/>
  <c r="AJ77" i="28"/>
  <c r="BA77" i="28"/>
  <c r="DP77" i="28"/>
  <c r="DI77" i="28"/>
  <c r="AN77" i="28"/>
  <c r="AZ76" i="28"/>
  <c r="BX76" i="28"/>
  <c r="CL58" i="28"/>
  <c r="AR58" i="28"/>
  <c r="CF58" i="28"/>
  <c r="BZ58" i="28"/>
  <c r="R58" i="28"/>
  <c r="BS58" i="28"/>
  <c r="CT58" i="28"/>
  <c r="DV58" i="28"/>
  <c r="W58" i="28"/>
  <c r="M58" i="28"/>
  <c r="AN58" i="28"/>
  <c r="CP58" i="28"/>
  <c r="CG58" i="28"/>
  <c r="AG58" i="28"/>
  <c r="DA58" i="28"/>
  <c r="BS57" i="28"/>
  <c r="R57" i="28"/>
  <c r="CM57" i="28"/>
  <c r="CQ57" i="28"/>
  <c r="AI57" i="28"/>
  <c r="AO57" i="28"/>
  <c r="DB57" i="28"/>
  <c r="BZ57" i="28"/>
  <c r="BR57" i="28"/>
  <c r="BC57" i="28"/>
  <c r="Z57" i="28"/>
  <c r="BG57" i="28"/>
  <c r="AC57" i="28"/>
  <c r="AW57" i="28"/>
  <c r="CV57" i="28"/>
  <c r="DB73" i="28"/>
  <c r="BT73" i="28"/>
  <c r="DM73" i="28"/>
  <c r="BA73" i="28"/>
  <c r="AM73" i="28"/>
  <c r="BM73" i="28"/>
  <c r="O73" i="28"/>
  <c r="AG73" i="28"/>
  <c r="CG73" i="28"/>
  <c r="DQ73" i="28"/>
  <c r="BV73" i="28"/>
  <c r="V73" i="28"/>
  <c r="BK73" i="28"/>
  <c r="CV73" i="28"/>
  <c r="CE73" i="28"/>
  <c r="BY45" i="28"/>
  <c r="DI45" i="28"/>
  <c r="AD45" i="28"/>
  <c r="AZ45" i="28"/>
  <c r="BJ45" i="28"/>
  <c r="DE45" i="28"/>
  <c r="AN45" i="28"/>
  <c r="DQ45" i="28"/>
  <c r="X45" i="28"/>
  <c r="CK45" i="28"/>
  <c r="BQ45" i="28"/>
  <c r="AT45" i="28"/>
  <c r="CU45" i="28"/>
  <c r="CG45" i="28"/>
  <c r="BP45" i="28"/>
  <c r="BK54" i="28"/>
  <c r="BG54" i="28"/>
  <c r="DD54" i="28"/>
  <c r="AN54" i="28"/>
  <c r="AC54" i="28"/>
  <c r="BV54" i="28"/>
  <c r="O54" i="28"/>
  <c r="DO54" i="28"/>
  <c r="BO54" i="28"/>
  <c r="AX54" i="28"/>
  <c r="AL54" i="28"/>
  <c r="CN54" i="28"/>
  <c r="M54" i="28"/>
  <c r="CO54" i="28"/>
  <c r="R54" i="28"/>
  <c r="CE90" i="28"/>
  <c r="DP90" i="28"/>
  <c r="BD90" i="28"/>
  <c r="AJ90" i="28"/>
  <c r="AP90" i="28"/>
  <c r="CL90" i="28"/>
  <c r="DC90" i="28"/>
  <c r="BM90" i="28"/>
  <c r="V90" i="28"/>
  <c r="BL90" i="28"/>
  <c r="BF90" i="28"/>
  <c r="AQ90" i="28"/>
  <c r="O90" i="28"/>
  <c r="AU90" i="28"/>
  <c r="CC90" i="28"/>
  <c r="DF43" i="28"/>
  <c r="CY43" i="28"/>
  <c r="CE43" i="28"/>
  <c r="CL43" i="28"/>
  <c r="BI43" i="28"/>
  <c r="DR43" i="28"/>
  <c r="BV43" i="28"/>
  <c r="AS43" i="28"/>
  <c r="CZ43" i="28"/>
  <c r="X43" i="28"/>
  <c r="CX43" i="28"/>
  <c r="DW43" i="28"/>
  <c r="AA43" i="28"/>
  <c r="DA43" i="28"/>
  <c r="BK43" i="28"/>
  <c r="CN27" i="28"/>
  <c r="DY27" i="28"/>
  <c r="N27" i="28"/>
  <c r="CH27" i="28"/>
  <c r="DP27" i="28"/>
  <c r="BA27" i="28"/>
  <c r="CU27" i="28"/>
  <c r="Q27" i="28"/>
  <c r="AT27" i="28"/>
  <c r="T27" i="28"/>
  <c r="DT27" i="28"/>
  <c r="CW27" i="28"/>
  <c r="BP27" i="28"/>
  <c r="DH27" i="28"/>
  <c r="CS27" i="28"/>
  <c r="DU116" i="28"/>
  <c r="BM116" i="28"/>
  <c r="BY116" i="28"/>
  <c r="CB116" i="28"/>
  <c r="CN116" i="28"/>
  <c r="DJ116" i="28"/>
  <c r="CT116" i="28"/>
  <c r="CF116" i="28"/>
  <c r="BX116" i="28"/>
  <c r="DN116" i="28"/>
  <c r="BB116" i="28"/>
  <c r="AT116" i="28"/>
  <c r="DS116" i="28"/>
  <c r="DX116" i="28"/>
  <c r="BI116" i="28"/>
  <c r="CN16" i="28"/>
  <c r="AT16" i="28"/>
  <c r="CT16" i="28"/>
  <c r="X16" i="28"/>
  <c r="BM16" i="28"/>
  <c r="Y16" i="28"/>
  <c r="CQ16" i="28"/>
  <c r="M16" i="28"/>
  <c r="AW16" i="28"/>
  <c r="AY16" i="28"/>
  <c r="BW16" i="28"/>
  <c r="AR16" i="28"/>
  <c r="AB16" i="28"/>
  <c r="CH16" i="28"/>
  <c r="BO16" i="28"/>
  <c r="O96" i="28"/>
  <c r="S96" i="28"/>
  <c r="AU96" i="28"/>
  <c r="BW96" i="28"/>
  <c r="CK96" i="28"/>
  <c r="AG96" i="28"/>
  <c r="EB96" i="28"/>
  <c r="DK96" i="28"/>
  <c r="AB96" i="28"/>
  <c r="AN96" i="28"/>
  <c r="CT96" i="28"/>
  <c r="CH96" i="28"/>
  <c r="DI96" i="28"/>
  <c r="CC96" i="28"/>
  <c r="BZ96" i="28"/>
  <c r="BH111" i="28"/>
  <c r="CB111" i="28"/>
  <c r="DQ111" i="28"/>
  <c r="BR111" i="28"/>
  <c r="CX111" i="28"/>
  <c r="DF111" i="28"/>
  <c r="DR111" i="28"/>
  <c r="AL111" i="28"/>
  <c r="CW111" i="28"/>
  <c r="DZ111" i="28"/>
  <c r="BG111" i="28"/>
  <c r="BK111" i="28"/>
  <c r="DO111" i="28"/>
  <c r="CZ111" i="28"/>
  <c r="Q111" i="28"/>
  <c r="W107" i="28"/>
  <c r="CD107" i="28"/>
  <c r="BN107" i="28"/>
  <c r="BL107" i="28"/>
  <c r="DK107" i="28"/>
  <c r="DF107" i="28"/>
  <c r="DJ107" i="28"/>
  <c r="CW107" i="28"/>
  <c r="CL107" i="28"/>
  <c r="BF107" i="28"/>
  <c r="Z107" i="28"/>
  <c r="EB107" i="28"/>
  <c r="BM107" i="28"/>
  <c r="DI107" i="28"/>
  <c r="CH107" i="28"/>
  <c r="W122" i="28"/>
  <c r="BF122" i="28"/>
  <c r="BX122" i="28"/>
  <c r="Z122" i="28"/>
  <c r="DE122" i="28"/>
  <c r="DJ122" i="28"/>
  <c r="BQ122" i="28"/>
  <c r="BR122" i="28"/>
  <c r="AY122" i="28"/>
  <c r="CY122" i="28"/>
  <c r="AU122" i="28"/>
  <c r="BL122" i="28"/>
  <c r="EB122" i="28"/>
  <c r="O122" i="28"/>
  <c r="AP122" i="28"/>
  <c r="BG118" i="28"/>
  <c r="DQ118" i="28"/>
  <c r="CK118" i="28"/>
  <c r="AO118" i="28"/>
  <c r="CS118" i="28"/>
  <c r="CO118" i="28"/>
  <c r="AH118" i="28"/>
  <c r="DD118" i="28"/>
  <c r="CR118" i="28"/>
  <c r="AU118" i="28"/>
  <c r="BZ118" i="28"/>
  <c r="CJ118" i="28"/>
  <c r="DR118" i="28"/>
  <c r="R118" i="28"/>
  <c r="EA118" i="28"/>
  <c r="DF58" i="28"/>
  <c r="DD58" i="28"/>
  <c r="CW58" i="28"/>
  <c r="BF58" i="28"/>
  <c r="AM57" i="28"/>
  <c r="DD57" i="28"/>
  <c r="DV57" i="28"/>
  <c r="CP57" i="28"/>
  <c r="DS73" i="28"/>
  <c r="BW73" i="28"/>
  <c r="DP73" i="28"/>
  <c r="BU73" i="28"/>
  <c r="CF45" i="28"/>
  <c r="BE45" i="28"/>
  <c r="DH45" i="28"/>
  <c r="AC45" i="28"/>
  <c r="BF54" i="28"/>
  <c r="BP54" i="28"/>
  <c r="DH54" i="28"/>
  <c r="BD54" i="28"/>
  <c r="Y90" i="28"/>
  <c r="BV90" i="28"/>
  <c r="DJ90" i="28"/>
  <c r="BQ90" i="28"/>
  <c r="DT43" i="28"/>
  <c r="CU43" i="28"/>
  <c r="DI43" i="28"/>
  <c r="DP43" i="28"/>
  <c r="CV27" i="28"/>
  <c r="DN27" i="28"/>
  <c r="DS27" i="28"/>
  <c r="CR27" i="28"/>
  <c r="CQ27" i="28"/>
  <c r="DO116" i="28"/>
  <c r="CW116" i="28"/>
  <c r="AL116" i="28"/>
  <c r="M116" i="28"/>
  <c r="BD116" i="28"/>
  <c r="BZ116" i="28"/>
  <c r="BT16" i="28"/>
  <c r="AI16" i="28"/>
  <c r="DU16" i="28"/>
  <c r="CM16" i="28"/>
  <c r="BG16" i="28"/>
  <c r="CK16" i="28"/>
  <c r="DE96" i="28"/>
  <c r="BM96" i="28"/>
  <c r="CX96" i="28"/>
  <c r="AO96" i="28"/>
  <c r="CQ96" i="28"/>
  <c r="AX111" i="28"/>
  <c r="P111" i="28"/>
  <c r="CG111" i="28"/>
  <c r="BL111" i="28"/>
  <c r="DX111" i="28"/>
  <c r="AK107" i="28"/>
  <c r="O107" i="28"/>
  <c r="AS107" i="28"/>
  <c r="CS107" i="28"/>
  <c r="CV107" i="28"/>
  <c r="BP107" i="28"/>
  <c r="AT122" i="28"/>
  <c r="AQ122" i="28"/>
  <c r="AJ122" i="28"/>
  <c r="CH122" i="28"/>
  <c r="BH122" i="28"/>
  <c r="BZ122" i="28"/>
  <c r="AP118" i="28"/>
  <c r="BJ118" i="28"/>
  <c r="DJ118" i="28"/>
  <c r="BB118" i="28"/>
  <c r="CW118" i="28"/>
  <c r="CE55" i="28"/>
  <c r="BW55" i="28"/>
  <c r="AE55" i="28"/>
  <c r="CJ55" i="28"/>
  <c r="BG55" i="28"/>
  <c r="DX55" i="28"/>
  <c r="AP55" i="28"/>
  <c r="AT77" i="28"/>
  <c r="DE77" i="28"/>
  <c r="X77" i="28"/>
  <c r="AY77" i="28"/>
  <c r="N77" i="28"/>
  <c r="AI77" i="28"/>
  <c r="DW77" i="28"/>
  <c r="AP77" i="28"/>
  <c r="AM76" i="28"/>
  <c r="CS76" i="28"/>
  <c r="DF76" i="28"/>
  <c r="DG76" i="28"/>
  <c r="DJ76" i="28"/>
  <c r="DV76" i="28"/>
  <c r="BT76" i="28"/>
  <c r="AN76" i="28"/>
  <c r="V76" i="28"/>
  <c r="N76" i="28"/>
  <c r="CG76" i="28"/>
  <c r="BS76" i="28"/>
  <c r="AX76" i="28"/>
  <c r="BO76" i="28"/>
  <c r="DK76" i="28"/>
  <c r="AR92" i="28"/>
  <c r="Z92" i="28"/>
  <c r="CB92" i="28"/>
  <c r="BC92" i="28"/>
  <c r="CY92" i="28"/>
  <c r="AN92" i="28"/>
  <c r="AJ92" i="28"/>
  <c r="DC92" i="28"/>
  <c r="AK92" i="28"/>
  <c r="AF92" i="28"/>
  <c r="AX92" i="28"/>
  <c r="BR92" i="28"/>
  <c r="BG92" i="28"/>
  <c r="DG92" i="28"/>
  <c r="CP92" i="28"/>
  <c r="AR33" i="28"/>
  <c r="DS33" i="28"/>
  <c r="M33" i="28"/>
  <c r="BS33" i="28"/>
  <c r="AQ33" i="28"/>
  <c r="CR33" i="28"/>
  <c r="CB33" i="28"/>
  <c r="AJ33" i="28"/>
  <c r="BK33" i="28"/>
  <c r="AW33" i="28"/>
  <c r="N33" i="28"/>
  <c r="DN33" i="28"/>
  <c r="Z33" i="28"/>
  <c r="DZ33" i="28"/>
  <c r="O33" i="28"/>
  <c r="CC52" i="28"/>
  <c r="P52" i="28"/>
  <c r="BJ52" i="28"/>
  <c r="CR52" i="28"/>
  <c r="BD52" i="28"/>
  <c r="DB52" i="28"/>
  <c r="DG52" i="28"/>
  <c r="AQ52" i="28"/>
  <c r="CK52" i="28"/>
  <c r="DO52" i="28"/>
  <c r="AP52" i="28"/>
  <c r="DV52" i="28"/>
  <c r="DJ52" i="28"/>
  <c r="CE52" i="28"/>
  <c r="CU52" i="28"/>
  <c r="DL56" i="28"/>
  <c r="AQ56" i="28"/>
  <c r="AX56" i="28"/>
  <c r="BQ56" i="28"/>
  <c r="DS56" i="28"/>
  <c r="AT56" i="28"/>
  <c r="BM56" i="28"/>
  <c r="BC56" i="28"/>
  <c r="BR56" i="28"/>
  <c r="CF56" i="28"/>
  <c r="AM56" i="28"/>
  <c r="CQ56" i="28"/>
  <c r="CP56" i="28"/>
  <c r="BB56" i="28"/>
  <c r="DB56" i="28"/>
  <c r="BU14" i="28"/>
  <c r="DQ14" i="28"/>
  <c r="CJ14" i="28"/>
  <c r="M14" i="28"/>
  <c r="AF14" i="28"/>
  <c r="CW14" i="28"/>
  <c r="CK14" i="28"/>
  <c r="BC14" i="28"/>
  <c r="BR14" i="28"/>
  <c r="CH14" i="28"/>
  <c r="DR14" i="28"/>
  <c r="AT14" i="28"/>
  <c r="DT14" i="28"/>
  <c r="DN14" i="28"/>
  <c r="CP14" i="28"/>
  <c r="DP75" i="28"/>
  <c r="BB75" i="28"/>
  <c r="CO75" i="28"/>
  <c r="CU75" i="28"/>
  <c r="BA75" i="28"/>
  <c r="DJ75" i="28"/>
  <c r="CP75" i="28"/>
  <c r="DC75" i="28"/>
  <c r="BZ75" i="28"/>
  <c r="AJ75" i="28"/>
  <c r="DF75" i="28"/>
  <c r="DQ75" i="28"/>
  <c r="CN75" i="28"/>
  <c r="CE75" i="28"/>
  <c r="BI75" i="28"/>
  <c r="DM121" i="28"/>
  <c r="BQ121" i="28"/>
  <c r="AO121" i="28"/>
  <c r="AR121" i="28"/>
  <c r="DH121" i="28"/>
  <c r="DO121" i="28"/>
  <c r="DN121" i="28"/>
  <c r="CO121" i="28"/>
  <c r="CM121" i="28"/>
  <c r="AG121" i="28"/>
  <c r="CP121" i="28"/>
  <c r="BZ121" i="28"/>
  <c r="BE121" i="28"/>
  <c r="AP121" i="28"/>
  <c r="CG121" i="28"/>
  <c r="AV67" i="28"/>
  <c r="BX67" i="28"/>
  <c r="BI67" i="28"/>
  <c r="DO67" i="28"/>
  <c r="R67" i="28"/>
  <c r="Z67" i="28"/>
  <c r="CA67" i="28"/>
  <c r="AR67" i="28"/>
  <c r="BM67" i="28"/>
  <c r="Q67" i="28"/>
  <c r="BD67" i="28"/>
  <c r="AN67" i="28"/>
  <c r="BN67" i="28"/>
  <c r="DM67" i="28"/>
  <c r="CE67" i="28"/>
  <c r="AA46" i="28"/>
  <c r="DO46" i="28"/>
  <c r="BJ46" i="28"/>
  <c r="BB46" i="28"/>
  <c r="AT46" i="28"/>
  <c r="AY46" i="28"/>
  <c r="CD46" i="28"/>
  <c r="AM46" i="28"/>
  <c r="AL46" i="28"/>
  <c r="BH46" i="28"/>
  <c r="DJ46" i="28"/>
  <c r="AP46" i="28"/>
  <c r="CX46" i="28"/>
  <c r="CZ46" i="28"/>
  <c r="DZ46" i="28"/>
  <c r="DM40" i="28"/>
  <c r="AM40" i="28"/>
  <c r="CE40" i="28"/>
  <c r="BW40" i="28"/>
  <c r="AB40" i="28"/>
  <c r="DK40" i="28"/>
  <c r="BF40" i="28"/>
  <c r="BA40" i="28"/>
  <c r="O40" i="28"/>
  <c r="DV40" i="28"/>
  <c r="BN40" i="28"/>
  <c r="DQ40" i="28"/>
  <c r="CL40" i="28"/>
  <c r="BO40" i="28"/>
  <c r="CV40" i="28"/>
  <c r="DZ72" i="28"/>
  <c r="CE72" i="28"/>
  <c r="BG72" i="28"/>
  <c r="CN72" i="28"/>
  <c r="DX72" i="28"/>
  <c r="BY72" i="28"/>
  <c r="AS72" i="28"/>
  <c r="AK72" i="28"/>
  <c r="AZ72" i="28"/>
  <c r="V72" i="28"/>
  <c r="Q72" i="28"/>
  <c r="AY72" i="28"/>
  <c r="CG72" i="28"/>
  <c r="AQ72" i="28"/>
  <c r="DF72" i="28"/>
  <c r="Q112" i="28"/>
  <c r="CZ112" i="28"/>
  <c r="CM112" i="28"/>
  <c r="CK112" i="28"/>
  <c r="AR112" i="28"/>
  <c r="X112" i="28"/>
  <c r="CW112" i="28"/>
  <c r="CG112" i="28"/>
  <c r="BD112" i="28"/>
  <c r="BU112" i="28"/>
  <c r="CB112" i="28"/>
  <c r="DB112" i="28"/>
  <c r="DZ112" i="28"/>
  <c r="AI112" i="28"/>
  <c r="CV112" i="28"/>
  <c r="CE29" i="28"/>
  <c r="CR29" i="28"/>
  <c r="EB29" i="28"/>
  <c r="DI29" i="28"/>
  <c r="DD29" i="28"/>
  <c r="DC29" i="28"/>
  <c r="AK29" i="28"/>
  <c r="BA29" i="28"/>
  <c r="DH29" i="28"/>
  <c r="DE29" i="28"/>
  <c r="BM29" i="28"/>
  <c r="CX29" i="28"/>
  <c r="AX29" i="28"/>
  <c r="DQ29" i="28"/>
  <c r="AA29" i="28"/>
  <c r="DV38" i="28"/>
  <c r="CQ38" i="28"/>
  <c r="BX38" i="28"/>
  <c r="M38" i="28"/>
  <c r="O38" i="28"/>
  <c r="AE38" i="28"/>
  <c r="AU38" i="28"/>
  <c r="Y38" i="28"/>
  <c r="W38" i="28"/>
  <c r="R38" i="28"/>
  <c r="AM38" i="28"/>
  <c r="DM38" i="28"/>
  <c r="CP38" i="28"/>
  <c r="BR38" i="28"/>
  <c r="DC38" i="28"/>
  <c r="CU115" i="28"/>
  <c r="AD115" i="28"/>
  <c r="W115" i="28"/>
  <c r="AZ115" i="28"/>
  <c r="CN115" i="28"/>
  <c r="CP115" i="28"/>
  <c r="AT115" i="28"/>
  <c r="M115" i="28"/>
  <c r="BF115" i="28"/>
  <c r="AN115" i="28"/>
  <c r="CM115" i="28"/>
  <c r="AH115" i="28"/>
  <c r="DF115" i="28"/>
  <c r="CF115" i="28"/>
  <c r="R115" i="28"/>
  <c r="AM8" i="28"/>
  <c r="DW8" i="28"/>
  <c r="AH8" i="28"/>
  <c r="CP8" i="28"/>
  <c r="AO8" i="28"/>
  <c r="BT8" i="28"/>
  <c r="DT8" i="28"/>
  <c r="M8" i="28"/>
  <c r="CI8" i="28"/>
  <c r="CL8" i="28"/>
  <c r="BB8" i="28"/>
  <c r="BH8" i="28"/>
  <c r="AB8" i="28"/>
  <c r="BF8" i="28"/>
  <c r="T8" i="28"/>
  <c r="AR82" i="28"/>
  <c r="CU82" i="28"/>
  <c r="AA82" i="28"/>
  <c r="DU82" i="28"/>
  <c r="CT82" i="28"/>
  <c r="CS82" i="28"/>
  <c r="DN82" i="28"/>
  <c r="BT82" i="28"/>
  <c r="AZ82" i="28"/>
  <c r="Y82" i="28"/>
  <c r="AM82" i="28"/>
  <c r="DA82" i="28"/>
  <c r="BK82" i="28"/>
  <c r="CK82" i="28"/>
  <c r="BH82" i="28"/>
  <c r="CH117" i="28"/>
  <c r="DK117" i="28"/>
  <c r="DR117" i="28"/>
  <c r="DT117" i="28"/>
  <c r="AH117" i="28"/>
  <c r="AD117" i="28"/>
  <c r="DM117" i="28"/>
  <c r="Y117" i="28"/>
  <c r="BC117" i="28"/>
  <c r="BN117" i="28"/>
  <c r="AJ117" i="28"/>
  <c r="DE117" i="28"/>
  <c r="DA117" i="28"/>
  <c r="DW117" i="28"/>
  <c r="BR117" i="28"/>
  <c r="BZ93" i="28"/>
  <c r="CW93" i="28"/>
  <c r="BX93" i="28"/>
  <c r="DO93" i="28"/>
  <c r="CA93" i="28"/>
  <c r="BI93" i="28"/>
  <c r="BR93" i="28"/>
  <c r="BE93" i="28"/>
  <c r="DE93" i="28"/>
  <c r="DC93" i="28"/>
  <c r="CT93" i="28"/>
  <c r="BG93" i="28"/>
  <c r="AL93" i="28"/>
  <c r="CN93" i="28"/>
  <c r="CJ93" i="28"/>
  <c r="CW71" i="28"/>
  <c r="AA71" i="28"/>
  <c r="AR71" i="28"/>
  <c r="CQ71" i="28"/>
  <c r="AI71" i="28"/>
  <c r="DI71" i="28"/>
  <c r="AE71" i="28"/>
  <c r="DK71" i="28"/>
  <c r="BH71" i="28"/>
  <c r="CZ71" i="28"/>
  <c r="AL71" i="28"/>
  <c r="BB71" i="28"/>
  <c r="AJ71" i="28"/>
  <c r="BV71" i="28"/>
  <c r="DN71" i="28"/>
  <c r="X69" i="28"/>
  <c r="AD69" i="28"/>
  <c r="BY69" i="28"/>
  <c r="CR69" i="28"/>
  <c r="AH69" i="28"/>
  <c r="BJ69" i="28"/>
  <c r="BU69" i="28"/>
  <c r="AV69" i="28"/>
  <c r="AJ69" i="28"/>
  <c r="T69" i="28"/>
  <c r="BH69" i="28"/>
  <c r="AL69" i="28"/>
  <c r="W69" i="28"/>
  <c r="BX69" i="28"/>
  <c r="DP69" i="28"/>
  <c r="Q88" i="28"/>
  <c r="W88" i="28"/>
  <c r="AP88" i="28"/>
  <c r="BV88" i="28"/>
  <c r="AH88" i="28"/>
  <c r="P88" i="28"/>
  <c r="DL88" i="28"/>
  <c r="AR88" i="28"/>
  <c r="DG88" i="28"/>
  <c r="V88" i="28"/>
  <c r="CB88" i="28"/>
  <c r="AM88" i="28"/>
  <c r="DP88" i="28"/>
  <c r="AB88" i="28"/>
  <c r="M88" i="28"/>
  <c r="DX68" i="28"/>
  <c r="DP68" i="28"/>
  <c r="BI68" i="28"/>
  <c r="BC68" i="28"/>
  <c r="DN68" i="28"/>
  <c r="Q68" i="28"/>
  <c r="BR68" i="28"/>
  <c r="X68" i="28"/>
  <c r="DG68" i="28"/>
  <c r="BH68" i="28"/>
  <c r="AT68" i="28"/>
  <c r="AJ68" i="28"/>
  <c r="CM68" i="28"/>
  <c r="AQ68" i="28"/>
  <c r="CQ68" i="28"/>
  <c r="AD89" i="28"/>
  <c r="AL89" i="28"/>
  <c r="EA89" i="28"/>
  <c r="BQ89" i="28"/>
  <c r="N89" i="28"/>
  <c r="AA89" i="28"/>
  <c r="CA89" i="28"/>
  <c r="BD89" i="28"/>
  <c r="CD89" i="28"/>
  <c r="W89" i="28"/>
  <c r="BN89" i="28"/>
  <c r="CG89" i="28"/>
  <c r="CR89" i="28"/>
  <c r="BU89" i="28"/>
  <c r="DW89" i="28"/>
  <c r="CH83" i="28"/>
  <c r="DL83" i="28"/>
  <c r="DZ83" i="28"/>
  <c r="AC83" i="28"/>
  <c r="BL83" i="28"/>
  <c r="S83" i="28"/>
  <c r="W83" i="28"/>
  <c r="BV83" i="28"/>
  <c r="DV83" i="28"/>
  <c r="T83" i="28"/>
  <c r="BD83" i="28"/>
  <c r="DO83" i="28"/>
  <c r="AE83" i="28"/>
  <c r="BF83" i="28"/>
  <c r="DM83" i="28"/>
  <c r="AA123" i="28"/>
  <c r="CP123" i="28"/>
  <c r="CT123" i="28"/>
  <c r="AO123" i="28"/>
  <c r="AX123" i="28"/>
  <c r="CU123" i="28"/>
  <c r="Y123" i="28"/>
  <c r="CG123" i="28"/>
  <c r="BP123" i="28"/>
  <c r="DP123" i="28"/>
  <c r="BT123" i="28"/>
  <c r="DU123" i="28"/>
  <c r="AW123" i="28"/>
  <c r="BG123" i="28"/>
  <c r="AK123" i="28"/>
  <c r="DD108" i="28"/>
  <c r="CV108" i="28"/>
  <c r="AR108" i="28"/>
  <c r="AC108" i="28"/>
  <c r="AM58" i="28"/>
  <c r="DB58" i="28"/>
  <c r="CN58" i="28"/>
  <c r="BN57" i="28"/>
  <c r="AT57" i="28"/>
  <c r="DC57" i="28"/>
  <c r="AQ57" i="28"/>
  <c r="CO73" i="28"/>
  <c r="AK73" i="28"/>
  <c r="AR73" i="28"/>
  <c r="BP73" i="28"/>
  <c r="DR45" i="28"/>
  <c r="DD45" i="28"/>
  <c r="AI45" i="28"/>
  <c r="U45" i="28"/>
  <c r="CD54" i="28"/>
  <c r="AO54" i="28"/>
  <c r="CB54" i="28"/>
  <c r="EA54" i="28"/>
  <c r="CS90" i="28"/>
  <c r="T90" i="28"/>
  <c r="BK90" i="28"/>
  <c r="DE43" i="28"/>
  <c r="BE43" i="28"/>
  <c r="DM43" i="28"/>
  <c r="CS43" i="28"/>
  <c r="BQ27" i="28"/>
  <c r="CO27" i="28"/>
  <c r="CY27" i="28"/>
  <c r="AF27" i="28"/>
  <c r="CZ27" i="28"/>
  <c r="AY116" i="28"/>
  <c r="BN116" i="28"/>
  <c r="CO116" i="28"/>
  <c r="CQ116" i="28"/>
  <c r="CZ116" i="28"/>
  <c r="AH116" i="28"/>
  <c r="CW16" i="28"/>
  <c r="DK16" i="28"/>
  <c r="CD16" i="28"/>
  <c r="BZ16" i="28"/>
  <c r="O16" i="28"/>
  <c r="AM16" i="28"/>
  <c r="CN96" i="28"/>
  <c r="AW96" i="28"/>
  <c r="CZ96" i="28"/>
  <c r="BH96" i="28"/>
  <c r="DS96" i="28"/>
  <c r="BY111" i="28"/>
  <c r="Y111" i="28"/>
  <c r="DU111" i="28"/>
  <c r="DJ111" i="28"/>
  <c r="N111" i="28"/>
  <c r="BU107" i="28"/>
  <c r="BK107" i="28"/>
  <c r="AV107" i="28"/>
  <c r="S107" i="28"/>
  <c r="CM107" i="28"/>
  <c r="AL107" i="28"/>
  <c r="DH122" i="28"/>
  <c r="CE122" i="28"/>
  <c r="DV122" i="28"/>
  <c r="CD122" i="28"/>
  <c r="BS122" i="28"/>
  <c r="CB122" i="28"/>
  <c r="Q118" i="28"/>
  <c r="AF118" i="28"/>
  <c r="BW118" i="28"/>
  <c r="CG118" i="28"/>
  <c r="CM118" i="28"/>
  <c r="DA55" i="28"/>
  <c r="AK55" i="28"/>
  <c r="BD55" i="28"/>
  <c r="BK55" i="28"/>
  <c r="BR55" i="28"/>
  <c r="BM55" i="28"/>
  <c r="DE55" i="28"/>
  <c r="AG55" i="28"/>
  <c r="BY77" i="28"/>
  <c r="DU77" i="28"/>
  <c r="Z77" i="28"/>
  <c r="O77" i="28"/>
  <c r="CX77" i="28"/>
  <c r="AZ77" i="28"/>
  <c r="DT77" i="28"/>
  <c r="BJ77" i="28"/>
  <c r="AK76" i="28"/>
  <c r="AH76" i="28"/>
  <c r="S76" i="28"/>
  <c r="CV76" i="28"/>
  <c r="CX76" i="28"/>
  <c r="EB76" i="28"/>
  <c r="U76" i="28"/>
  <c r="AB76" i="28"/>
  <c r="AQ76" i="28"/>
  <c r="O76" i="28"/>
  <c r="DM76" i="28"/>
  <c r="DO76" i="28"/>
  <c r="DB76" i="28"/>
  <c r="BC76" i="28"/>
  <c r="CC76" i="28"/>
  <c r="DX92" i="28"/>
  <c r="W92" i="28"/>
  <c r="BS92" i="28"/>
  <c r="BI92" i="28"/>
  <c r="BT92" i="28"/>
  <c r="BW92" i="28"/>
  <c r="DD92" i="28"/>
  <c r="BK92" i="28"/>
  <c r="DT92" i="28"/>
  <c r="DA92" i="28"/>
  <c r="DJ92" i="28"/>
  <c r="CC92" i="28"/>
  <c r="V92" i="28"/>
  <c r="CD92" i="28"/>
  <c r="BV92" i="28"/>
  <c r="CY33" i="28"/>
  <c r="DP33" i="28"/>
  <c r="BO33" i="28"/>
  <c r="T33" i="28"/>
  <c r="AP33" i="28"/>
  <c r="DV33" i="28"/>
  <c r="DY33" i="28"/>
  <c r="AK33" i="28"/>
  <c r="AL33" i="28"/>
  <c r="CF33" i="28"/>
  <c r="DM33" i="28"/>
  <c r="AO33" i="28"/>
  <c r="DL33" i="28"/>
  <c r="S33" i="28"/>
  <c r="BM33" i="28"/>
  <c r="CH52" i="28"/>
  <c r="BF52" i="28"/>
  <c r="CX52" i="28"/>
  <c r="AD52" i="28"/>
  <c r="AY52" i="28"/>
  <c r="BB52" i="28"/>
  <c r="BU52" i="28"/>
  <c r="CJ52" i="28"/>
  <c r="CB52" i="28"/>
  <c r="AR52" i="28"/>
  <c r="DS52" i="28"/>
  <c r="DQ52" i="28"/>
  <c r="BS52" i="28"/>
  <c r="CV52" i="28"/>
  <c r="AC52" i="28"/>
  <c r="DT56" i="28"/>
  <c r="DJ56" i="28"/>
  <c r="M56" i="28"/>
  <c r="BD56" i="28"/>
  <c r="DP56" i="28"/>
  <c r="BZ56" i="28"/>
  <c r="BJ56" i="28"/>
  <c r="BA56" i="28"/>
  <c r="BU56" i="28"/>
  <c r="CH56" i="28"/>
  <c r="AB56" i="28"/>
  <c r="BF56" i="28"/>
  <c r="BX56" i="28"/>
  <c r="CV56" i="28"/>
  <c r="BS56" i="28"/>
  <c r="P14" i="28"/>
  <c r="AS14" i="28"/>
  <c r="DJ14" i="28"/>
  <c r="AA14" i="28"/>
  <c r="BV14" i="28"/>
  <c r="BJ14" i="28"/>
  <c r="AN14" i="28"/>
  <c r="DF14" i="28"/>
  <c r="DE14" i="28"/>
  <c r="AP14" i="28"/>
  <c r="BW14" i="28"/>
  <c r="DV14" i="28"/>
  <c r="BH14" i="28"/>
  <c r="DW14" i="28"/>
  <c r="AZ14" i="28"/>
  <c r="BJ75" i="28"/>
  <c r="DY75" i="28"/>
  <c r="AE75" i="28"/>
  <c r="CZ75" i="28"/>
  <c r="BC75" i="28"/>
  <c r="CI75" i="28"/>
  <c r="BR75" i="28"/>
  <c r="DL75" i="28"/>
  <c r="AO75" i="28"/>
  <c r="AR75" i="28"/>
  <c r="AA75" i="28"/>
  <c r="AW75" i="28"/>
  <c r="AH75" i="28"/>
  <c r="AT75" i="28"/>
  <c r="V75" i="28"/>
  <c r="R121" i="28"/>
  <c r="O121" i="28"/>
  <c r="CS121" i="28"/>
  <c r="DX121" i="28"/>
  <c r="BS121" i="28"/>
  <c r="AC121" i="28"/>
  <c r="CN121" i="28"/>
  <c r="DA121" i="28"/>
  <c r="X121" i="28"/>
  <c r="BY121" i="28"/>
  <c r="BL121" i="28"/>
  <c r="AK121" i="28"/>
  <c r="DF121" i="28"/>
  <c r="BB121" i="28"/>
  <c r="BA121" i="28"/>
  <c r="CL67" i="28"/>
  <c r="CK67" i="28"/>
  <c r="DW67" i="28"/>
  <c r="DA67" i="28"/>
  <c r="AQ67" i="28"/>
  <c r="CO67" i="28"/>
  <c r="DB67" i="28"/>
  <c r="AC67" i="28"/>
  <c r="DX67" i="28"/>
  <c r="CX67" i="28"/>
  <c r="DY67" i="28"/>
  <c r="CM67" i="28"/>
  <c r="DR67" i="28"/>
  <c r="CG67" i="28"/>
  <c r="O67" i="28"/>
  <c r="BU46" i="28"/>
  <c r="DU46" i="28"/>
  <c r="EB46" i="28"/>
  <c r="BC46" i="28"/>
  <c r="DA46" i="28"/>
  <c r="DV46" i="28"/>
  <c r="AC46" i="28"/>
  <c r="AE46" i="28"/>
  <c r="N46" i="28"/>
  <c r="BE46" i="28"/>
  <c r="CC46" i="28"/>
  <c r="DE46" i="28"/>
  <c r="P46" i="28"/>
  <c r="DX46" i="28"/>
  <c r="CO46" i="28"/>
  <c r="CI40" i="28"/>
  <c r="BC40" i="28"/>
  <c r="CP40" i="28"/>
  <c r="CJ40" i="28"/>
  <c r="AP40" i="28"/>
  <c r="R40" i="28"/>
  <c r="AI40" i="28"/>
  <c r="AK40" i="28"/>
  <c r="Q40" i="28"/>
  <c r="CA40" i="28"/>
  <c r="DW40" i="28"/>
  <c r="CN40" i="28"/>
  <c r="BQ40" i="28"/>
  <c r="DP40" i="28"/>
  <c r="AC40" i="28"/>
  <c r="CS72" i="28"/>
  <c r="BT72" i="28"/>
  <c r="DK72" i="28"/>
  <c r="BB72" i="28"/>
  <c r="DS72" i="28"/>
  <c r="BW72" i="28"/>
  <c r="AB72" i="28"/>
  <c r="DP72" i="28"/>
  <c r="DD72" i="28"/>
  <c r="CQ72" i="28"/>
  <c r="CA72" i="28"/>
  <c r="AM72" i="28"/>
  <c r="AN72" i="28"/>
  <c r="CD72" i="28"/>
  <c r="BC72" i="28"/>
  <c r="BN112" i="28"/>
  <c r="CJ112" i="28"/>
  <c r="DI112" i="28"/>
  <c r="AD112" i="28"/>
  <c r="Y112" i="28"/>
  <c r="BA112" i="28"/>
  <c r="DD112" i="28"/>
  <c r="BT112" i="28"/>
  <c r="DP112" i="28"/>
  <c r="AP112" i="28"/>
  <c r="AT112" i="28"/>
  <c r="BS112" i="28"/>
  <c r="CO112" i="28"/>
  <c r="DE112" i="28"/>
  <c r="DF112" i="28"/>
  <c r="Z29" i="28"/>
  <c r="AE29" i="28"/>
  <c r="CC29" i="28"/>
  <c r="AP29" i="28"/>
  <c r="DS29" i="28"/>
  <c r="DP29" i="28"/>
  <c r="AL29" i="28"/>
  <c r="BQ29" i="28"/>
  <c r="BZ29" i="28"/>
  <c r="BL29" i="28"/>
  <c r="BK29" i="28"/>
  <c r="M29" i="28"/>
  <c r="CZ29" i="28"/>
  <c r="CB29" i="28"/>
  <c r="DR29" i="28"/>
  <c r="AS38" i="28"/>
  <c r="CD38" i="28"/>
  <c r="N38" i="28"/>
  <c r="AJ38" i="28"/>
  <c r="V38" i="28"/>
  <c r="DG38" i="28"/>
  <c r="DX38" i="28"/>
  <c r="CX38" i="28"/>
  <c r="DZ38" i="28"/>
  <c r="BL38" i="28"/>
  <c r="AO38" i="28"/>
  <c r="CN38" i="28"/>
  <c r="BY38" i="28"/>
  <c r="Z38" i="28"/>
  <c r="CB38" i="28"/>
  <c r="Z115" i="28"/>
  <c r="DI115" i="28"/>
  <c r="AU115" i="28"/>
  <c r="BU115" i="28"/>
  <c r="CK115" i="28"/>
  <c r="N115" i="28"/>
  <c r="AB115" i="28"/>
  <c r="DO115" i="28"/>
  <c r="CB115" i="28"/>
  <c r="DA115" i="28"/>
  <c r="AX115" i="28"/>
  <c r="DU115" i="28"/>
  <c r="AI115" i="28"/>
  <c r="BO115" i="28"/>
  <c r="AQ115" i="28"/>
  <c r="BO8" i="28"/>
  <c r="CC8" i="28"/>
  <c r="CV8" i="28"/>
  <c r="O8" i="28"/>
  <c r="EA8" i="28"/>
  <c r="DI8" i="28"/>
  <c r="BA8" i="28"/>
  <c r="AP8" i="28"/>
  <c r="CD8" i="28"/>
  <c r="BJ8" i="28"/>
  <c r="DR8" i="28"/>
  <c r="V8" i="28"/>
  <c r="BP8" i="28"/>
  <c r="DE8" i="28"/>
  <c r="CU8" i="28"/>
  <c r="AK82" i="28"/>
  <c r="BF82" i="28"/>
  <c r="EB82" i="28"/>
  <c r="BB82" i="28"/>
  <c r="DQ82" i="28"/>
  <c r="O82" i="28"/>
  <c r="CW82" i="28"/>
  <c r="BV82" i="28"/>
  <c r="Q82" i="28"/>
  <c r="DR82" i="28"/>
  <c r="BO82" i="28"/>
  <c r="AO82" i="28"/>
  <c r="BL82" i="28"/>
  <c r="DZ82" i="28"/>
  <c r="CY82" i="28"/>
  <c r="CJ117" i="28"/>
  <c r="BA117" i="28"/>
  <c r="BP117" i="28"/>
  <c r="AX117" i="28"/>
  <c r="BY117" i="28"/>
  <c r="AU117" i="28"/>
  <c r="CN117" i="28"/>
  <c r="CO117" i="28"/>
  <c r="CU117" i="28"/>
  <c r="CQ117" i="28"/>
  <c r="DQ117" i="28"/>
  <c r="BG117" i="28"/>
  <c r="AP117" i="28"/>
  <c r="AV117" i="28"/>
  <c r="AY117" i="28"/>
  <c r="CD93" i="28"/>
  <c r="DM93" i="28"/>
  <c r="CQ93" i="28"/>
  <c r="Z93" i="28"/>
  <c r="BO93" i="28"/>
  <c r="BT93" i="28"/>
  <c r="AT93" i="28"/>
  <c r="DG93" i="28"/>
  <c r="DD93" i="28"/>
  <c r="DQ93" i="28"/>
  <c r="CK93" i="28"/>
  <c r="DA93" i="28"/>
  <c r="AW93" i="28"/>
  <c r="BS93" i="28"/>
  <c r="DX93" i="28"/>
  <c r="AK71" i="28"/>
  <c r="BR71" i="28"/>
  <c r="CH71" i="28"/>
  <c r="DR71" i="28"/>
  <c r="DB71" i="28"/>
  <c r="CO71" i="28"/>
  <c r="R71" i="28"/>
  <c r="DL71" i="28"/>
  <c r="DA71" i="28"/>
  <c r="AY71" i="28"/>
  <c r="AZ71" i="28"/>
  <c r="CN71" i="28"/>
  <c r="DP71" i="28"/>
  <c r="O71" i="28"/>
  <c r="DC71" i="28"/>
  <c r="DH69" i="28"/>
  <c r="DG69" i="28"/>
  <c r="BG69" i="28"/>
  <c r="DX69" i="28"/>
  <c r="BW69" i="28"/>
  <c r="DD69" i="28"/>
  <c r="CF69" i="28"/>
  <c r="CY69" i="28"/>
  <c r="AS69" i="28"/>
  <c r="BB69" i="28"/>
  <c r="CP69" i="28"/>
  <c r="BT69" i="28"/>
  <c r="CS69" i="28"/>
  <c r="AG69" i="28"/>
  <c r="DL69" i="28"/>
  <c r="DX88" i="28"/>
  <c r="DV88" i="28"/>
  <c r="BL88" i="28"/>
  <c r="BF88" i="28"/>
  <c r="DM88" i="28"/>
  <c r="BQ88" i="28"/>
  <c r="AE88" i="28"/>
  <c r="DF88" i="28"/>
  <c r="CE88" i="28"/>
  <c r="EB88" i="28"/>
  <c r="BX88" i="28"/>
  <c r="CQ88" i="28"/>
  <c r="AV88" i="28"/>
  <c r="CO88" i="28"/>
  <c r="BC88" i="28"/>
  <c r="BZ68" i="28"/>
  <c r="AI68" i="28"/>
  <c r="AY68" i="28"/>
  <c r="DC68" i="28"/>
  <c r="AS68" i="28"/>
  <c r="Z68" i="28"/>
  <c r="AN68" i="28"/>
  <c r="DJ68" i="28"/>
  <c r="DS68" i="28"/>
  <c r="DW68" i="28"/>
  <c r="BA68" i="28"/>
  <c r="BP68" i="28"/>
  <c r="N68" i="28"/>
  <c r="CW68" i="28"/>
  <c r="CF68" i="28"/>
  <c r="DL89" i="28"/>
  <c r="AP89" i="28"/>
  <c r="DT89" i="28"/>
  <c r="Q89" i="28"/>
  <c r="CQ89" i="28"/>
  <c r="AU89" i="28"/>
  <c r="EB89" i="28"/>
  <c r="AZ89" i="28"/>
  <c r="AO89" i="28"/>
  <c r="BY89" i="28"/>
  <c r="R89" i="28"/>
  <c r="DI89" i="28"/>
  <c r="CZ89" i="28"/>
  <c r="BZ89" i="28"/>
  <c r="BH89" i="28"/>
  <c r="DC83" i="28"/>
  <c r="BH83" i="28"/>
  <c r="CN83" i="28"/>
  <c r="BG83" i="28"/>
  <c r="CK83" i="28"/>
  <c r="DW83" i="28"/>
  <c r="AI83" i="28"/>
  <c r="Y83" i="28"/>
  <c r="P83" i="28"/>
  <c r="DB83" i="28"/>
  <c r="CY83" i="28"/>
  <c r="DJ83" i="28"/>
  <c r="DI83" i="28"/>
  <c r="DA83" i="28"/>
  <c r="BI83" i="28"/>
  <c r="EA123" i="28"/>
  <c r="CJ123" i="28"/>
  <c r="EB123" i="28"/>
  <c r="M123" i="28"/>
  <c r="BO123" i="28"/>
  <c r="AI123" i="28"/>
  <c r="BI123" i="28"/>
  <c r="AE123" i="28"/>
  <c r="BA123" i="28"/>
  <c r="Q58" i="28"/>
  <c r="BJ58" i="28"/>
  <c r="EB58" i="28"/>
  <c r="CE58" i="28"/>
  <c r="BO57" i="28"/>
  <c r="BP57" i="28"/>
  <c r="AK57" i="28"/>
  <c r="CA57" i="28"/>
  <c r="BN73" i="28"/>
  <c r="DT73" i="28"/>
  <c r="M73" i="28"/>
  <c r="U73" i="28"/>
  <c r="CO45" i="28"/>
  <c r="CE45" i="28"/>
  <c r="BC45" i="28"/>
  <c r="BI54" i="28"/>
  <c r="AS54" i="28"/>
  <c r="AQ54" i="28"/>
  <c r="BA90" i="28"/>
  <c r="BS90" i="28"/>
  <c r="AG90" i="28"/>
  <c r="DJ43" i="28"/>
  <c r="CG43" i="28"/>
  <c r="BZ43" i="28"/>
  <c r="DG43" i="28"/>
  <c r="CT27" i="28"/>
  <c r="W27" i="28"/>
  <c r="AR27" i="28"/>
  <c r="CB27" i="28"/>
  <c r="CA27" i="28"/>
  <c r="T116" i="28"/>
  <c r="AN116" i="28"/>
  <c r="BQ116" i="28"/>
  <c r="CU116" i="28"/>
  <c r="AJ116" i="28"/>
  <c r="CM116" i="28"/>
  <c r="S16" i="28"/>
  <c r="AP16" i="28"/>
  <c r="DR16" i="28"/>
  <c r="CO16" i="28"/>
  <c r="DW16" i="28"/>
  <c r="AQ96" i="28"/>
  <c r="BO96" i="28"/>
  <c r="CM96" i="28"/>
  <c r="BB96" i="28"/>
  <c r="V96" i="28"/>
  <c r="N96" i="28"/>
  <c r="CY111" i="28"/>
  <c r="BU111" i="28"/>
  <c r="DC111" i="28"/>
  <c r="AT111" i="28"/>
  <c r="AK111" i="28"/>
  <c r="BX111" i="28"/>
  <c r="AU107" i="28"/>
  <c r="BS107" i="28"/>
  <c r="AI107" i="28"/>
  <c r="BT107" i="28"/>
  <c r="CR107" i="28"/>
  <c r="BX107" i="28"/>
  <c r="DG122" i="28"/>
  <c r="CK122" i="28"/>
  <c r="DC122" i="28"/>
  <c r="BP122" i="28"/>
  <c r="DX122" i="28"/>
  <c r="CC122" i="28"/>
  <c r="AT118" i="28"/>
  <c r="AX118" i="28"/>
  <c r="DW118" i="28"/>
  <c r="DT118" i="28"/>
  <c r="BK118" i="28"/>
  <c r="DJ55" i="28"/>
  <c r="BZ55" i="28"/>
  <c r="DL55" i="28"/>
  <c r="DB55" i="28"/>
  <c r="Y55" i="28"/>
  <c r="DY55" i="28"/>
  <c r="CU55" i="28"/>
  <c r="AR55" i="28"/>
  <c r="EB77" i="28"/>
  <c r="DD77" i="28"/>
  <c r="T77" i="28"/>
  <c r="BO77" i="28"/>
  <c r="BV77" i="28"/>
  <c r="DR77" i="28"/>
  <c r="AF77" i="28"/>
  <c r="DL76" i="28"/>
  <c r="CW76" i="28"/>
  <c r="CK76" i="28"/>
  <c r="AP76" i="28"/>
  <c r="BI76" i="28"/>
  <c r="X76" i="28"/>
  <c r="AJ76" i="28"/>
  <c r="BJ76" i="28"/>
  <c r="CJ76" i="28"/>
  <c r="AO76" i="28"/>
  <c r="CZ76" i="28"/>
  <c r="AE76" i="28"/>
  <c r="AW76" i="28"/>
  <c r="BD76" i="28"/>
  <c r="DD76" i="28"/>
  <c r="AY92" i="28"/>
  <c r="BE92" i="28"/>
  <c r="CA92" i="28"/>
  <c r="DW92" i="28"/>
  <c r="CR92" i="28"/>
  <c r="BH92" i="28"/>
  <c r="BU92" i="28"/>
  <c r="DB92" i="28"/>
  <c r="CF92" i="28"/>
  <c r="AI92" i="28"/>
  <c r="O92" i="28"/>
  <c r="DQ92" i="28"/>
  <c r="AH92" i="28"/>
  <c r="CQ92" i="28"/>
  <c r="DH92" i="28"/>
  <c r="AT33" i="28"/>
  <c r="BV33" i="28"/>
  <c r="EA33" i="28"/>
  <c r="BW33" i="28"/>
  <c r="CZ33" i="28"/>
  <c r="CQ33" i="28"/>
  <c r="BB33" i="28"/>
  <c r="AH33" i="28"/>
  <c r="BT33" i="28"/>
  <c r="CU33" i="28"/>
  <c r="DF33" i="28"/>
  <c r="CS33" i="28"/>
  <c r="BL33" i="28"/>
  <c r="DE33" i="28"/>
  <c r="DB33" i="28"/>
  <c r="BR52" i="28"/>
  <c r="EA52" i="28"/>
  <c r="BH52" i="28"/>
  <c r="DY52" i="28"/>
  <c r="AF52" i="28"/>
  <c r="AZ52" i="28"/>
  <c r="BX52" i="28"/>
  <c r="AU52" i="28"/>
  <c r="BE52" i="28"/>
  <c r="AO52" i="28"/>
  <c r="CP52" i="28"/>
  <c r="N52" i="28"/>
  <c r="BV52" i="28"/>
  <c r="CG52" i="28"/>
  <c r="CN52" i="28"/>
  <c r="AP56" i="28"/>
  <c r="CL56" i="28"/>
  <c r="Z56" i="28"/>
  <c r="DQ56" i="28"/>
  <c r="AE56" i="28"/>
  <c r="AF56" i="28"/>
  <c r="BV56" i="28"/>
  <c r="DC56" i="28"/>
  <c r="CM56" i="28"/>
  <c r="BG56" i="28"/>
  <c r="Y56" i="28"/>
  <c r="CK56" i="28"/>
  <c r="DY56" i="28"/>
  <c r="DI56" i="28"/>
  <c r="AN56" i="28"/>
  <c r="CA14" i="28"/>
  <c r="CV14" i="28"/>
  <c r="CI14" i="28"/>
  <c r="CN14" i="28"/>
  <c r="BA14" i="28"/>
  <c r="Q14" i="28"/>
  <c r="CC14" i="28"/>
  <c r="AB14" i="28"/>
  <c r="R14" i="28"/>
  <c r="W14" i="28"/>
  <c r="DA14" i="28"/>
  <c r="X14" i="28"/>
  <c r="DD14" i="28"/>
  <c r="AQ14" i="28"/>
  <c r="AC14" i="28"/>
  <c r="AP75" i="28"/>
  <c r="U75" i="28"/>
  <c r="R75" i="28"/>
  <c r="CF75" i="28"/>
  <c r="BW75" i="28"/>
  <c r="CJ75" i="28"/>
  <c r="DN75" i="28"/>
  <c r="DD75" i="28"/>
  <c r="BM75" i="28"/>
  <c r="DT75" i="28"/>
  <c r="BS75" i="28"/>
  <c r="CX75" i="28"/>
  <c r="AQ75" i="28"/>
  <c r="DU75" i="28"/>
  <c r="AU75" i="28"/>
  <c r="CY121" i="28"/>
  <c r="CK121" i="28"/>
  <c r="S121" i="28"/>
  <c r="AT121" i="28"/>
  <c r="CU121" i="28"/>
  <c r="BN121" i="28"/>
  <c r="DP121" i="28"/>
  <c r="DY121" i="28"/>
  <c r="AU121" i="28"/>
  <c r="BU121" i="28"/>
  <c r="CZ121" i="28"/>
  <c r="BP121" i="28"/>
  <c r="DI121" i="28"/>
  <c r="V121" i="28"/>
  <c r="BX121" i="28"/>
  <c r="EB67" i="28"/>
  <c r="AG67" i="28"/>
  <c r="BS67" i="28"/>
  <c r="M67" i="28"/>
  <c r="AM67" i="28"/>
  <c r="T67" i="28"/>
  <c r="AH67" i="28"/>
  <c r="BB67" i="28"/>
  <c r="DV67" i="28"/>
  <c r="AF67" i="28"/>
  <c r="BC67" i="28"/>
  <c r="CI67" i="28"/>
  <c r="CJ67" i="28"/>
  <c r="DZ67" i="28"/>
  <c r="BV67" i="28"/>
  <c r="AQ46" i="28"/>
  <c r="DL46" i="28"/>
  <c r="AU46" i="28"/>
  <c r="CR46" i="28"/>
  <c r="DH46" i="28"/>
  <c r="CL46" i="28"/>
  <c r="BN46" i="28"/>
  <c r="AR46" i="28"/>
  <c r="AD46" i="28"/>
  <c r="BL46" i="28"/>
  <c r="T46" i="28"/>
  <c r="O46" i="28"/>
  <c r="Z46" i="28"/>
  <c r="CY46" i="28"/>
  <c r="DR46" i="28"/>
  <c r="AW40" i="28"/>
  <c r="N40" i="28"/>
  <c r="S40" i="28"/>
  <c r="AN40" i="28"/>
  <c r="DS40" i="28"/>
  <c r="DA40" i="28"/>
  <c r="AE40" i="28"/>
  <c r="AQ40" i="28"/>
  <c r="DH40" i="28"/>
  <c r="BM40" i="28"/>
  <c r="CY40" i="28"/>
  <c r="AU40" i="28"/>
  <c r="V40" i="28"/>
  <c r="W40" i="28"/>
  <c r="CQ40" i="28"/>
  <c r="DV72" i="28"/>
  <c r="AX72" i="28"/>
  <c r="CU72" i="28"/>
  <c r="BQ72" i="28"/>
  <c r="AH72" i="28"/>
  <c r="DH72" i="28"/>
  <c r="M72" i="28"/>
  <c r="CW72" i="28"/>
  <c r="DW72" i="28"/>
  <c r="BZ72" i="28"/>
  <c r="DQ72" i="28"/>
  <c r="AU72" i="28"/>
  <c r="AW72" i="28"/>
  <c r="BR72" i="28"/>
  <c r="X72" i="28"/>
  <c r="EA112" i="28"/>
  <c r="CT112" i="28"/>
  <c r="CU112" i="28"/>
  <c r="BH112" i="28"/>
  <c r="AO112" i="28"/>
  <c r="N112" i="28"/>
  <c r="BK112" i="28"/>
  <c r="CA112" i="28"/>
  <c r="AM112" i="28"/>
  <c r="DA112" i="28"/>
  <c r="BI112" i="28"/>
  <c r="CR112" i="28"/>
  <c r="EB112" i="28"/>
  <c r="AF112" i="28"/>
  <c r="BY112" i="28"/>
  <c r="DA29" i="28"/>
  <c r="N29" i="28"/>
  <c r="BN29" i="28"/>
  <c r="O29" i="28"/>
  <c r="AN29" i="28"/>
  <c r="Y29" i="28"/>
  <c r="S29" i="28"/>
  <c r="AH29" i="28"/>
  <c r="CF29" i="28"/>
  <c r="DG29" i="28"/>
  <c r="DB29" i="28"/>
  <c r="AO29" i="28"/>
  <c r="CG29" i="28"/>
  <c r="AW29" i="28"/>
  <c r="BF29" i="28"/>
  <c r="CL38" i="28"/>
  <c r="S38" i="28"/>
  <c r="CM38" i="28"/>
  <c r="BP38" i="28"/>
  <c r="CF38" i="28"/>
  <c r="DP38" i="28"/>
  <c r="CK38" i="28"/>
  <c r="BB38" i="28"/>
  <c r="CU38" i="28"/>
  <c r="BK38" i="28"/>
  <c r="CZ38" i="28"/>
  <c r="BS38" i="28"/>
  <c r="DQ38" i="28"/>
  <c r="AA38" i="28"/>
  <c r="CE38" i="28"/>
  <c r="CV115" i="28"/>
  <c r="AR115" i="28"/>
  <c r="CR115" i="28"/>
  <c r="CQ115" i="28"/>
  <c r="DB115" i="28"/>
  <c r="CS115" i="28"/>
  <c r="AO115" i="28"/>
  <c r="BW115" i="28"/>
  <c r="DG115" i="28"/>
  <c r="DT115" i="28"/>
  <c r="BY115" i="28"/>
  <c r="DL115" i="28"/>
  <c r="CX115" i="28"/>
  <c r="DC115" i="28"/>
  <c r="BX115" i="28"/>
  <c r="DS8" i="28"/>
  <c r="DL8" i="28"/>
  <c r="AS8" i="28"/>
  <c r="AD8" i="28"/>
  <c r="BG8" i="28"/>
  <c r="CW8" i="28"/>
  <c r="BZ8" i="28"/>
  <c r="BW8" i="28"/>
  <c r="N8" i="28"/>
  <c r="Q8" i="28"/>
  <c r="W8" i="28"/>
  <c r="DX8" i="28"/>
  <c r="DA8" i="28"/>
  <c r="EB8" i="28"/>
  <c r="BK8" i="28"/>
  <c r="DT82" i="28"/>
  <c r="AB82" i="28"/>
  <c r="S82" i="28"/>
  <c r="CC82" i="28"/>
  <c r="BY82" i="28"/>
  <c r="CO82" i="28"/>
  <c r="CV82" i="28"/>
  <c r="AH82" i="28"/>
  <c r="BA82" i="28"/>
  <c r="AW82" i="28"/>
  <c r="DK82" i="28"/>
  <c r="BX82" i="28"/>
  <c r="BZ82" i="28"/>
  <c r="CL82" i="28"/>
  <c r="CN82" i="28"/>
  <c r="P117" i="28"/>
  <c r="CE117" i="28"/>
  <c r="N117" i="28"/>
  <c r="DP117" i="28"/>
  <c r="BM117" i="28"/>
  <c r="AB117" i="28"/>
  <c r="BU117" i="28"/>
  <c r="DD117" i="28"/>
  <c r="BW117" i="28"/>
  <c r="BE117" i="28"/>
  <c r="AW117" i="28"/>
  <c r="DH117" i="28"/>
  <c r="BV117" i="28"/>
  <c r="CK117" i="28"/>
  <c r="AF117" i="28"/>
  <c r="DT93" i="28"/>
  <c r="BU93" i="28"/>
  <c r="DF93" i="28"/>
  <c r="BL93" i="28"/>
  <c r="CU93" i="28"/>
  <c r="BW93" i="28"/>
  <c r="S93" i="28"/>
  <c r="BD93" i="28"/>
  <c r="Y93" i="28"/>
  <c r="AU93" i="28"/>
  <c r="CB93" i="28"/>
  <c r="CZ93" i="28"/>
  <c r="CH93" i="28"/>
  <c r="AC93" i="28"/>
  <c r="DK93" i="28"/>
  <c r="Q71" i="28"/>
  <c r="DJ71" i="28"/>
  <c r="CA71" i="28"/>
  <c r="BZ71" i="28"/>
  <c r="BA71" i="28"/>
  <c r="CS71" i="28"/>
  <c r="CU71" i="28"/>
  <c r="BM71" i="28"/>
  <c r="AM71" i="28"/>
  <c r="V71" i="28"/>
  <c r="DG71" i="28"/>
  <c r="BF71" i="28"/>
  <c r="DX71" i="28"/>
  <c r="CI71" i="28"/>
  <c r="S71" i="28"/>
  <c r="AN69" i="28"/>
  <c r="CK69" i="28"/>
  <c r="BN69" i="28"/>
  <c r="DB69" i="28"/>
  <c r="DN69" i="28"/>
  <c r="AB69" i="28"/>
  <c r="CL69" i="28"/>
  <c r="CC69" i="28"/>
  <c r="DO69" i="28"/>
  <c r="CZ69" i="28"/>
  <c r="BS69" i="28"/>
  <c r="AM69" i="28"/>
  <c r="CD69" i="28"/>
  <c r="CN69" i="28"/>
  <c r="AZ69" i="28"/>
  <c r="DC88" i="28"/>
  <c r="BJ88" i="28"/>
  <c r="DJ88" i="28"/>
  <c r="DT88" i="28"/>
  <c r="BB88" i="28"/>
  <c r="U88" i="28"/>
  <c r="DU88" i="28"/>
  <c r="DB88" i="28"/>
  <c r="T88" i="28"/>
  <c r="BE88" i="28"/>
  <c r="AS88" i="28"/>
  <c r="CU88" i="28"/>
  <c r="AT88" i="28"/>
  <c r="BN88" i="28"/>
  <c r="X88" i="28"/>
  <c r="W68" i="28"/>
  <c r="AA68" i="28"/>
  <c r="AL68" i="28"/>
  <c r="DO68" i="28"/>
  <c r="CJ68" i="28"/>
  <c r="BL68" i="28"/>
  <c r="T68" i="28"/>
  <c r="AM68" i="28"/>
  <c r="BS68" i="28"/>
  <c r="EB68" i="28"/>
  <c r="S68" i="28"/>
  <c r="CV68" i="28"/>
  <c r="AK68" i="28"/>
  <c r="CG68" i="28"/>
  <c r="O68" i="28"/>
  <c r="BR89" i="28"/>
  <c r="CX89" i="28"/>
  <c r="DA89" i="28"/>
  <c r="BG89" i="28"/>
  <c r="DG89" i="28"/>
  <c r="CN89" i="28"/>
  <c r="S89" i="28"/>
  <c r="CC89" i="28"/>
  <c r="CS89" i="28"/>
  <c r="AM89" i="28"/>
  <c r="CW89" i="28"/>
  <c r="AB89" i="28"/>
  <c r="DQ89" i="28"/>
  <c r="DB89" i="28"/>
  <c r="BT89" i="28"/>
  <c r="DK83" i="28"/>
  <c r="CJ83" i="28"/>
  <c r="X83" i="28"/>
  <c r="BA83" i="28"/>
  <c r="DN83" i="28"/>
  <c r="DH83" i="28"/>
  <c r="AR83" i="28"/>
  <c r="BB83" i="28"/>
  <c r="CU83" i="28"/>
  <c r="AJ83" i="28"/>
  <c r="Q83" i="28"/>
  <c r="BC83" i="28"/>
  <c r="CT83" i="28"/>
  <c r="CC83" i="28"/>
  <c r="BK83" i="28"/>
  <c r="CS123" i="28"/>
  <c r="BY123" i="28"/>
  <c r="CC123" i="28"/>
  <c r="DE123" i="28"/>
  <c r="AH123" i="28"/>
  <c r="CY123" i="28"/>
  <c r="BF123" i="28"/>
  <c r="DF123" i="28"/>
  <c r="AZ123" i="28"/>
  <c r="DW123" i="28"/>
  <c r="BN123" i="28"/>
  <c r="DQ123" i="28"/>
  <c r="BM123" i="28"/>
  <c r="CI123" i="28"/>
  <c r="CM123" i="28"/>
  <c r="DH108" i="28"/>
  <c r="BP108" i="28"/>
  <c r="DC108" i="28"/>
  <c r="BH58" i="28"/>
  <c r="AV58" i="28"/>
  <c r="DJ58" i="28"/>
  <c r="DG58" i="28"/>
  <c r="DR57" i="28"/>
  <c r="DU57" i="28"/>
  <c r="AR57" i="28"/>
  <c r="CJ57" i="28"/>
  <c r="CT73" i="28"/>
  <c r="CW73" i="28"/>
  <c r="DI73" i="28"/>
  <c r="DD73" i="28"/>
  <c r="BZ45" i="28"/>
  <c r="AF45" i="28"/>
  <c r="BI45" i="28"/>
  <c r="BB54" i="28"/>
  <c r="BM54" i="28"/>
  <c r="AV54" i="28"/>
  <c r="AF90" i="28"/>
  <c r="BB90" i="28"/>
  <c r="AT90" i="28"/>
  <c r="CR90" i="28"/>
  <c r="AB43" i="28"/>
  <c r="AT43" i="28"/>
  <c r="CB43" i="28"/>
  <c r="BH27" i="28"/>
  <c r="AZ27" i="28"/>
  <c r="AW27" i="28"/>
  <c r="Z27" i="28"/>
  <c r="O27" i="28"/>
  <c r="DD27" i="28"/>
  <c r="AF116" i="28"/>
  <c r="CS116" i="28"/>
  <c r="DB116" i="28"/>
  <c r="DD116" i="28"/>
  <c r="BT116" i="28"/>
  <c r="AP116" i="28"/>
  <c r="P16" i="28"/>
  <c r="DL16" i="28"/>
  <c r="Q16" i="28"/>
  <c r="DV16" i="28"/>
  <c r="BC16" i="28"/>
  <c r="CA96" i="28"/>
  <c r="P96" i="28"/>
  <c r="CL96" i="28"/>
  <c r="W96" i="28"/>
  <c r="DL96" i="28"/>
  <c r="DD96" i="28"/>
  <c r="BO111" i="28"/>
  <c r="BQ111" i="28"/>
  <c r="X111" i="28"/>
  <c r="BV111" i="28"/>
  <c r="CM111" i="28"/>
  <c r="AO111" i="28"/>
  <c r="AH107" i="28"/>
  <c r="CQ107" i="28"/>
  <c r="CJ107" i="28"/>
  <c r="AT107" i="28"/>
  <c r="N107" i="28"/>
  <c r="AG107" i="28"/>
  <c r="V122" i="28"/>
  <c r="DL122" i="28"/>
  <c r="BG122" i="28"/>
  <c r="X122" i="28"/>
  <c r="BK122" i="28"/>
  <c r="CP118" i="28"/>
  <c r="CQ118" i="28"/>
  <c r="BF118" i="28"/>
  <c r="AD118" i="28"/>
  <c r="DV118" i="28"/>
  <c r="BV118" i="28"/>
  <c r="BX55" i="28"/>
  <c r="BP55" i="28"/>
  <c r="CA55" i="28"/>
  <c r="CF55" i="28"/>
  <c r="BN55" i="28"/>
  <c r="DN55" i="28"/>
  <c r="CY55" i="28"/>
  <c r="DK55" i="28"/>
  <c r="CU77" i="28"/>
  <c r="BN77" i="28"/>
  <c r="BE77" i="28"/>
  <c r="W77" i="28"/>
  <c r="DK77" i="28"/>
  <c r="V77" i="28"/>
  <c r="Y77" i="28"/>
  <c r="BK76" i="28"/>
  <c r="R76" i="28"/>
  <c r="BN76" i="28"/>
  <c r="BZ76" i="28"/>
  <c r="DI76" i="28"/>
  <c r="AT76" i="28"/>
  <c r="BH76" i="28"/>
  <c r="CY76" i="28"/>
  <c r="P76" i="28"/>
  <c r="DZ76" i="28"/>
  <c r="CB76" i="28"/>
  <c r="DY76" i="28"/>
  <c r="CE76" i="28"/>
  <c r="CQ76" i="28"/>
  <c r="Y92" i="28"/>
  <c r="Q92" i="28"/>
  <c r="P92" i="28"/>
  <c r="DR92" i="28"/>
  <c r="DY92" i="28"/>
  <c r="CT92" i="28"/>
  <c r="AC92" i="28"/>
  <c r="AG92" i="28"/>
  <c r="AD92" i="28"/>
  <c r="DE92" i="28"/>
  <c r="DN92" i="28"/>
  <c r="CG92" i="28"/>
  <c r="T92" i="28"/>
  <c r="CJ92" i="28"/>
  <c r="DK92" i="28"/>
  <c r="AB33" i="28"/>
  <c r="DW33" i="28"/>
  <c r="BA33" i="28"/>
  <c r="CJ33" i="28"/>
  <c r="AV33" i="28"/>
  <c r="DA33" i="28"/>
  <c r="DO33" i="28"/>
  <c r="BC33" i="28"/>
  <c r="CI33" i="28"/>
  <c r="AU33" i="28"/>
  <c r="R33" i="28"/>
  <c r="BG33" i="28"/>
  <c r="CP33" i="28"/>
  <c r="DI33" i="28"/>
  <c r="P33" i="28"/>
  <c r="BN52" i="28"/>
  <c r="AK52" i="28"/>
  <c r="AI52" i="28"/>
  <c r="CT52" i="28"/>
  <c r="AM52" i="28"/>
  <c r="BA52" i="28"/>
  <c r="DH52" i="28"/>
  <c r="V52" i="28"/>
  <c r="CO52" i="28"/>
  <c r="CA52" i="28"/>
  <c r="BZ52" i="28"/>
  <c r="CL52" i="28"/>
  <c r="AW52" i="28"/>
  <c r="AJ52" i="28"/>
  <c r="BP52" i="28"/>
  <c r="DE56" i="28"/>
  <c r="R56" i="28"/>
  <c r="BY56" i="28"/>
  <c r="CD56" i="28"/>
  <c r="N56" i="28"/>
  <c r="CJ56" i="28"/>
  <c r="CE56" i="28"/>
  <c r="AK56" i="28"/>
  <c r="AL56" i="28"/>
  <c r="DN56" i="28"/>
  <c r="AH56" i="28"/>
  <c r="AJ56" i="28"/>
  <c r="DR56" i="28"/>
  <c r="AG56" i="28"/>
  <c r="CW56" i="28"/>
  <c r="DX14" i="28"/>
  <c r="BI14" i="28"/>
  <c r="AK14" i="28"/>
  <c r="CF14" i="28"/>
  <c r="EB14" i="28"/>
  <c r="O14" i="28"/>
  <c r="AJ14" i="28"/>
  <c r="AM14" i="28"/>
  <c r="CQ14" i="28"/>
  <c r="BT14" i="28"/>
  <c r="CO14" i="28"/>
  <c r="DL14" i="28"/>
  <c r="CL14" i="28"/>
  <c r="AG14" i="28"/>
  <c r="BN14" i="28"/>
  <c r="M75" i="28"/>
  <c r="DG75" i="28"/>
  <c r="AD75" i="28"/>
  <c r="AV75" i="28"/>
  <c r="DS75" i="28"/>
  <c r="AM75" i="28"/>
  <c r="AZ75" i="28"/>
  <c r="BQ75" i="28"/>
  <c r="Y75" i="28"/>
  <c r="AY75" i="28"/>
  <c r="BP75" i="28"/>
  <c r="AX75" i="28"/>
  <c r="DZ75" i="28"/>
  <c r="BT75" i="28"/>
  <c r="AK75" i="28"/>
  <c r="AH121" i="28"/>
  <c r="DE121" i="28"/>
  <c r="AJ121" i="28"/>
  <c r="CE121" i="28"/>
  <c r="CQ121" i="28"/>
  <c r="AX121" i="28"/>
  <c r="DL121" i="28"/>
  <c r="W121" i="28"/>
  <c r="DW121" i="28"/>
  <c r="CC121" i="28"/>
  <c r="DG121" i="28"/>
  <c r="AE121" i="28"/>
  <c r="CI121" i="28"/>
  <c r="DR121" i="28"/>
  <c r="CW121" i="28"/>
  <c r="Y67" i="28"/>
  <c r="AU67" i="28"/>
  <c r="DH67" i="28"/>
  <c r="CY67" i="28"/>
  <c r="AI67" i="28"/>
  <c r="CC67" i="28"/>
  <c r="S67" i="28"/>
  <c r="CQ67" i="28"/>
  <c r="BK67" i="28"/>
  <c r="AT67" i="28"/>
  <c r="BG67" i="28"/>
  <c r="DI67" i="28"/>
  <c r="CF67" i="28"/>
  <c r="CR67" i="28"/>
  <c r="BL67" i="28"/>
  <c r="U46" i="28"/>
  <c r="DY46" i="28"/>
  <c r="Q46" i="28"/>
  <c r="BF46" i="28"/>
  <c r="CU46" i="28"/>
  <c r="CS46" i="28"/>
  <c r="DG46" i="28"/>
  <c r="CP46" i="28"/>
  <c r="BA46" i="28"/>
  <c r="DB46" i="28"/>
  <c r="AZ46" i="28"/>
  <c r="AF46" i="28"/>
  <c r="M46" i="28"/>
  <c r="Y46" i="28"/>
  <c r="BX46" i="28"/>
  <c r="AY40" i="28"/>
  <c r="BX40" i="28"/>
  <c r="DC40" i="28"/>
  <c r="AS40" i="28"/>
  <c r="CD40" i="28"/>
  <c r="AV40" i="28"/>
  <c r="M40" i="28"/>
  <c r="DL40" i="28"/>
  <c r="CT40" i="28"/>
  <c r="DG40" i="28"/>
  <c r="U40" i="28"/>
  <c r="CZ40" i="28"/>
  <c r="DU40" i="28"/>
  <c r="BT40" i="28"/>
  <c r="DN40" i="28"/>
  <c r="BP72" i="28"/>
  <c r="CT72" i="28"/>
  <c r="AD72" i="28"/>
  <c r="DG72" i="28"/>
  <c r="P72" i="28"/>
  <c r="CC72" i="28"/>
  <c r="CI72" i="28"/>
  <c r="T72" i="28"/>
  <c r="CP72" i="28"/>
  <c r="CY72" i="28"/>
  <c r="BF72" i="28"/>
  <c r="AV72" i="28"/>
  <c r="DN72" i="28"/>
  <c r="CJ72" i="28"/>
  <c r="BM72" i="28"/>
  <c r="AX112" i="28"/>
  <c r="V112" i="28"/>
  <c r="AQ112" i="28"/>
  <c r="CD112" i="28"/>
  <c r="DM112" i="28"/>
  <c r="AS112" i="28"/>
  <c r="BV112" i="28"/>
  <c r="AH112" i="28"/>
  <c r="P112" i="28"/>
  <c r="AG112" i="28"/>
  <c r="BE112" i="28"/>
  <c r="DS112" i="28"/>
  <c r="BQ112" i="28"/>
  <c r="CN112" i="28"/>
  <c r="DT112" i="28"/>
  <c r="DU29" i="28"/>
  <c r="CM29" i="28"/>
  <c r="CK29" i="28"/>
  <c r="DW29" i="28"/>
  <c r="DX29" i="28"/>
  <c r="BU29" i="28"/>
  <c r="AV29" i="28"/>
  <c r="EA29" i="28"/>
  <c r="R29" i="28"/>
  <c r="BB29" i="28"/>
  <c r="W29" i="28"/>
  <c r="BX29" i="28"/>
  <c r="DF29" i="28"/>
  <c r="CV29" i="28"/>
  <c r="CA29" i="28"/>
  <c r="AX38" i="28"/>
  <c r="BU38" i="28"/>
  <c r="DI38" i="28"/>
  <c r="X38" i="28"/>
  <c r="AI38" i="28"/>
  <c r="BE38" i="28"/>
  <c r="AH38" i="28"/>
  <c r="DR38" i="28"/>
  <c r="CC38" i="28"/>
  <c r="DU38" i="28"/>
  <c r="CR38" i="28"/>
  <c r="DW38" i="28"/>
  <c r="CS38" i="28"/>
  <c r="CY38" i="28"/>
  <c r="EB38" i="28"/>
  <c r="CC115" i="28"/>
  <c r="BD115" i="28"/>
  <c r="BR115" i="28"/>
  <c r="AF115" i="28"/>
  <c r="CW115" i="28"/>
  <c r="Y115" i="28"/>
  <c r="Q115" i="28"/>
  <c r="BZ115" i="28"/>
  <c r="O115" i="28"/>
  <c r="DZ115" i="28"/>
  <c r="AC115" i="28"/>
  <c r="P115" i="28"/>
  <c r="AM115" i="28"/>
  <c r="CO115" i="28"/>
  <c r="CT115" i="28"/>
  <c r="AX8" i="28"/>
  <c r="DF8" i="28"/>
  <c r="U8" i="28"/>
  <c r="DO8" i="28"/>
  <c r="CN8" i="28"/>
  <c r="BI8" i="28"/>
  <c r="AZ8" i="28"/>
  <c r="BN8" i="28"/>
  <c r="AJ8" i="28"/>
  <c r="BC8" i="28"/>
  <c r="CR8" i="28"/>
  <c r="CX8" i="28"/>
  <c r="CH8" i="28"/>
  <c r="CQ8" i="28"/>
  <c r="R8" i="28"/>
  <c r="BG82" i="28"/>
  <c r="CR82" i="28"/>
  <c r="DS82" i="28"/>
  <c r="CE82" i="28"/>
  <c r="W82" i="28"/>
  <c r="AT82" i="28"/>
  <c r="BD82" i="28"/>
  <c r="CH82" i="28"/>
  <c r="DG82" i="28"/>
  <c r="CI82" i="28"/>
  <c r="AJ82" i="28"/>
  <c r="V82" i="28"/>
  <c r="BP82" i="28"/>
  <c r="BS82" i="28"/>
  <c r="DI82" i="28"/>
  <c r="T117" i="28"/>
  <c r="CW117" i="28"/>
  <c r="AR117" i="28"/>
  <c r="AQ117" i="28"/>
  <c r="AC117" i="28"/>
  <c r="CB117" i="28"/>
  <c r="CG117" i="28"/>
  <c r="BQ117" i="28"/>
  <c r="DJ117" i="28"/>
  <c r="BD117" i="28"/>
  <c r="DU117" i="28"/>
  <c r="BZ117" i="28"/>
  <c r="BJ117" i="28"/>
  <c r="Z117" i="28"/>
  <c r="X117" i="28"/>
  <c r="AN93" i="28"/>
  <c r="AD93" i="28"/>
  <c r="CY93" i="28"/>
  <c r="BK93" i="28"/>
  <c r="DV93" i="28"/>
  <c r="BV93" i="28"/>
  <c r="DN93" i="28"/>
  <c r="DY93" i="28"/>
  <c r="DW93" i="28"/>
  <c r="AB93" i="28"/>
  <c r="AJ93" i="28"/>
  <c r="U93" i="28"/>
  <c r="CM93" i="28"/>
  <c r="BH93" i="28"/>
  <c r="T93" i="28"/>
  <c r="BP71" i="28"/>
  <c r="DV71" i="28"/>
  <c r="DW71" i="28"/>
  <c r="CX71" i="28"/>
  <c r="CM58" i="28"/>
  <c r="Z58" i="28"/>
  <c r="DR58" i="28"/>
  <c r="BC58" i="28"/>
  <c r="AH57" i="28"/>
  <c r="DK57" i="28"/>
  <c r="CI57" i="28"/>
  <c r="DL57" i="28"/>
  <c r="BO73" i="28"/>
  <c r="BY73" i="28"/>
  <c r="CX73" i="28"/>
  <c r="BR45" i="28"/>
  <c r="AU45" i="28"/>
  <c r="DP45" i="28"/>
  <c r="DX45" i="28"/>
  <c r="AH54" i="28"/>
  <c r="EB54" i="28"/>
  <c r="Z54" i="28"/>
  <c r="AM54" i="28"/>
  <c r="CY90" i="28"/>
  <c r="DQ90" i="28"/>
  <c r="DD90" i="28"/>
  <c r="CF90" i="28"/>
  <c r="CF43" i="28"/>
  <c r="BF43" i="28"/>
  <c r="BH43" i="28"/>
  <c r="EA43" i="28"/>
  <c r="CE27" i="28"/>
  <c r="BJ27" i="28"/>
  <c r="BT27" i="28"/>
  <c r="AN27" i="28"/>
  <c r="BD27" i="28"/>
  <c r="AK27" i="28"/>
  <c r="AW116" i="28"/>
  <c r="AK116" i="28"/>
  <c r="AV116" i="28"/>
  <c r="BW116" i="28"/>
  <c r="AQ116" i="28"/>
  <c r="CK116" i="28"/>
  <c r="DC16" i="28"/>
  <c r="CV16" i="28"/>
  <c r="AZ16" i="28"/>
  <c r="BY16" i="28"/>
  <c r="CA16" i="28"/>
  <c r="CW96" i="28"/>
  <c r="BU96" i="28"/>
  <c r="Y96" i="28"/>
  <c r="X96" i="28"/>
  <c r="AA96" i="28"/>
  <c r="BS96" i="28"/>
  <c r="DH111" i="28"/>
  <c r="AN111" i="28"/>
  <c r="O111" i="28"/>
  <c r="AI111" i="28"/>
  <c r="EA111" i="28"/>
  <c r="DN111" i="28"/>
  <c r="CG107" i="28"/>
  <c r="AC107" i="28"/>
  <c r="V107" i="28"/>
  <c r="BC107" i="28"/>
  <c r="DL107" i="28"/>
  <c r="DF122" i="28"/>
  <c r="BA122" i="28"/>
  <c r="CL122" i="28"/>
  <c r="BY122" i="28"/>
  <c r="DM122" i="28"/>
  <c r="BQ118" i="28"/>
  <c r="AK118" i="28"/>
  <c r="Z118" i="28"/>
  <c r="DN118" i="28"/>
  <c r="AZ118" i="28"/>
  <c r="DG118" i="28"/>
  <c r="AZ55" i="28"/>
  <c r="BH55" i="28"/>
  <c r="DO55" i="28"/>
  <c r="CR55" i="28"/>
  <c r="Q55" i="28"/>
  <c r="CW55" i="28"/>
  <c r="S55" i="28"/>
  <c r="P55" i="28"/>
  <c r="BC77" i="28"/>
  <c r="CN77" i="28"/>
  <c r="BQ77" i="28"/>
  <c r="AK77" i="28"/>
  <c r="AR77" i="28"/>
  <c r="EA77" i="28"/>
  <c r="CS77" i="28"/>
  <c r="BP76" i="28"/>
  <c r="AI76" i="28"/>
  <c r="BL76" i="28"/>
  <c r="AS76" i="28"/>
  <c r="DX76" i="28"/>
  <c r="DC76" i="28"/>
  <c r="Q76" i="28"/>
  <c r="BE76" i="28"/>
  <c r="AC76" i="28"/>
  <c r="AL76" i="28"/>
  <c r="AD76" i="28"/>
  <c r="CM76" i="28"/>
  <c r="BG76" i="28"/>
  <c r="CL76" i="28"/>
  <c r="AL92" i="28"/>
  <c r="AO92" i="28"/>
  <c r="DM92" i="28"/>
  <c r="X92" i="28"/>
  <c r="DL92" i="28"/>
  <c r="DP92" i="28"/>
  <c r="AU92" i="28"/>
  <c r="BB92" i="28"/>
  <c r="CN92" i="28"/>
  <c r="N92" i="28"/>
  <c r="CH92" i="28"/>
  <c r="BL92" i="28"/>
  <c r="DS92" i="28"/>
  <c r="DF92" i="28"/>
  <c r="BP92" i="28"/>
  <c r="AD33" i="28"/>
  <c r="AN33" i="28"/>
  <c r="CO33" i="28"/>
  <c r="AX33" i="28"/>
  <c r="DU33" i="28"/>
  <c r="CW33" i="28"/>
  <c r="BD33" i="28"/>
  <c r="DK33" i="28"/>
  <c r="BY33" i="28"/>
  <c r="AA33" i="28"/>
  <c r="DJ33" i="28"/>
  <c r="AF33" i="28"/>
  <c r="CN33" i="28"/>
  <c r="BF33" i="28"/>
  <c r="AG33" i="28"/>
  <c r="CZ52" i="28"/>
  <c r="R52" i="28"/>
  <c r="DT52" i="28"/>
  <c r="BO52" i="28"/>
  <c r="DI52" i="28"/>
  <c r="CD52" i="28"/>
  <c r="DR52" i="28"/>
  <c r="X52" i="28"/>
  <c r="BY52" i="28"/>
  <c r="DL52" i="28"/>
  <c r="CY52" i="28"/>
  <c r="BM52" i="28"/>
  <c r="O52" i="28"/>
  <c r="AB52" i="28"/>
  <c r="BK52" i="28"/>
  <c r="DK56" i="28"/>
  <c r="AR56" i="28"/>
  <c r="DU56" i="28"/>
  <c r="CI56" i="28"/>
  <c r="BE56" i="28"/>
  <c r="CO56" i="28"/>
  <c r="AZ56" i="28"/>
  <c r="CA56" i="28"/>
  <c r="AY56" i="28"/>
  <c r="AW56" i="28"/>
  <c r="CB56" i="28"/>
  <c r="DD56" i="28"/>
  <c r="DH56" i="28"/>
  <c r="AA56" i="28"/>
  <c r="BK56" i="28"/>
  <c r="CZ14" i="28"/>
  <c r="DZ14" i="28"/>
  <c r="DS14" i="28"/>
  <c r="DI14" i="28"/>
  <c r="DB14" i="28"/>
  <c r="BD14" i="28"/>
  <c r="BO14" i="28"/>
  <c r="AE14" i="28"/>
  <c r="BL14" i="28"/>
  <c r="BE14" i="28"/>
  <c r="BS14" i="28"/>
  <c r="BF14" i="28"/>
  <c r="BX14" i="28"/>
  <c r="DK14" i="28"/>
  <c r="DU14" i="28"/>
  <c r="DI75" i="28"/>
  <c r="BY75" i="28"/>
  <c r="BU75" i="28"/>
  <c r="CG75" i="28"/>
  <c r="DA75" i="28"/>
  <c r="CT75" i="28"/>
  <c r="BV75" i="28"/>
  <c r="BN75" i="28"/>
  <c r="DB75" i="28"/>
  <c r="W75" i="28"/>
  <c r="CV75" i="28"/>
  <c r="BH75" i="28"/>
  <c r="BG75" i="28"/>
  <c r="AS75" i="28"/>
  <c r="Q75" i="28"/>
  <c r="EA121" i="28"/>
  <c r="N121" i="28"/>
  <c r="CT121" i="28"/>
  <c r="DD121" i="28"/>
  <c r="CX121" i="28"/>
  <c r="BR121" i="28"/>
  <c r="CL121" i="28"/>
  <c r="BG121" i="28"/>
  <c r="EB121" i="28"/>
  <c r="CR121" i="28"/>
  <c r="DS121" i="28"/>
  <c r="BM121" i="28"/>
  <c r="CB121" i="28"/>
  <c r="AW121" i="28"/>
  <c r="U121" i="28"/>
  <c r="DC67" i="28"/>
  <c r="X67" i="28"/>
  <c r="CT67" i="28"/>
  <c r="DL67" i="28"/>
  <c r="DQ67" i="28"/>
  <c r="W67" i="28"/>
  <c r="DT67" i="28"/>
  <c r="DN67" i="28"/>
  <c r="AL67" i="28"/>
  <c r="BF67" i="28"/>
  <c r="CV67" i="28"/>
  <c r="BH67" i="28"/>
  <c r="CZ67" i="28"/>
  <c r="CU67" i="28"/>
  <c r="DJ67" i="28"/>
  <c r="DF46" i="28"/>
  <c r="AB46" i="28"/>
  <c r="CI46" i="28"/>
  <c r="DD46" i="28"/>
  <c r="DI46" i="28"/>
  <c r="BO46" i="28"/>
  <c r="DC46" i="28"/>
  <c r="CT46" i="28"/>
  <c r="CQ46" i="28"/>
  <c r="EA46" i="28"/>
  <c r="CA46" i="28"/>
  <c r="W46" i="28"/>
  <c r="X46" i="28"/>
  <c r="AX46" i="28"/>
  <c r="BR46" i="28"/>
  <c r="AZ40" i="28"/>
  <c r="BL40" i="28"/>
  <c r="CW40" i="28"/>
  <c r="CR40" i="28"/>
  <c r="BR40" i="28"/>
  <c r="EB40" i="28"/>
  <c r="CH40" i="28"/>
  <c r="CX40" i="28"/>
  <c r="AT40" i="28"/>
  <c r="DE40" i="28"/>
  <c r="AJ40" i="28"/>
  <c r="AD40" i="28"/>
  <c r="AF40" i="28"/>
  <c r="BE40" i="28"/>
  <c r="AX40" i="28"/>
  <c r="U72" i="28"/>
  <c r="BK72" i="28"/>
  <c r="Z72" i="28"/>
  <c r="AL72" i="28"/>
  <c r="BN72" i="28"/>
  <c r="BX72" i="28"/>
  <c r="CX72" i="28"/>
  <c r="DB72" i="28"/>
  <c r="CZ72" i="28"/>
  <c r="DM72" i="28"/>
  <c r="O72" i="28"/>
  <c r="BA72" i="28"/>
  <c r="DL72" i="28"/>
  <c r="CH72" i="28"/>
  <c r="CF72" i="28"/>
  <c r="DC112" i="28"/>
  <c r="BL112" i="28"/>
  <c r="AU112" i="28"/>
  <c r="CS112" i="28"/>
  <c r="AN112" i="28"/>
  <c r="O112" i="28"/>
  <c r="DL112" i="28"/>
  <c r="CP112" i="28"/>
  <c r="BP112" i="28"/>
  <c r="DX112" i="28"/>
  <c r="BR112" i="28"/>
  <c r="DY112" i="28"/>
  <c r="CE112" i="28"/>
  <c r="DR112" i="28"/>
  <c r="AY112" i="28"/>
  <c r="CL29" i="28"/>
  <c r="V29" i="28"/>
  <c r="BY29" i="28"/>
  <c r="CS29" i="28"/>
  <c r="AJ29" i="28"/>
  <c r="AC29" i="28"/>
  <c r="BJ29" i="28"/>
  <c r="CT29" i="28"/>
  <c r="DL29" i="28"/>
  <c r="DN29" i="28"/>
  <c r="CQ29" i="28"/>
  <c r="CJ29" i="28"/>
  <c r="CU29" i="28"/>
  <c r="BD29" i="28"/>
  <c r="CP29" i="28"/>
  <c r="BO38" i="28"/>
  <c r="AC38" i="28"/>
  <c r="DE38" i="28"/>
  <c r="DY38" i="28"/>
  <c r="BM38" i="28"/>
  <c r="DA38" i="28"/>
  <c r="BF38" i="28"/>
  <c r="EA38" i="28"/>
  <c r="BW38" i="28"/>
  <c r="AK38" i="28"/>
  <c r="T38" i="28"/>
  <c r="P38" i="28"/>
  <c r="DN38" i="28"/>
  <c r="CH38" i="28"/>
  <c r="AF38" i="28"/>
  <c r="AW115" i="28"/>
  <c r="AS115" i="28"/>
  <c r="X115" i="28"/>
  <c r="U115" i="28"/>
  <c r="BE115" i="28"/>
  <c r="AK115" i="28"/>
  <c r="DR115" i="28"/>
  <c r="DY115" i="28"/>
  <c r="V115" i="28"/>
  <c r="CY115" i="28"/>
  <c r="DS115" i="28"/>
  <c r="DN115" i="28"/>
  <c r="AL115" i="28"/>
  <c r="CH115" i="28"/>
  <c r="T115" i="28"/>
  <c r="BX8" i="28"/>
  <c r="AA8" i="28"/>
  <c r="CE8" i="28"/>
  <c r="DB8" i="28"/>
  <c r="CT8" i="28"/>
  <c r="CM8" i="28"/>
  <c r="AR8" i="28"/>
  <c r="S8" i="28"/>
  <c r="AL8" i="28"/>
  <c r="DN8" i="28"/>
  <c r="CF8" i="28"/>
  <c r="AK8" i="28"/>
  <c r="AF8" i="28"/>
  <c r="CO8" i="28"/>
  <c r="BU8" i="28"/>
  <c r="CB82" i="28"/>
  <c r="AD82" i="28"/>
  <c r="DL82" i="28"/>
  <c r="DM82" i="28"/>
  <c r="BQ82" i="28"/>
  <c r="AF82" i="28"/>
  <c r="DF82" i="28"/>
  <c r="AC82" i="28"/>
  <c r="CP82" i="28"/>
  <c r="DJ82" i="28"/>
  <c r="AP82" i="28"/>
  <c r="DV82" i="28"/>
  <c r="AX82" i="28"/>
  <c r="CG82" i="28"/>
  <c r="AI82" i="28"/>
  <c r="CM117" i="28"/>
  <c r="BT117" i="28"/>
  <c r="DY117" i="28"/>
  <c r="CS117" i="28"/>
  <c r="CF117" i="28"/>
  <c r="AN117" i="28"/>
  <c r="AE117" i="28"/>
  <c r="CL117" i="28"/>
  <c r="DN117" i="28"/>
  <c r="AZ117" i="28"/>
  <c r="DS117" i="28"/>
  <c r="DL117" i="28"/>
  <c r="AK117" i="28"/>
  <c r="CI117" i="28"/>
  <c r="BK117" i="28"/>
  <c r="BC93" i="28"/>
  <c r="BQ93" i="28"/>
  <c r="CG93" i="28"/>
  <c r="AG93" i="28"/>
  <c r="AY93" i="28"/>
  <c r="CR93" i="28"/>
  <c r="DU93" i="28"/>
  <c r="O93" i="28"/>
  <c r="BA93" i="28"/>
  <c r="CO93" i="28"/>
  <c r="DI93" i="28"/>
  <c r="EA93" i="28"/>
  <c r="BB93" i="28"/>
  <c r="AF93" i="28"/>
  <c r="V93" i="28"/>
  <c r="Y71" i="28"/>
  <c r="W71" i="28"/>
  <c r="U71" i="28"/>
  <c r="CD71" i="28"/>
  <c r="BW71" i="28"/>
  <c r="X71" i="28"/>
  <c r="AF71" i="28"/>
  <c r="CK71" i="28"/>
  <c r="EA71" i="28"/>
  <c r="DH71" i="28"/>
  <c r="BQ71" i="28"/>
  <c r="DE71" i="28"/>
  <c r="CR71" i="28"/>
  <c r="CF71" i="28"/>
  <c r="CC71" i="28"/>
  <c r="M69" i="28"/>
  <c r="N69" i="28"/>
  <c r="Z69" i="28"/>
  <c r="BR69" i="28"/>
  <c r="O69" i="28"/>
  <c r="BD69" i="28"/>
  <c r="CV69" i="28"/>
  <c r="CT69" i="28"/>
  <c r="CG69" i="28"/>
  <c r="AF69" i="28"/>
  <c r="DM69" i="28"/>
  <c r="AC69" i="28"/>
  <c r="DF69" i="28"/>
  <c r="CJ69" i="28"/>
  <c r="AX69" i="28"/>
  <c r="CT88" i="28"/>
  <c r="CG88" i="28"/>
  <c r="AL88" i="28"/>
  <c r="DO88" i="28"/>
  <c r="Z88" i="28"/>
  <c r="AN88" i="28"/>
  <c r="BO88" i="28"/>
  <c r="DI88" i="28"/>
  <c r="DD88" i="28"/>
  <c r="CV88" i="28"/>
  <c r="CN88" i="28"/>
  <c r="AI88" i="28"/>
  <c r="BR88" i="28"/>
  <c r="DS88" i="28"/>
  <c r="S88" i="28"/>
  <c r="CO68" i="28"/>
  <c r="CH68" i="28"/>
  <c r="AO68" i="28"/>
  <c r="BD68" i="28"/>
  <c r="AE68" i="28"/>
  <c r="BJ68" i="28"/>
  <c r="CP68" i="28"/>
  <c r="AP68" i="28"/>
  <c r="AC68" i="28"/>
  <c r="BX68" i="28"/>
  <c r="DD68" i="28"/>
  <c r="CK68" i="28"/>
  <c r="CZ68" i="28"/>
  <c r="M68" i="28"/>
  <c r="CE68" i="28"/>
  <c r="P89" i="28"/>
  <c r="DM89" i="28"/>
  <c r="BA89" i="28"/>
  <c r="BO89" i="28"/>
  <c r="BF89" i="28"/>
  <c r="U89" i="28"/>
  <c r="CI89" i="28"/>
  <c r="Y89" i="28"/>
  <c r="O89" i="28"/>
  <c r="AJ89" i="28"/>
  <c r="BL89" i="28"/>
  <c r="AS89" i="28"/>
  <c r="CO89" i="28"/>
  <c r="AG89" i="28"/>
  <c r="BC89" i="28"/>
  <c r="BU83" i="28"/>
  <c r="R83" i="28"/>
  <c r="CL83" i="28"/>
  <c r="BN83" i="28"/>
  <c r="DY83" i="28"/>
  <c r="DG83" i="28"/>
  <c r="DQ83" i="28"/>
  <c r="AY83" i="28"/>
  <c r="BR83" i="28"/>
  <c r="AG83" i="28"/>
  <c r="AM83" i="28"/>
  <c r="CQ83" i="28"/>
  <c r="BZ83" i="28"/>
  <c r="CP83" i="28"/>
  <c r="M83" i="28"/>
  <c r="CH123" i="28"/>
  <c r="Z123" i="28"/>
  <c r="DS123" i="28"/>
  <c r="O123" i="28"/>
  <c r="AR123" i="28"/>
  <c r="DJ123" i="28"/>
  <c r="DM123" i="28"/>
  <c r="Q123" i="28"/>
  <c r="P123" i="28"/>
  <c r="AG123" i="28"/>
  <c r="S123" i="28"/>
  <c r="BR123" i="28"/>
  <c r="DL123" i="28"/>
  <c r="CE123" i="28"/>
  <c r="R123" i="28"/>
  <c r="BT108" i="28"/>
  <c r="V108" i="28"/>
  <c r="AU108" i="28"/>
  <c r="AP108" i="28"/>
  <c r="DI58" i="28"/>
  <c r="T58" i="28"/>
  <c r="CX58" i="28"/>
  <c r="AI58" i="28"/>
  <c r="BH57" i="28"/>
  <c r="DX57" i="28"/>
  <c r="V57" i="28"/>
  <c r="BS73" i="28"/>
  <c r="CK73" i="28"/>
  <c r="CC73" i="28"/>
  <c r="DO45" i="28"/>
  <c r="DU45" i="28"/>
  <c r="BV45" i="28"/>
  <c r="Y45" i="28"/>
  <c r="DQ54" i="28"/>
  <c r="CH54" i="28"/>
  <c r="CP54" i="28"/>
  <c r="P54" i="28"/>
  <c r="BY90" i="28"/>
  <c r="BW90" i="28"/>
  <c r="CA90" i="28"/>
  <c r="CI90" i="28"/>
  <c r="CH43" i="28"/>
  <c r="AR43" i="28"/>
  <c r="CV43" i="28"/>
  <c r="DD43" i="28"/>
  <c r="AA27" i="28"/>
  <c r="V27" i="28"/>
  <c r="DB27" i="28"/>
  <c r="CM27" i="28"/>
  <c r="BX27" i="28"/>
  <c r="BV27" i="28"/>
  <c r="DT116" i="28"/>
  <c r="CG116" i="28"/>
  <c r="BL116" i="28"/>
  <c r="DQ116" i="28"/>
  <c r="DF116" i="28"/>
  <c r="BP16" i="28"/>
  <c r="CZ16" i="28"/>
  <c r="CP16" i="28"/>
  <c r="BF16" i="28"/>
  <c r="CX16" i="28"/>
  <c r="EB16" i="28"/>
  <c r="M96" i="28"/>
  <c r="DW96" i="28"/>
  <c r="U96" i="28"/>
  <c r="T96" i="28"/>
  <c r="AI96" i="28"/>
  <c r="DM96" i="28"/>
  <c r="DB111" i="28"/>
  <c r="CK111" i="28"/>
  <c r="CI111" i="28"/>
  <c r="DA111" i="28"/>
  <c r="CN111" i="28"/>
  <c r="DW111" i="28"/>
  <c r="AQ107" i="28"/>
  <c r="CT107" i="28"/>
  <c r="CI107" i="28"/>
  <c r="AN107" i="28"/>
  <c r="DS107" i="28"/>
  <c r="CU122" i="28"/>
  <c r="BB122" i="28"/>
  <c r="DA122" i="28"/>
  <c r="CJ122" i="28"/>
  <c r="BI122" i="28"/>
  <c r="DP118" i="28"/>
  <c r="BS118" i="28"/>
  <c r="BC118" i="28"/>
  <c r="DU118" i="28"/>
  <c r="DZ118" i="28"/>
  <c r="DH118" i="28"/>
  <c r="AL55" i="28"/>
  <c r="AB55" i="28"/>
  <c r="BU55" i="28"/>
  <c r="AF55" i="28"/>
  <c r="EA55" i="28"/>
  <c r="BA55" i="28"/>
  <c r="AQ55" i="28"/>
  <c r="BI77" i="28"/>
  <c r="CE77" i="28"/>
  <c r="CJ77" i="28"/>
  <c r="BD77" i="28"/>
  <c r="BL77" i="28"/>
  <c r="CM77" i="28"/>
  <c r="AV77" i="28"/>
  <c r="CR76" i="28"/>
  <c r="W76" i="28"/>
  <c r="AA76" i="28"/>
  <c r="BB76" i="28"/>
  <c r="DU76" i="28"/>
  <c r="BF76" i="28"/>
  <c r="EA76" i="28"/>
  <c r="AR76" i="28"/>
  <c r="CN76" i="28"/>
  <c r="DN76" i="28"/>
  <c r="CA76" i="28"/>
  <c r="BM76" i="28"/>
  <c r="DP76" i="28"/>
  <c r="BA76" i="28"/>
  <c r="CI76" i="28"/>
  <c r="BF92" i="28"/>
  <c r="AB92" i="28"/>
  <c r="R92" i="28"/>
  <c r="AM92" i="28"/>
  <c r="AS92" i="28"/>
  <c r="CX92" i="28"/>
  <c r="AQ92" i="28"/>
  <c r="CK92" i="28"/>
  <c r="AE92" i="28"/>
  <c r="CZ92" i="28"/>
  <c r="CU92" i="28"/>
  <c r="EB92" i="28"/>
  <c r="CO92" i="28"/>
  <c r="M92" i="28"/>
  <c r="CW92" i="28"/>
  <c r="AY33" i="28"/>
  <c r="BN33" i="28"/>
  <c r="AE33" i="28"/>
  <c r="DD33" i="28"/>
  <c r="AS33" i="28"/>
  <c r="DG33" i="28"/>
  <c r="BX33" i="28"/>
  <c r="V33" i="28"/>
  <c r="BH33" i="28"/>
  <c r="CA33" i="28"/>
  <c r="BI33" i="28"/>
  <c r="CE33" i="28"/>
  <c r="CM33" i="28"/>
  <c r="DC33" i="28"/>
  <c r="BU33" i="28"/>
  <c r="DE52" i="28"/>
  <c r="DK52" i="28"/>
  <c r="DD52" i="28"/>
  <c r="AN52" i="28"/>
  <c r="CS52" i="28"/>
  <c r="U52" i="28"/>
  <c r="Y52" i="28"/>
  <c r="CF52" i="28"/>
  <c r="DP52" i="28"/>
  <c r="BC52" i="28"/>
  <c r="BL52" i="28"/>
  <c r="DM52" i="28"/>
  <c r="BT52" i="28"/>
  <c r="EB52" i="28"/>
  <c r="BQ52" i="28"/>
  <c r="AC56" i="28"/>
  <c r="O56" i="28"/>
  <c r="DA56" i="28"/>
  <c r="BW56" i="28"/>
  <c r="DW56" i="28"/>
  <c r="AV56" i="28"/>
  <c r="T56" i="28"/>
  <c r="V56" i="28"/>
  <c r="DV56" i="28"/>
  <c r="S56" i="28"/>
  <c r="DF56" i="28"/>
  <c r="CN56" i="28"/>
  <c r="AS56" i="28"/>
  <c r="X56" i="28"/>
  <c r="BL56" i="28"/>
  <c r="Z14" i="28"/>
  <c r="BP14" i="28"/>
  <c r="DM14" i="28"/>
  <c r="DY14" i="28"/>
  <c r="BZ14" i="28"/>
  <c r="AL14" i="28"/>
  <c r="BK14" i="28"/>
  <c r="AV14" i="28"/>
  <c r="CB14" i="28"/>
  <c r="BG14" i="28"/>
  <c r="V14" i="28"/>
  <c r="EA14" i="28"/>
  <c r="CS14" i="28"/>
  <c r="DC14" i="28"/>
  <c r="CX14" i="28"/>
  <c r="BO75" i="28"/>
  <c r="EA75" i="28"/>
  <c r="DK75" i="28"/>
  <c r="AI75" i="28"/>
  <c r="BX75" i="28"/>
  <c r="P75" i="28"/>
  <c r="BD75" i="28"/>
  <c r="DO75" i="28"/>
  <c r="Z75" i="28"/>
  <c r="CY75" i="28"/>
  <c r="CM75" i="28"/>
  <c r="CL75" i="28"/>
  <c r="N75" i="28"/>
  <c r="CQ75" i="28"/>
  <c r="DV75" i="28"/>
  <c r="AM121" i="28"/>
  <c r="AQ121" i="28"/>
  <c r="DV121" i="28"/>
  <c r="DK121" i="28"/>
  <c r="Z121" i="28"/>
  <c r="BI121" i="28"/>
  <c r="AD121" i="28"/>
  <c r="BD121" i="28"/>
  <c r="M121" i="28"/>
  <c r="AY121" i="28"/>
  <c r="DB121" i="28"/>
  <c r="DC121" i="28"/>
  <c r="BJ121" i="28"/>
  <c r="AZ121" i="28"/>
  <c r="CA121" i="28"/>
  <c r="N67" i="28"/>
  <c r="AK67" i="28"/>
  <c r="BQ67" i="28"/>
  <c r="BT67" i="28"/>
  <c r="BY67" i="28"/>
  <c r="CS67" i="28"/>
  <c r="BU67" i="28"/>
  <c r="CP67" i="28"/>
  <c r="AY67" i="28"/>
  <c r="DS67" i="28"/>
  <c r="AZ67" i="28"/>
  <c r="AO67" i="28"/>
  <c r="EA67" i="28"/>
  <c r="BR67" i="28"/>
  <c r="AA67" i="28"/>
  <c r="DN46" i="28"/>
  <c r="AW46" i="28"/>
  <c r="DK46" i="28"/>
  <c r="BM46" i="28"/>
  <c r="CB46" i="28"/>
  <c r="AK46" i="28"/>
  <c r="BP46" i="28"/>
  <c r="BV46" i="28"/>
  <c r="BI46" i="28"/>
  <c r="AV46" i="28"/>
  <c r="S46" i="28"/>
  <c r="BK46" i="28"/>
  <c r="DQ46" i="28"/>
  <c r="CW46" i="28"/>
  <c r="CN46" i="28"/>
  <c r="DR40" i="28"/>
  <c r="DI40" i="28"/>
  <c r="BK40" i="28"/>
  <c r="DT40" i="28"/>
  <c r="AR40" i="28"/>
  <c r="T40" i="28"/>
  <c r="DX40" i="28"/>
  <c r="AG40" i="28"/>
  <c r="BS40" i="28"/>
  <c r="CK40" i="28"/>
  <c r="AL40" i="28"/>
  <c r="CF40" i="28"/>
  <c r="CG40" i="28"/>
  <c r="Y40" i="28"/>
  <c r="BI40" i="28"/>
  <c r="CM72" i="28"/>
  <c r="BE72" i="28"/>
  <c r="BO72" i="28"/>
  <c r="BU72" i="28"/>
  <c r="CK72" i="28"/>
  <c r="DU72" i="28"/>
  <c r="CL72" i="28"/>
  <c r="AP72" i="28"/>
  <c r="AR72" i="28"/>
  <c r="DR72" i="28"/>
  <c r="AF72" i="28"/>
  <c r="AA72" i="28"/>
  <c r="BL72" i="28"/>
  <c r="Y72" i="28"/>
  <c r="BI72" i="28"/>
  <c r="M112" i="28"/>
  <c r="BZ112" i="28"/>
  <c r="DV112" i="28"/>
  <c r="DO112" i="28"/>
  <c r="DW112" i="28"/>
  <c r="AL112" i="28"/>
  <c r="CQ112" i="28"/>
  <c r="W112" i="28"/>
  <c r="CH112" i="28"/>
  <c r="BG112" i="28"/>
  <c r="AV112" i="28"/>
  <c r="BJ112" i="28"/>
  <c r="Z112" i="28"/>
  <c r="CI112" i="28"/>
  <c r="AC112" i="28"/>
  <c r="CO29" i="28"/>
  <c r="BV29" i="28"/>
  <c r="CI29" i="28"/>
  <c r="DZ29" i="28"/>
  <c r="DK29" i="28"/>
  <c r="P29" i="28"/>
  <c r="AS29" i="28"/>
  <c r="AG29" i="28"/>
  <c r="Q29" i="28"/>
  <c r="T29" i="28"/>
  <c r="BW29" i="28"/>
  <c r="BS29" i="28"/>
  <c r="AY29" i="28"/>
  <c r="AB29" i="28"/>
  <c r="AQ29" i="28"/>
  <c r="DF38" i="28"/>
  <c r="CV38" i="28"/>
  <c r="BT38" i="28"/>
  <c r="AG38" i="28"/>
  <c r="AW38" i="28"/>
  <c r="BI38" i="28"/>
  <c r="CO38" i="28"/>
  <c r="BG38" i="28"/>
  <c r="AL38" i="28"/>
  <c r="AD38" i="28"/>
  <c r="AP38" i="28"/>
  <c r="BD38" i="28"/>
  <c r="U38" i="28"/>
  <c r="BJ38" i="28"/>
  <c r="AY38" i="28"/>
  <c r="DE115" i="28"/>
  <c r="BH115" i="28"/>
  <c r="EA115" i="28"/>
  <c r="CA115" i="28"/>
  <c r="BQ115" i="28"/>
  <c r="CZ115" i="28"/>
  <c r="BB115" i="28"/>
  <c r="BI115" i="28"/>
  <c r="AJ115" i="28"/>
  <c r="DH115" i="28"/>
  <c r="BL115" i="28"/>
  <c r="CG115" i="28"/>
  <c r="AG115" i="28"/>
  <c r="DD115" i="28"/>
  <c r="DX115" i="28"/>
  <c r="CG8" i="28"/>
  <c r="CK8" i="28"/>
  <c r="BR8" i="28"/>
  <c r="DP8" i="28"/>
  <c r="AU8" i="28"/>
  <c r="DQ8" i="28"/>
  <c r="CJ8" i="28"/>
  <c r="CB8" i="28"/>
  <c r="AI8" i="28"/>
  <c r="Y8" i="28"/>
  <c r="AN8" i="28"/>
  <c r="AW8" i="28"/>
  <c r="BY8" i="28"/>
  <c r="DC8" i="28"/>
  <c r="AV8" i="28"/>
  <c r="BC82" i="28"/>
  <c r="DY82" i="28"/>
  <c r="P82" i="28"/>
  <c r="N82" i="28"/>
  <c r="BR82" i="28"/>
  <c r="CD82" i="28"/>
  <c r="BN82" i="28"/>
  <c r="M82" i="28"/>
  <c r="AU82" i="28"/>
  <c r="DE82" i="28"/>
  <c r="DP82" i="28"/>
  <c r="CJ82" i="28"/>
  <c r="CF82" i="28"/>
  <c r="DH82" i="28"/>
  <c r="AN82" i="28"/>
  <c r="W117" i="28"/>
  <c r="BX117" i="28"/>
  <c r="Q117" i="28"/>
  <c r="CD117" i="28"/>
  <c r="AI117" i="28"/>
  <c r="CC117" i="28"/>
  <c r="CT117" i="28"/>
  <c r="M117" i="28"/>
  <c r="BL117" i="28"/>
  <c r="DB117" i="28"/>
  <c r="AT117" i="28"/>
  <c r="DF117" i="28"/>
  <c r="DZ117" i="28"/>
  <c r="CZ117" i="28"/>
  <c r="DG117" i="28"/>
  <c r="CE93" i="28"/>
  <c r="DZ93" i="28"/>
  <c r="AP93" i="28"/>
  <c r="AO93" i="28"/>
  <c r="DP93" i="28"/>
  <c r="AV93" i="28"/>
  <c r="R93" i="28"/>
  <c r="CC93" i="28"/>
  <c r="DL93" i="28"/>
  <c r="Q93" i="28"/>
  <c r="N93" i="28"/>
  <c r="BF93" i="28"/>
  <c r="BY93" i="28"/>
  <c r="CP93" i="28"/>
  <c r="AS93" i="28"/>
  <c r="BK71" i="28"/>
  <c r="AQ71" i="28"/>
  <c r="AB71" i="28"/>
  <c r="AO71" i="28"/>
  <c r="CM71" i="28"/>
  <c r="DS71" i="28"/>
  <c r="P71" i="28"/>
  <c r="BN71" i="28"/>
  <c r="BY71" i="28"/>
  <c r="BJ71" i="28"/>
  <c r="BC71" i="28"/>
  <c r="DY71" i="28"/>
  <c r="AV71" i="28"/>
  <c r="BG71" i="28"/>
  <c r="CL71" i="28"/>
  <c r="CU69" i="28"/>
  <c r="DQ69" i="28"/>
  <c r="AK69" i="28"/>
  <c r="AU69" i="28"/>
  <c r="CA69" i="28"/>
  <c r="V69" i="28"/>
  <c r="BI69" i="28"/>
  <c r="AR69" i="28"/>
  <c r="P69" i="28"/>
  <c r="DW69" i="28"/>
  <c r="AQ69" i="28"/>
  <c r="EA69" i="28"/>
  <c r="R69" i="28"/>
  <c r="BO69" i="28"/>
  <c r="DZ69" i="28"/>
  <c r="AD88" i="28"/>
  <c r="CW88" i="28"/>
  <c r="BT88" i="28"/>
  <c r="BW88" i="28"/>
  <c r="AY88" i="28"/>
  <c r="CZ88" i="28"/>
  <c r="DQ88" i="28"/>
  <c r="CI88" i="28"/>
  <c r="AU88" i="28"/>
  <c r="CF88" i="28"/>
  <c r="BP88" i="28"/>
  <c r="CP88" i="28"/>
  <c r="BY88" i="28"/>
  <c r="DW88" i="28"/>
  <c r="R88" i="28"/>
  <c r="DH58" i="28"/>
  <c r="CI58" i="28"/>
  <c r="AC58" i="28"/>
  <c r="BD58" i="28"/>
  <c r="BF57" i="28"/>
  <c r="BL57" i="28"/>
  <c r="Y57" i="28"/>
  <c r="CU73" i="28"/>
  <c r="S73" i="28"/>
  <c r="DL73" i="28"/>
  <c r="AO73" i="28"/>
  <c r="CZ45" i="28"/>
  <c r="AK45" i="28"/>
  <c r="AO45" i="28"/>
  <c r="R45" i="28"/>
  <c r="AK54" i="28"/>
  <c r="BR54" i="28"/>
  <c r="T54" i="28"/>
  <c r="Q54" i="28"/>
  <c r="BU90" i="28"/>
  <c r="DT90" i="28"/>
  <c r="AA90" i="28"/>
  <c r="BO90" i="28"/>
  <c r="S43" i="28"/>
  <c r="AV43" i="28"/>
  <c r="CM43" i="28"/>
  <c r="CR43" i="28"/>
  <c r="AU27" i="28"/>
  <c r="DZ27" i="28"/>
  <c r="BL27" i="28"/>
  <c r="BB27" i="28"/>
  <c r="Y27" i="28"/>
  <c r="DM27" i="28"/>
  <c r="O116" i="28"/>
  <c r="CY116" i="28"/>
  <c r="CH116" i="28"/>
  <c r="CE116" i="28"/>
  <c r="AA116" i="28"/>
  <c r="CB16" i="28"/>
  <c r="BI16" i="28"/>
  <c r="CS16" i="28"/>
  <c r="CJ16" i="28"/>
  <c r="DQ16" i="28"/>
  <c r="AX16" i="28"/>
  <c r="AR96" i="28"/>
  <c r="BT96" i="28"/>
  <c r="BJ96" i="28"/>
  <c r="Q96" i="28"/>
  <c r="AF96" i="28"/>
  <c r="BK96" i="28"/>
  <c r="AJ111" i="28"/>
  <c r="BP111" i="28"/>
  <c r="AD111" i="28"/>
  <c r="M111" i="28"/>
  <c r="CT111" i="28"/>
  <c r="AF111" i="28"/>
  <c r="AO107" i="28"/>
  <c r="AJ107" i="28"/>
  <c r="BY107" i="28"/>
  <c r="BH107" i="28"/>
  <c r="AA107" i="28"/>
  <c r="DZ122" i="28"/>
  <c r="CI122" i="28"/>
  <c r="DW122" i="28"/>
  <c r="CX122" i="28"/>
  <c r="AF122" i="28"/>
  <c r="AX122" i="28"/>
  <c r="CC118" i="28"/>
  <c r="AY118" i="28"/>
  <c r="O118" i="28"/>
  <c r="CV118" i="28"/>
  <c r="CZ118" i="28"/>
  <c r="DC118" i="28"/>
  <c r="AX55" i="28"/>
  <c r="CL55" i="28"/>
  <c r="AA55" i="28"/>
  <c r="CO55" i="28"/>
  <c r="BL55" i="28"/>
  <c r="CC55" i="28"/>
  <c r="CD55" i="28"/>
  <c r="AS77" i="28"/>
  <c r="DF77" i="28"/>
  <c r="DC77" i="28"/>
  <c r="AH77" i="28"/>
  <c r="BT77" i="28"/>
  <c r="CV77" i="28"/>
  <c r="DN77" i="28"/>
  <c r="AL77" i="28"/>
  <c r="CT76" i="28"/>
  <c r="CP76" i="28"/>
  <c r="BV76" i="28"/>
  <c r="BR76" i="28"/>
  <c r="T76" i="28"/>
  <c r="BW76" i="28"/>
  <c r="AV76" i="28"/>
  <c r="CD76" i="28"/>
  <c r="DA76" i="28"/>
  <c r="CO76" i="28"/>
  <c r="AU76" i="28"/>
  <c r="DE76" i="28"/>
  <c r="AG76" i="28"/>
  <c r="DQ76" i="28"/>
  <c r="CF76" i="28"/>
  <c r="CI92" i="28"/>
  <c r="AT92" i="28"/>
  <c r="BQ92" i="28"/>
  <c r="AP92" i="28"/>
  <c r="AW92" i="28"/>
  <c r="DZ92" i="28"/>
  <c r="BD92" i="28"/>
  <c r="CS92" i="28"/>
  <c r="DI92" i="28"/>
  <c r="BM92" i="28"/>
  <c r="DU92" i="28"/>
  <c r="AZ92" i="28"/>
  <c r="BA92" i="28"/>
  <c r="S92" i="28"/>
  <c r="BY92" i="28"/>
  <c r="Y33" i="28"/>
  <c r="DR33" i="28"/>
  <c r="Q33" i="28"/>
  <c r="CH33" i="28"/>
  <c r="AC33" i="28"/>
  <c r="CT33" i="28"/>
  <c r="BP33" i="28"/>
  <c r="DT33" i="28"/>
  <c r="DQ33" i="28"/>
  <c r="AM33" i="28"/>
  <c r="DX33" i="28"/>
  <c r="CC33" i="28"/>
  <c r="BZ33" i="28"/>
  <c r="CV33" i="28"/>
  <c r="CD33" i="28"/>
  <c r="CQ52" i="28"/>
  <c r="AE52" i="28"/>
  <c r="M52" i="28"/>
  <c r="DZ52" i="28"/>
  <c r="AH52" i="28"/>
  <c r="DA52" i="28"/>
  <c r="AS52" i="28"/>
  <c r="DN52" i="28"/>
  <c r="CM52" i="28"/>
  <c r="CI52" i="28"/>
  <c r="W52" i="28"/>
  <c r="BW52" i="28"/>
  <c r="AA52" i="28"/>
  <c r="DF52" i="28"/>
  <c r="DW52" i="28"/>
  <c r="CU56" i="28"/>
  <c r="CT56" i="28"/>
  <c r="DO56" i="28"/>
  <c r="BH56" i="28"/>
  <c r="U56" i="28"/>
  <c r="W56" i="28"/>
  <c r="AU56" i="28"/>
  <c r="BO56" i="28"/>
  <c r="AD56" i="28"/>
  <c r="EB56" i="28"/>
  <c r="DZ56" i="28"/>
  <c r="CX56" i="28"/>
  <c r="BN56" i="28"/>
  <c r="DM56" i="28"/>
  <c r="CC56" i="28"/>
  <c r="AW14" i="28"/>
  <c r="U14" i="28"/>
  <c r="AI14" i="28"/>
  <c r="CM14" i="28"/>
  <c r="CD14" i="28"/>
  <c r="AU14" i="28"/>
  <c r="AR14" i="28"/>
  <c r="CG14" i="28"/>
  <c r="CU14" i="28"/>
  <c r="BY14" i="28"/>
  <c r="CR14" i="28"/>
  <c r="BB14" i="28"/>
  <c r="Y14" i="28"/>
  <c r="T14" i="28"/>
  <c r="DO14" i="28"/>
  <c r="AL75" i="28"/>
  <c r="DE75" i="28"/>
  <c r="CB75" i="28"/>
  <c r="AN75" i="28"/>
  <c r="CS75" i="28"/>
  <c r="X75" i="28"/>
  <c r="S75" i="28"/>
  <c r="T75" i="28"/>
  <c r="BF75" i="28"/>
  <c r="BE75" i="28"/>
  <c r="DW75" i="28"/>
  <c r="DM75" i="28"/>
  <c r="CW75" i="28"/>
  <c r="EB75" i="28"/>
  <c r="CA75" i="28"/>
  <c r="DQ121" i="28"/>
  <c r="BV121" i="28"/>
  <c r="BK121" i="28"/>
  <c r="CF121" i="28"/>
  <c r="AA121" i="28"/>
  <c r="BW121" i="28"/>
  <c r="CJ121" i="28"/>
  <c r="AL121" i="28"/>
  <c r="AS121" i="28"/>
  <c r="P121" i="28"/>
  <c r="BO121" i="28"/>
  <c r="BH121" i="28"/>
  <c r="DU121" i="28"/>
  <c r="CH121" i="28"/>
  <c r="BC121" i="28"/>
  <c r="CH67" i="28"/>
  <c r="BZ67" i="28"/>
  <c r="BA67" i="28"/>
  <c r="DF67" i="28"/>
  <c r="AD67" i="28"/>
  <c r="BO67" i="28"/>
  <c r="CN67" i="28"/>
  <c r="AP67" i="28"/>
  <c r="BJ67" i="28"/>
  <c r="AJ67" i="28"/>
  <c r="P67" i="28"/>
  <c r="AE67" i="28"/>
  <c r="DK67" i="28"/>
  <c r="V67" i="28"/>
  <c r="BW67" i="28"/>
  <c r="CH46" i="28"/>
  <c r="BW46" i="28"/>
  <c r="V46" i="28"/>
  <c r="AS46" i="28"/>
  <c r="BG46" i="28"/>
  <c r="DW46" i="28"/>
  <c r="BZ46" i="28"/>
  <c r="CG46" i="28"/>
  <c r="BD46" i="28"/>
  <c r="BT46" i="28"/>
  <c r="CE46" i="28"/>
  <c r="AH46" i="28"/>
  <c r="DT46" i="28"/>
  <c r="AJ46" i="28"/>
  <c r="BY46" i="28"/>
  <c r="BB40" i="28"/>
  <c r="BD40" i="28"/>
  <c r="BU40" i="28"/>
  <c r="AA40" i="28"/>
  <c r="AH40" i="28"/>
  <c r="BP40" i="28"/>
  <c r="DY40" i="28"/>
  <c r="EA40" i="28"/>
  <c r="BZ40" i="28"/>
  <c r="AO40" i="28"/>
  <c r="CC40" i="28"/>
  <c r="BG40" i="28"/>
  <c r="CB40" i="28"/>
  <c r="DJ40" i="28"/>
  <c r="DB40" i="28"/>
  <c r="DC72" i="28"/>
  <c r="AI72" i="28"/>
  <c r="BV72" i="28"/>
  <c r="CB72" i="28"/>
  <c r="DA72" i="28"/>
  <c r="AJ72" i="28"/>
  <c r="EA72" i="28"/>
  <c r="W72" i="28"/>
  <c r="DY72" i="28"/>
  <c r="DT72" i="28"/>
  <c r="CR72" i="28"/>
  <c r="S72" i="28"/>
  <c r="DE72" i="28"/>
  <c r="AG72" i="28"/>
  <c r="BS72" i="28"/>
  <c r="CF112" i="28"/>
  <c r="BM112" i="28"/>
  <c r="CL112" i="28"/>
  <c r="DK112" i="28"/>
  <c r="DN112" i="28"/>
  <c r="S112" i="28"/>
  <c r="CY112" i="28"/>
  <c r="R112" i="28"/>
  <c r="BF112" i="28"/>
  <c r="CX112" i="28"/>
  <c r="DQ112" i="28"/>
  <c r="BX112" i="28"/>
  <c r="DJ112" i="28"/>
  <c r="DU112" i="28"/>
  <c r="DG112" i="28"/>
  <c r="CY29" i="28"/>
  <c r="BE29" i="28"/>
  <c r="X29" i="28"/>
  <c r="CD29" i="28"/>
  <c r="BI29" i="28"/>
  <c r="DM29" i="28"/>
  <c r="BC29" i="28"/>
  <c r="DT29" i="28"/>
  <c r="BR29" i="28"/>
  <c r="AR29" i="28"/>
  <c r="BH29" i="28"/>
  <c r="DY29" i="28"/>
  <c r="CN29" i="28"/>
  <c r="AM29" i="28"/>
  <c r="BO29" i="28"/>
  <c r="BH38" i="28"/>
  <c r="DT38" i="28"/>
  <c r="CT38" i="28"/>
  <c r="CG38" i="28"/>
  <c r="CJ38" i="28"/>
  <c r="CW38" i="28"/>
  <c r="BC38" i="28"/>
  <c r="Q38" i="28"/>
  <c r="DH38" i="28"/>
  <c r="AZ38" i="28"/>
  <c r="DD38" i="28"/>
  <c r="DJ38" i="28"/>
  <c r="AB38" i="28"/>
  <c r="AQ38" i="28"/>
  <c r="BZ38" i="28"/>
  <c r="AP115" i="28"/>
  <c r="BN115" i="28"/>
  <c r="DM115" i="28"/>
  <c r="CI115" i="28"/>
  <c r="BS115" i="28"/>
  <c r="BV115" i="28"/>
  <c r="DW115" i="28"/>
  <c r="CJ115" i="28"/>
  <c r="BM115" i="28"/>
  <c r="BK115" i="28"/>
  <c r="BP115" i="28"/>
  <c r="AV115" i="28"/>
  <c r="DP115" i="28"/>
  <c r="BA115" i="28"/>
  <c r="S115" i="28"/>
  <c r="AY8" i="28"/>
  <c r="DD8" i="28"/>
  <c r="DU8" i="28"/>
  <c r="AT8" i="28"/>
  <c r="BS8" i="28"/>
  <c r="X8" i="28"/>
  <c r="AG8" i="28"/>
  <c r="CS8" i="28"/>
  <c r="AC8" i="28"/>
  <c r="CA8" i="28"/>
  <c r="P8" i="28"/>
  <c r="BL8" i="28"/>
  <c r="AQ8" i="28"/>
  <c r="BQ8" i="28"/>
  <c r="Z8" i="28"/>
  <c r="CZ57" i="28"/>
  <c r="O45" i="28"/>
  <c r="O43" i="28"/>
  <c r="S27" i="28"/>
  <c r="DS16" i="28"/>
  <c r="AS96" i="28"/>
  <c r="AY111" i="28"/>
  <c r="AV118" i="28"/>
  <c r="CN55" i="28"/>
  <c r="BH77" i="28"/>
  <c r="AF76" i="28"/>
  <c r="DT76" i="28"/>
  <c r="BZ92" i="28"/>
  <c r="CL33" i="28"/>
  <c r="CG33" i="28"/>
  <c r="T52" i="28"/>
  <c r="AV52" i="28"/>
  <c r="EA56" i="28"/>
  <c r="BT56" i="28"/>
  <c r="AH14" i="28"/>
  <c r="AY14" i="28"/>
  <c r="CR75" i="28"/>
  <c r="CC75" i="28"/>
  <c r="Q121" i="28"/>
  <c r="BT121" i="28"/>
  <c r="AS67" i="28"/>
  <c r="AW67" i="28"/>
  <c r="DP46" i="28"/>
  <c r="AO46" i="28"/>
  <c r="CO40" i="28"/>
  <c r="BY40" i="28"/>
  <c r="AC72" i="28"/>
  <c r="R72" i="28"/>
  <c r="BC112" i="28"/>
  <c r="AB112" i="28"/>
  <c r="AF29" i="28"/>
  <c r="U29" i="28"/>
  <c r="CI38" i="28"/>
  <c r="BA38" i="28"/>
  <c r="BJ115" i="28"/>
  <c r="CD115" i="28"/>
  <c r="DM8" i="28"/>
  <c r="BD8" i="28"/>
  <c r="AY82" i="28"/>
  <c r="EA82" i="28"/>
  <c r="BM82" i="28"/>
  <c r="BB117" i="28"/>
  <c r="BI117" i="28"/>
  <c r="AL117" i="28"/>
  <c r="DR93" i="28"/>
  <c r="AX93" i="28"/>
  <c r="P93" i="28"/>
  <c r="DB93" i="28"/>
  <c r="AH71" i="28"/>
  <c r="BS71" i="28"/>
  <c r="AX71" i="28"/>
  <c r="DU71" i="28"/>
  <c r="BT71" i="28"/>
  <c r="U69" i="28"/>
  <c r="BC69" i="28"/>
  <c r="AW69" i="28"/>
  <c r="DR69" i="28"/>
  <c r="DI69" i="28"/>
  <c r="AZ88" i="28"/>
  <c r="AK88" i="28"/>
  <c r="O88" i="28"/>
  <c r="AF88" i="28"/>
  <c r="BI88" i="28"/>
  <c r="BA88" i="28"/>
  <c r="CY68" i="28"/>
  <c r="BQ68" i="28"/>
  <c r="BG68" i="28"/>
  <c r="AW68" i="28"/>
  <c r="AB68" i="28"/>
  <c r="DY68" i="28"/>
  <c r="BK68" i="28"/>
  <c r="DD89" i="28"/>
  <c r="AR89" i="28"/>
  <c r="CH89" i="28"/>
  <c r="V89" i="28"/>
  <c r="CM89" i="28"/>
  <c r="AQ89" i="28"/>
  <c r="CE89" i="28"/>
  <c r="CD83" i="28"/>
  <c r="AZ83" i="28"/>
  <c r="BQ83" i="28"/>
  <c r="AN83" i="28"/>
  <c r="DR83" i="28"/>
  <c r="DD83" i="28"/>
  <c r="CM83" i="28"/>
  <c r="AX83" i="28"/>
  <c r="DG123" i="28"/>
  <c r="BC123" i="28"/>
  <c r="CA123" i="28"/>
  <c r="CR123" i="28"/>
  <c r="AP123" i="28"/>
  <c r="CQ123" i="28"/>
  <c r="BX123" i="28"/>
  <c r="DY123" i="28"/>
  <c r="BW108" i="28"/>
  <c r="DB108" i="28"/>
  <c r="AJ108" i="28"/>
  <c r="BV108" i="28"/>
  <c r="AY108" i="28"/>
  <c r="Y108" i="28"/>
  <c r="BE108" i="28"/>
  <c r="DU108" i="28"/>
  <c r="BA108" i="28"/>
  <c r="CB108" i="28"/>
  <c r="CG108" i="28"/>
  <c r="CR108" i="28"/>
  <c r="DA108" i="28"/>
  <c r="AO108" i="28"/>
  <c r="DS26" i="28"/>
  <c r="DI26" i="28"/>
  <c r="CI26" i="28"/>
  <c r="DZ26" i="28"/>
  <c r="AR26" i="28"/>
  <c r="CJ26" i="28"/>
  <c r="BN26" i="28"/>
  <c r="BV26" i="28"/>
  <c r="CT26" i="28"/>
  <c r="DV26" i="28"/>
  <c r="CP26" i="28"/>
  <c r="T26" i="28"/>
  <c r="DG26" i="28"/>
  <c r="Z26" i="28"/>
  <c r="BS26" i="28"/>
  <c r="BS10" i="28"/>
  <c r="BN10" i="28"/>
  <c r="AA10" i="28"/>
  <c r="DK10" i="28"/>
  <c r="DF10" i="28"/>
  <c r="W10" i="28"/>
  <c r="AU10" i="28"/>
  <c r="DN10" i="28"/>
  <c r="CP10" i="28"/>
  <c r="CT10" i="28"/>
  <c r="BW10" i="28"/>
  <c r="DV10" i="28"/>
  <c r="BO10" i="28"/>
  <c r="BH10" i="28"/>
  <c r="BK10" i="28"/>
  <c r="DN17" i="28"/>
  <c r="DX17" i="28"/>
  <c r="DT17" i="28"/>
  <c r="AB17" i="28"/>
  <c r="AR17" i="28"/>
  <c r="AO17" i="28"/>
  <c r="BF17" i="28"/>
  <c r="CB17" i="28"/>
  <c r="AN17" i="28"/>
  <c r="R17" i="28"/>
  <c r="T17" i="28"/>
  <c r="BU17" i="28"/>
  <c r="DB17" i="28"/>
  <c r="DI17" i="28"/>
  <c r="DQ17" i="28"/>
  <c r="DP47" i="28"/>
  <c r="CE47" i="28"/>
  <c r="DD47" i="28"/>
  <c r="P47" i="28"/>
  <c r="DO47" i="28"/>
  <c r="AU47" i="28"/>
  <c r="CW47" i="28"/>
  <c r="AQ47" i="28"/>
  <c r="BT47" i="28"/>
  <c r="CA47" i="28"/>
  <c r="DU47" i="28"/>
  <c r="AA47" i="28"/>
  <c r="BN47" i="28"/>
  <c r="CI47" i="28"/>
  <c r="AW47" i="28"/>
  <c r="CX74" i="28"/>
  <c r="DK74" i="28"/>
  <c r="AT74" i="28"/>
  <c r="CD74" i="28"/>
  <c r="BB74" i="28"/>
  <c r="BW74" i="28"/>
  <c r="CW74" i="28"/>
  <c r="CY74" i="28"/>
  <c r="S74" i="28"/>
  <c r="DC74" i="28"/>
  <c r="AH74" i="28"/>
  <c r="BK74" i="28"/>
  <c r="CI74" i="28"/>
  <c r="CC74" i="28"/>
  <c r="BI74" i="28"/>
  <c r="BY30" i="28"/>
  <c r="DH30" i="28"/>
  <c r="CG30" i="28"/>
  <c r="DU30" i="28"/>
  <c r="DV30" i="28"/>
  <c r="BC30" i="28"/>
  <c r="S30" i="28"/>
  <c r="CB30" i="28"/>
  <c r="CJ30" i="28"/>
  <c r="DJ30" i="28"/>
  <c r="EA30" i="28"/>
  <c r="AG30" i="28"/>
  <c r="BP30" i="28"/>
  <c r="AM30" i="28"/>
  <c r="W30" i="28"/>
  <c r="CU13" i="28"/>
  <c r="BT13" i="28"/>
  <c r="CX13" i="28"/>
  <c r="BG13" i="28"/>
  <c r="AD13" i="28"/>
  <c r="CH13" i="28"/>
  <c r="CP13" i="28"/>
  <c r="AF13" i="28"/>
  <c r="BJ13" i="28"/>
  <c r="V13" i="28"/>
  <c r="DG13" i="28"/>
  <c r="BS13" i="28"/>
  <c r="N13" i="28"/>
  <c r="AW13" i="28"/>
  <c r="BK13" i="28"/>
  <c r="CJ9" i="28"/>
  <c r="EB9" i="28"/>
  <c r="V9" i="28"/>
  <c r="CH9" i="28"/>
  <c r="DK9" i="28"/>
  <c r="Q9" i="28"/>
  <c r="AV9" i="28"/>
  <c r="BD9" i="28"/>
  <c r="Y9" i="28"/>
  <c r="AR9" i="28"/>
  <c r="AF9" i="28"/>
  <c r="DI9" i="28"/>
  <c r="AX9" i="28"/>
  <c r="S9" i="28"/>
  <c r="BI9" i="28"/>
  <c r="DW106" i="28"/>
  <c r="CQ106" i="28"/>
  <c r="BT106" i="28"/>
  <c r="DB106" i="28"/>
  <c r="CF106" i="28"/>
  <c r="AC106" i="28"/>
  <c r="BE106" i="28"/>
  <c r="U106" i="28"/>
  <c r="CU106" i="28"/>
  <c r="AH106" i="28"/>
  <c r="Y106" i="28"/>
  <c r="BQ106" i="28"/>
  <c r="EA106" i="28"/>
  <c r="AD106" i="28"/>
  <c r="BP106" i="28"/>
  <c r="DN105" i="28"/>
  <c r="AD105" i="28"/>
  <c r="DZ105" i="28"/>
  <c r="AE105" i="28"/>
  <c r="CI105" i="28"/>
  <c r="DK105" i="28"/>
  <c r="BR105" i="28"/>
  <c r="AW105" i="28"/>
  <c r="CK105" i="28"/>
  <c r="DB105" i="28"/>
  <c r="AJ105" i="28"/>
  <c r="DJ105" i="28"/>
  <c r="BU105" i="28"/>
  <c r="CL105" i="28"/>
  <c r="CT105" i="28"/>
  <c r="AR70" i="28"/>
  <c r="BX70" i="28"/>
  <c r="DG70" i="28"/>
  <c r="CG70" i="28"/>
  <c r="DV70" i="28"/>
  <c r="DE70" i="28"/>
  <c r="DU70" i="28"/>
  <c r="N70" i="28"/>
  <c r="DL70" i="28"/>
  <c r="DA70" i="28"/>
  <c r="CR70" i="28"/>
  <c r="AW70" i="28"/>
  <c r="BY70" i="28"/>
  <c r="EA70" i="28"/>
  <c r="BR70" i="28"/>
  <c r="CM86" i="28"/>
  <c r="BU86" i="28"/>
  <c r="BQ86" i="28"/>
  <c r="DJ86" i="28"/>
  <c r="N86" i="28"/>
  <c r="AZ86" i="28"/>
  <c r="P86" i="28"/>
  <c r="V86" i="28"/>
  <c r="EA86" i="28"/>
  <c r="CI86" i="28"/>
  <c r="O86" i="28"/>
  <c r="BS86" i="28"/>
  <c r="CA86" i="28"/>
  <c r="BY86" i="28"/>
  <c r="BL86" i="28"/>
  <c r="EB120" i="28"/>
  <c r="BG120" i="28"/>
  <c r="U120" i="28"/>
  <c r="BX120" i="28"/>
  <c r="AZ120" i="28"/>
  <c r="CL120" i="28"/>
  <c r="AG120" i="28"/>
  <c r="BL120" i="28"/>
  <c r="AF120" i="28"/>
  <c r="BM120" i="28"/>
  <c r="DE120" i="28"/>
  <c r="CE120" i="28"/>
  <c r="BC120" i="28"/>
  <c r="CK120" i="28"/>
  <c r="DV120" i="28"/>
  <c r="P103" i="28"/>
  <c r="AG103" i="28"/>
  <c r="BH103" i="28"/>
  <c r="AT103" i="28"/>
  <c r="V103" i="28"/>
  <c r="BY103" i="28"/>
  <c r="DK103" i="28"/>
  <c r="CA103" i="28"/>
  <c r="CQ103" i="28"/>
  <c r="BC103" i="28"/>
  <c r="BM103" i="28"/>
  <c r="DM103" i="28"/>
  <c r="DT103" i="28"/>
  <c r="BE103" i="28"/>
  <c r="CB103" i="28"/>
  <c r="AV59" i="28"/>
  <c r="AT59" i="28"/>
  <c r="V59" i="28"/>
  <c r="CB59" i="28"/>
  <c r="BX59" i="28"/>
  <c r="CT59" i="28"/>
  <c r="DH59" i="28"/>
  <c r="AU59" i="28"/>
  <c r="Y59" i="28"/>
  <c r="DX59" i="28"/>
  <c r="DI59" i="28"/>
  <c r="DB59" i="28"/>
  <c r="DE59" i="28"/>
  <c r="AS59" i="28"/>
  <c r="T59" i="28"/>
  <c r="BI101" i="28"/>
  <c r="AF101" i="28"/>
  <c r="AB101" i="28"/>
  <c r="AU101" i="28"/>
  <c r="AR101" i="28"/>
  <c r="CA101" i="28"/>
  <c r="AJ101" i="28"/>
  <c r="BP101" i="28"/>
  <c r="CS101" i="28"/>
  <c r="DW101" i="28"/>
  <c r="DN101" i="28"/>
  <c r="BF101" i="28"/>
  <c r="BY101" i="28"/>
  <c r="DH101" i="28"/>
  <c r="BV101" i="28"/>
  <c r="P18" i="28"/>
  <c r="CL18" i="28"/>
  <c r="CQ18" i="28"/>
  <c r="CO18" i="28"/>
  <c r="AM18" i="28"/>
  <c r="AT18" i="28"/>
  <c r="CM18" i="28"/>
  <c r="CY18" i="28"/>
  <c r="BG18" i="28"/>
  <c r="BL18" i="28"/>
  <c r="DN18" i="28"/>
  <c r="BM18" i="28"/>
  <c r="Q18" i="28"/>
  <c r="V18" i="28"/>
  <c r="BU18" i="28"/>
  <c r="DR24" i="28"/>
  <c r="EA24" i="28"/>
  <c r="R24" i="28"/>
  <c r="BG24" i="28"/>
  <c r="BT24" i="28"/>
  <c r="BU24" i="28"/>
  <c r="BD24" i="28"/>
  <c r="DO24" i="28"/>
  <c r="AM24" i="28"/>
  <c r="DL24" i="28"/>
  <c r="CZ24" i="28"/>
  <c r="DK24" i="28"/>
  <c r="CW24" i="28"/>
  <c r="BL24" i="28"/>
  <c r="AD24" i="28"/>
  <c r="AI12" i="28"/>
  <c r="AL12" i="28"/>
  <c r="S12" i="28"/>
  <c r="AY12" i="28"/>
  <c r="AQ12" i="28"/>
  <c r="BY12" i="28"/>
  <c r="DJ12" i="28"/>
  <c r="BT12" i="28"/>
  <c r="DW12" i="28"/>
  <c r="AP12" i="28"/>
  <c r="AU12" i="28"/>
  <c r="DG12" i="28"/>
  <c r="AA12" i="28"/>
  <c r="AE12" i="28"/>
  <c r="CU12" i="28"/>
  <c r="DW25" i="28"/>
  <c r="AD25" i="28"/>
  <c r="DB25" i="28"/>
  <c r="BB25" i="28"/>
  <c r="BV25" i="28"/>
  <c r="AA25" i="28"/>
  <c r="CG25" i="28"/>
  <c r="DA25" i="28"/>
  <c r="CB25" i="28"/>
  <c r="CP25" i="28"/>
  <c r="AJ25" i="28"/>
  <c r="AG25" i="28"/>
  <c r="BQ25" i="28"/>
  <c r="BT25" i="28"/>
  <c r="T25" i="28"/>
  <c r="DD85" i="28"/>
  <c r="AG85" i="28"/>
  <c r="CP85" i="28"/>
  <c r="AB85" i="28"/>
  <c r="DJ85" i="28"/>
  <c r="DF85" i="28"/>
  <c r="AN85" i="28"/>
  <c r="AC85" i="28"/>
  <c r="AD85" i="28"/>
  <c r="U85" i="28"/>
  <c r="AE85" i="28"/>
  <c r="R85" i="28"/>
  <c r="CU85" i="28"/>
  <c r="CD85" i="28"/>
  <c r="BC85" i="28"/>
  <c r="AB87" i="28"/>
  <c r="BZ87" i="28"/>
  <c r="BM87" i="28"/>
  <c r="DY87" i="28"/>
  <c r="CM87" i="28"/>
  <c r="DF87" i="28"/>
  <c r="AA87" i="28"/>
  <c r="N87" i="28"/>
  <c r="CJ87" i="28"/>
  <c r="BT87" i="28"/>
  <c r="DW87" i="28"/>
  <c r="CI87" i="28"/>
  <c r="DA87" i="28"/>
  <c r="AH87" i="28"/>
  <c r="CZ87" i="28"/>
  <c r="BQ41" i="28"/>
  <c r="CD41" i="28"/>
  <c r="T41" i="28"/>
  <c r="DG41" i="28"/>
  <c r="BV41" i="28"/>
  <c r="DN41" i="28"/>
  <c r="BD41" i="28"/>
  <c r="CJ41" i="28"/>
  <c r="AV41" i="28"/>
  <c r="DC41" i="28"/>
  <c r="AT41" i="28"/>
  <c r="EA41" i="28"/>
  <c r="S41" i="28"/>
  <c r="CY41" i="28"/>
  <c r="Y41" i="28"/>
  <c r="CD45" i="28"/>
  <c r="AM90" i="28"/>
  <c r="BD43" i="28"/>
  <c r="X27" i="28"/>
  <c r="DH16" i="28"/>
  <c r="EA96" i="28"/>
  <c r="AZ111" i="28"/>
  <c r="N118" i="28"/>
  <c r="DV55" i="28"/>
  <c r="DL77" i="28"/>
  <c r="CU76" i="28"/>
  <c r="BJ92" i="28"/>
  <c r="U92" i="28"/>
  <c r="X33" i="28"/>
  <c r="DH33" i="28"/>
  <c r="BG52" i="28"/>
  <c r="DC52" i="28"/>
  <c r="CG56" i="28"/>
  <c r="CS56" i="28"/>
  <c r="CE14" i="28"/>
  <c r="CT14" i="28"/>
  <c r="AG75" i="28"/>
  <c r="BL75" i="28"/>
  <c r="CD121" i="28"/>
  <c r="Y121" i="28"/>
  <c r="DP67" i="28"/>
  <c r="CB67" i="28"/>
  <c r="CV46" i="28"/>
  <c r="R46" i="28"/>
  <c r="CS40" i="28"/>
  <c r="Z40" i="28"/>
  <c r="DJ72" i="28"/>
  <c r="AZ112" i="28"/>
  <c r="AK112" i="28"/>
  <c r="AU29" i="28"/>
  <c r="BP29" i="28"/>
  <c r="BV38" i="28"/>
  <c r="CA38" i="28"/>
  <c r="AE115" i="28"/>
  <c r="CL115" i="28"/>
  <c r="DG8" i="28"/>
  <c r="AL82" i="28"/>
  <c r="BW82" i="28"/>
  <c r="CQ82" i="28"/>
  <c r="DB82" i="28"/>
  <c r="BO117" i="28"/>
  <c r="CV117" i="28"/>
  <c r="CP117" i="28"/>
  <c r="AR93" i="28"/>
  <c r="BM93" i="28"/>
  <c r="BJ93" i="28"/>
  <c r="DS93" i="28"/>
  <c r="CT71" i="28"/>
  <c r="BE71" i="28"/>
  <c r="BL71" i="28"/>
  <c r="DD71" i="28"/>
  <c r="CY71" i="28"/>
  <c r="CI69" i="28"/>
  <c r="BQ69" i="28"/>
  <c r="Q69" i="28"/>
  <c r="AA69" i="28"/>
  <c r="AI69" i="28"/>
  <c r="CX88" i="28"/>
  <c r="BG88" i="28"/>
  <c r="DR88" i="28"/>
  <c r="BS88" i="28"/>
  <c r="CJ88" i="28"/>
  <c r="AQ88" i="28"/>
  <c r="CN68" i="28"/>
  <c r="CR68" i="28"/>
  <c r="BV68" i="28"/>
  <c r="BY68" i="28"/>
  <c r="DQ68" i="28"/>
  <c r="CC68" i="28"/>
  <c r="CD68" i="28"/>
  <c r="CV89" i="28"/>
  <c r="DY89" i="28"/>
  <c r="AF89" i="28"/>
  <c r="AY89" i="28"/>
  <c r="CF89" i="28"/>
  <c r="CP89" i="28"/>
  <c r="BX89" i="28"/>
  <c r="BX83" i="28"/>
  <c r="CF83" i="28"/>
  <c r="CX83" i="28"/>
  <c r="DF83" i="28"/>
  <c r="CV83" i="28"/>
  <c r="BS83" i="28"/>
  <c r="DU83" i="28"/>
  <c r="CE83" i="28"/>
  <c r="AF123" i="28"/>
  <c r="DC123" i="28"/>
  <c r="AU123" i="28"/>
  <c r="AQ123" i="28"/>
  <c r="BH123" i="28"/>
  <c r="DK123" i="28"/>
  <c r="BJ123" i="28"/>
  <c r="BL123" i="28"/>
  <c r="BY108" i="28"/>
  <c r="CE108" i="28"/>
  <c r="CU108" i="28"/>
  <c r="Z108" i="28"/>
  <c r="U108" i="28"/>
  <c r="DM108" i="28"/>
  <c r="CS108" i="28"/>
  <c r="DF108" i="28"/>
  <c r="DN108" i="28"/>
  <c r="AK108" i="28"/>
  <c r="CD108" i="28"/>
  <c r="O108" i="28"/>
  <c r="AZ108" i="28"/>
  <c r="AD108" i="28"/>
  <c r="BP26" i="28"/>
  <c r="N26" i="28"/>
  <c r="DE26" i="28"/>
  <c r="AM26" i="28"/>
  <c r="V26" i="28"/>
  <c r="AK26" i="28"/>
  <c r="BM26" i="28"/>
  <c r="CO26" i="28"/>
  <c r="BU26" i="28"/>
  <c r="U26" i="28"/>
  <c r="AF26" i="28"/>
  <c r="AH26" i="28"/>
  <c r="DR26" i="28"/>
  <c r="DA26" i="28"/>
  <c r="CY26" i="28"/>
  <c r="CH10" i="28"/>
  <c r="M10" i="28"/>
  <c r="AF10" i="28"/>
  <c r="BB10" i="28"/>
  <c r="BV10" i="28"/>
  <c r="EA10" i="28"/>
  <c r="AP10" i="28"/>
  <c r="AQ10" i="28"/>
  <c r="BM10" i="28"/>
  <c r="BZ10" i="28"/>
  <c r="AW10" i="28"/>
  <c r="AV10" i="28"/>
  <c r="BX10" i="28"/>
  <c r="AT10" i="28"/>
  <c r="Z10" i="28"/>
  <c r="AY17" i="28"/>
  <c r="CC17" i="28"/>
  <c r="N17" i="28"/>
  <c r="CX17" i="28"/>
  <c r="CN17" i="28"/>
  <c r="BO17" i="28"/>
  <c r="CY17" i="28"/>
  <c r="AK17" i="28"/>
  <c r="BH17" i="28"/>
  <c r="CO17" i="28"/>
  <c r="U17" i="28"/>
  <c r="AC17" i="28"/>
  <c r="DM17" i="28"/>
  <c r="CE17" i="28"/>
  <c r="AI17" i="28"/>
  <c r="DE47" i="28"/>
  <c r="AT47" i="28"/>
  <c r="DK47" i="28"/>
  <c r="DB47" i="28"/>
  <c r="BX47" i="28"/>
  <c r="R47" i="28"/>
  <c r="BL47" i="28"/>
  <c r="CG47" i="28"/>
  <c r="CF47" i="28"/>
  <c r="AK47" i="28"/>
  <c r="AC47" i="28"/>
  <c r="DL47" i="28"/>
  <c r="DQ47" i="28"/>
  <c r="AH47" i="28"/>
  <c r="CS47" i="28"/>
  <c r="BF74" i="28"/>
  <c r="AC74" i="28"/>
  <c r="AJ74" i="28"/>
  <c r="CZ74" i="28"/>
  <c r="CU74" i="28"/>
  <c r="CJ74" i="28"/>
  <c r="DL74" i="28"/>
  <c r="DD74" i="28"/>
  <c r="DU74" i="28"/>
  <c r="BN74" i="28"/>
  <c r="P74" i="28"/>
  <c r="Q74" i="28"/>
  <c r="DP74" i="28"/>
  <c r="CG74" i="28"/>
  <c r="DV74" i="28"/>
  <c r="DN30" i="28"/>
  <c r="CD30" i="28"/>
  <c r="CP30" i="28"/>
  <c r="AE30" i="28"/>
  <c r="BH30" i="28"/>
  <c r="BM30" i="28"/>
  <c r="BG30" i="28"/>
  <c r="CL30" i="28"/>
  <c r="AR30" i="28"/>
  <c r="BX30" i="28"/>
  <c r="BE30" i="28"/>
  <c r="BW30" i="28"/>
  <c r="AC30" i="28"/>
  <c r="AO30" i="28"/>
  <c r="AQ30" i="28"/>
  <c r="DO13" i="28"/>
  <c r="BX13" i="28"/>
  <c r="DL13" i="28"/>
  <c r="P13" i="28"/>
  <c r="AI13" i="28"/>
  <c r="CT13" i="28"/>
  <c r="T13" i="28"/>
  <c r="DZ13" i="28"/>
  <c r="BO13" i="28"/>
  <c r="DN13" i="28"/>
  <c r="Q13" i="28"/>
  <c r="AM13" i="28"/>
  <c r="BR13" i="28"/>
  <c r="W13" i="28"/>
  <c r="DV13" i="28"/>
  <c r="AW9" i="28"/>
  <c r="BX9" i="28"/>
  <c r="BE9" i="28"/>
  <c r="BU9" i="28"/>
  <c r="DM9" i="28"/>
  <c r="R9" i="28"/>
  <c r="AC9" i="28"/>
  <c r="N9" i="28"/>
  <c r="DY9" i="28"/>
  <c r="DS9" i="28"/>
  <c r="CM9" i="28"/>
  <c r="AU9" i="28"/>
  <c r="CZ9" i="28"/>
  <c r="BR9" i="28"/>
  <c r="CX9" i="28"/>
  <c r="AJ106" i="28"/>
  <c r="BV106" i="28"/>
  <c r="AQ106" i="28"/>
  <c r="CG106" i="28"/>
  <c r="AI106" i="28"/>
  <c r="DP106" i="28"/>
  <c r="BR106" i="28"/>
  <c r="DZ106" i="28"/>
  <c r="CK106" i="28"/>
  <c r="AL106" i="28"/>
  <c r="BH106" i="28"/>
  <c r="CZ106" i="28"/>
  <c r="AG106" i="28"/>
  <c r="CJ106" i="28"/>
  <c r="DF106" i="28"/>
  <c r="DY105" i="28"/>
  <c r="Y105" i="28"/>
  <c r="CC105" i="28"/>
  <c r="BP105" i="28"/>
  <c r="AY105" i="28"/>
  <c r="CY105" i="28"/>
  <c r="AL105" i="28"/>
  <c r="R105" i="28"/>
  <c r="CM105" i="28"/>
  <c r="BI105" i="28"/>
  <c r="DL105" i="28"/>
  <c r="DV105" i="28"/>
  <c r="BW105" i="28"/>
  <c r="DQ105" i="28"/>
  <c r="CN105" i="28"/>
  <c r="CF70" i="28"/>
  <c r="AU70" i="28"/>
  <c r="X70" i="28"/>
  <c r="AS70" i="28"/>
  <c r="CS70" i="28"/>
  <c r="AI70" i="28"/>
  <c r="CN70" i="28"/>
  <c r="U70" i="28"/>
  <c r="BV70" i="28"/>
  <c r="CP70" i="28"/>
  <c r="Q70" i="28"/>
  <c r="DZ70" i="28"/>
  <c r="BM70" i="28"/>
  <c r="AP70" i="28"/>
  <c r="DQ70" i="28"/>
  <c r="BW86" i="28"/>
  <c r="DM86" i="28"/>
  <c r="BG86" i="28"/>
  <c r="M86" i="28"/>
  <c r="CS86" i="28"/>
  <c r="BD86" i="28"/>
  <c r="AU86" i="28"/>
  <c r="AA86" i="28"/>
  <c r="DH86" i="28"/>
  <c r="AI86" i="28"/>
  <c r="AJ86" i="28"/>
  <c r="BH86" i="28"/>
  <c r="AV86" i="28"/>
  <c r="AG86" i="28"/>
  <c r="DI86" i="28"/>
  <c r="CQ120" i="28"/>
  <c r="AH120" i="28"/>
  <c r="DS120" i="28"/>
  <c r="CA120" i="28"/>
  <c r="BH120" i="28"/>
  <c r="AK120" i="28"/>
  <c r="AY120" i="28"/>
  <c r="BT120" i="28"/>
  <c r="CR120" i="28"/>
  <c r="DN120" i="28"/>
  <c r="CF120" i="28"/>
  <c r="AX120" i="28"/>
  <c r="BY120" i="28"/>
  <c r="Y120" i="28"/>
  <c r="BB120" i="28"/>
  <c r="BF103" i="28"/>
  <c r="S103" i="28"/>
  <c r="AK103" i="28"/>
  <c r="BV103" i="28"/>
  <c r="BX103" i="28"/>
  <c r="AF103" i="28"/>
  <c r="DZ103" i="28"/>
  <c r="EB103" i="28"/>
  <c r="AL103" i="28"/>
  <c r="BB103" i="28"/>
  <c r="DG103" i="28"/>
  <c r="CJ103" i="28"/>
  <c r="DW103" i="28"/>
  <c r="DR103" i="28"/>
  <c r="BG103" i="28"/>
  <c r="DQ59" i="28"/>
  <c r="BB59" i="28"/>
  <c r="DZ59" i="28"/>
  <c r="DC59" i="28"/>
  <c r="AZ59" i="28"/>
  <c r="M59" i="28"/>
  <c r="DV59" i="28"/>
  <c r="CS59" i="28"/>
  <c r="AI59" i="28"/>
  <c r="AK59" i="28"/>
  <c r="AO59" i="28"/>
  <c r="CP59" i="28"/>
  <c r="AY59" i="28"/>
  <c r="BA59" i="28"/>
  <c r="X59" i="28"/>
  <c r="X101" i="28"/>
  <c r="BK101" i="28"/>
  <c r="Q101" i="28"/>
  <c r="CN101" i="28"/>
  <c r="N101" i="28"/>
  <c r="Z101" i="28"/>
  <c r="AE101" i="28"/>
  <c r="R101" i="28"/>
  <c r="BW101" i="28"/>
  <c r="DU101" i="28"/>
  <c r="BB101" i="28"/>
  <c r="U101" i="28"/>
  <c r="DA101" i="28"/>
  <c r="CJ101" i="28"/>
  <c r="AX101" i="28"/>
  <c r="X18" i="28"/>
  <c r="DD18" i="28"/>
  <c r="BT18" i="28"/>
  <c r="AP18" i="28"/>
  <c r="R18" i="28"/>
  <c r="BZ18" i="28"/>
  <c r="CU18" i="28"/>
  <c r="AA18" i="28"/>
  <c r="AF18" i="28"/>
  <c r="AR18" i="28"/>
  <c r="BX18" i="28"/>
  <c r="U18" i="28"/>
  <c r="AH18" i="28"/>
  <c r="EA18" i="28"/>
  <c r="AE18" i="28"/>
  <c r="AN24" i="28"/>
  <c r="AY24" i="28"/>
  <c r="CO24" i="28"/>
  <c r="DY24" i="28"/>
  <c r="AX24" i="28"/>
  <c r="BZ24" i="28"/>
  <c r="DH24" i="28"/>
  <c r="AF24" i="28"/>
  <c r="BO24" i="28"/>
  <c r="BS24" i="28"/>
  <c r="AQ24" i="28"/>
  <c r="DI24" i="28"/>
  <c r="BH24" i="28"/>
  <c r="AZ24" i="28"/>
  <c r="DC24" i="28"/>
  <c r="AW12" i="28"/>
  <c r="BH12" i="28"/>
  <c r="Y12" i="28"/>
  <c r="BI12" i="28"/>
  <c r="BW12" i="28"/>
  <c r="DQ12" i="28"/>
  <c r="BK12" i="28"/>
  <c r="AH12" i="28"/>
  <c r="BA12" i="28"/>
  <c r="CO12" i="28"/>
  <c r="DH12" i="28"/>
  <c r="CC12" i="28"/>
  <c r="CQ12" i="28"/>
  <c r="CB12" i="28"/>
  <c r="CZ12" i="28"/>
  <c r="CF25" i="28"/>
  <c r="DM25" i="28"/>
  <c r="CH25" i="28"/>
  <c r="BL25" i="28"/>
  <c r="DL25" i="28"/>
  <c r="CU25" i="28"/>
  <c r="DI25" i="28"/>
  <c r="W25" i="28"/>
  <c r="M25" i="28"/>
  <c r="CR25" i="28"/>
  <c r="BI25" i="28"/>
  <c r="AU25" i="28"/>
  <c r="Z25" i="28"/>
  <c r="BM25" i="28"/>
  <c r="CW25" i="28"/>
  <c r="AY85" i="28"/>
  <c r="CV85" i="28"/>
  <c r="BD85" i="28"/>
  <c r="CN85" i="28"/>
  <c r="AI85" i="28"/>
  <c r="BY85" i="28"/>
  <c r="AS85" i="28"/>
  <c r="CB85" i="28"/>
  <c r="BS85" i="28"/>
  <c r="BA85" i="28"/>
  <c r="DV85" i="28"/>
  <c r="CZ85" i="28"/>
  <c r="AX85" i="28"/>
  <c r="BW85" i="28"/>
  <c r="DI85" i="28"/>
  <c r="DG87" i="28"/>
  <c r="CG87" i="28"/>
  <c r="CL87" i="28"/>
  <c r="S87" i="28"/>
  <c r="CN87" i="28"/>
  <c r="CO87" i="28"/>
  <c r="BL87" i="28"/>
  <c r="CK87" i="28"/>
  <c r="AJ87" i="28"/>
  <c r="AT87" i="28"/>
  <c r="AU87" i="28"/>
  <c r="DN87" i="28"/>
  <c r="CW87" i="28"/>
  <c r="DD87" i="28"/>
  <c r="BB87" i="28"/>
  <c r="CH41" i="28"/>
  <c r="BR41" i="28"/>
  <c r="DT41" i="28"/>
  <c r="DW41" i="28"/>
  <c r="P41" i="28"/>
  <c r="AJ41" i="28"/>
  <c r="BM41" i="28"/>
  <c r="DV41" i="28"/>
  <c r="DK41" i="28"/>
  <c r="DJ41" i="28"/>
  <c r="BA41" i="28"/>
  <c r="AO41" i="28"/>
  <c r="AN41" i="28"/>
  <c r="DZ41" i="28"/>
  <c r="DM41" i="28"/>
  <c r="DU53" i="28"/>
  <c r="DC53" i="28"/>
  <c r="AE53" i="28"/>
  <c r="AM53" i="28"/>
  <c r="DP53" i="28"/>
  <c r="DL53" i="28"/>
  <c r="DS53" i="28"/>
  <c r="DQ53" i="28"/>
  <c r="CL53" i="28"/>
  <c r="O53" i="28"/>
  <c r="CG53" i="28"/>
  <c r="AL53" i="28"/>
  <c r="Y53" i="28"/>
  <c r="BW53" i="28"/>
  <c r="DO53" i="28"/>
  <c r="CK97" i="28"/>
  <c r="CG97" i="28"/>
  <c r="AU97" i="28"/>
  <c r="AR97" i="28"/>
  <c r="S97" i="28"/>
  <c r="BN97" i="28"/>
  <c r="AA97" i="28"/>
  <c r="CR97" i="28"/>
  <c r="CI97" i="28"/>
  <c r="CP97" i="28"/>
  <c r="CZ97" i="28"/>
  <c r="BW97" i="28"/>
  <c r="DV97" i="28"/>
  <c r="CV97" i="28"/>
  <c r="AW97" i="28"/>
  <c r="CX48" i="28"/>
  <c r="AN48" i="28"/>
  <c r="CW48" i="28"/>
  <c r="S48" i="28"/>
  <c r="AE48" i="28"/>
  <c r="BE48" i="28"/>
  <c r="CL48" i="28"/>
  <c r="AS58" i="28"/>
  <c r="AP73" i="28"/>
  <c r="DZ90" i="28"/>
  <c r="AH43" i="28"/>
  <c r="DK116" i="28"/>
  <c r="DN16" i="28"/>
  <c r="EA107" i="28"/>
  <c r="AW122" i="28"/>
  <c r="DM118" i="28"/>
  <c r="CQ55" i="28"/>
  <c r="CB77" i="28"/>
  <c r="DS76" i="28"/>
  <c r="DW76" i="28"/>
  <c r="AA92" i="28"/>
  <c r="BX92" i="28"/>
  <c r="EB33" i="28"/>
  <c r="CK33" i="28"/>
  <c r="S52" i="28"/>
  <c r="AX52" i="28"/>
  <c r="BP56" i="28"/>
  <c r="CY56" i="28"/>
  <c r="AD14" i="28"/>
  <c r="AO14" i="28"/>
  <c r="AF75" i="28"/>
  <c r="CK75" i="28"/>
  <c r="DJ121" i="28"/>
  <c r="AF121" i="28"/>
  <c r="BP67" i="28"/>
  <c r="AX67" i="28"/>
  <c r="BQ46" i="28"/>
  <c r="CM46" i="28"/>
  <c r="CM40" i="28"/>
  <c r="AE72" i="28"/>
  <c r="BD72" i="28"/>
  <c r="T112" i="28"/>
  <c r="AA112" i="28"/>
  <c r="CH29" i="28"/>
  <c r="AI29" i="28"/>
  <c r="AT38" i="28"/>
  <c r="AA115" i="28"/>
  <c r="BE8" i="28"/>
  <c r="CZ8" i="28"/>
  <c r="CM82" i="28"/>
  <c r="CA82" i="28"/>
  <c r="AE82" i="28"/>
  <c r="AG82" i="28"/>
  <c r="DO117" i="28"/>
  <c r="AM117" i="28"/>
  <c r="BH117" i="28"/>
  <c r="AA117" i="28"/>
  <c r="AA93" i="28"/>
  <c r="AQ93" i="28"/>
  <c r="AH93" i="28"/>
  <c r="AM93" i="28"/>
  <c r="BX71" i="28"/>
  <c r="N71" i="28"/>
  <c r="AG71" i="28"/>
  <c r="BI71" i="28"/>
  <c r="CG71" i="28"/>
  <c r="CM69" i="28"/>
  <c r="AY69" i="28"/>
  <c r="AT69" i="28"/>
  <c r="BA69" i="28"/>
  <c r="DU69" i="28"/>
  <c r="BL69" i="28"/>
  <c r="CA88" i="28"/>
  <c r="CY88" i="28"/>
  <c r="CS88" i="28"/>
  <c r="AJ88" i="28"/>
  <c r="BU88" i="28"/>
  <c r="CL88" i="28"/>
  <c r="AV68" i="28"/>
  <c r="CS68" i="28"/>
  <c r="DA68" i="28"/>
  <c r="DI68" i="28"/>
  <c r="CB68" i="28"/>
  <c r="DH68" i="28"/>
  <c r="CU68" i="28"/>
  <c r="AE89" i="28"/>
  <c r="AX89" i="28"/>
  <c r="T89" i="28"/>
  <c r="DH89" i="28"/>
  <c r="Z89" i="28"/>
  <c r="BP89" i="28"/>
  <c r="AT89" i="28"/>
  <c r="DX83" i="28"/>
  <c r="EA83" i="28"/>
  <c r="CB83" i="28"/>
  <c r="N83" i="28"/>
  <c r="AH83" i="28"/>
  <c r="CO83" i="28"/>
  <c r="AL83" i="28"/>
  <c r="CA83" i="28"/>
  <c r="CL123" i="28"/>
  <c r="CW123" i="28"/>
  <c r="BB123" i="28"/>
  <c r="BU123" i="28"/>
  <c r="CV123" i="28"/>
  <c r="AL123" i="28"/>
  <c r="DA123" i="28"/>
  <c r="U123" i="28"/>
  <c r="BL108" i="28"/>
  <c r="DL108" i="28"/>
  <c r="BC108" i="28"/>
  <c r="BN108" i="28"/>
  <c r="T108" i="28"/>
  <c r="DW108" i="28"/>
  <c r="DY108" i="28"/>
  <c r="CN108" i="28"/>
  <c r="DG108" i="28"/>
  <c r="BU108" i="28"/>
  <c r="N108" i="28"/>
  <c r="AW108" i="28"/>
  <c r="BR108" i="28"/>
  <c r="CM26" i="28"/>
  <c r="Q26" i="28"/>
  <c r="AL26" i="28"/>
  <c r="AP26" i="28"/>
  <c r="DK26" i="28"/>
  <c r="AG26" i="28"/>
  <c r="CQ26" i="28"/>
  <c r="AU26" i="28"/>
  <c r="CF26" i="28"/>
  <c r="AN26" i="28"/>
  <c r="BQ26" i="28"/>
  <c r="M26" i="28"/>
  <c r="BJ26" i="28"/>
  <c r="BY26" i="28"/>
  <c r="AW26" i="28"/>
  <c r="DB10" i="28"/>
  <c r="BA10" i="28"/>
  <c r="DW10" i="28"/>
  <c r="DI10" i="28"/>
  <c r="BQ10" i="28"/>
  <c r="DG10" i="28"/>
  <c r="X10" i="28"/>
  <c r="Y10" i="28"/>
  <c r="DP10" i="28"/>
  <c r="CN10" i="28"/>
  <c r="BG10" i="28"/>
  <c r="CR10" i="28"/>
  <c r="AM10" i="28"/>
  <c r="AN10" i="28"/>
  <c r="N10" i="28"/>
  <c r="DE17" i="28"/>
  <c r="DK17" i="28"/>
  <c r="Z17" i="28"/>
  <c r="BY17" i="28"/>
  <c r="CP17" i="28"/>
  <c r="S17" i="28"/>
  <c r="BV17" i="28"/>
  <c r="AS17" i="28"/>
  <c r="AP17" i="28"/>
  <c r="DG17" i="28"/>
  <c r="DL17" i="28"/>
  <c r="BA17" i="28"/>
  <c r="DO17" i="28"/>
  <c r="BD17" i="28"/>
  <c r="CI17" i="28"/>
  <c r="BM47" i="28"/>
  <c r="DT47" i="28"/>
  <c r="BA47" i="28"/>
  <c r="DY47" i="28"/>
  <c r="AP47" i="28"/>
  <c r="CO47" i="28"/>
  <c r="BO47" i="28"/>
  <c r="CU47" i="28"/>
  <c r="W47" i="28"/>
  <c r="DX47" i="28"/>
  <c r="AO47" i="28"/>
  <c r="S47" i="28"/>
  <c r="DN47" i="28"/>
  <c r="CY47" i="28"/>
  <c r="AY47" i="28"/>
  <c r="AR74" i="28"/>
  <c r="AW74" i="28"/>
  <c r="CF74" i="28"/>
  <c r="BC74" i="28"/>
  <c r="DM74" i="28"/>
  <c r="BG74" i="28"/>
  <c r="CT74" i="28"/>
  <c r="Z74" i="28"/>
  <c r="AA74" i="28"/>
  <c r="BR74" i="28"/>
  <c r="CP74" i="28"/>
  <c r="CL74" i="28"/>
  <c r="BL74" i="28"/>
  <c r="AM74" i="28"/>
  <c r="AQ74" i="28"/>
  <c r="BO30" i="28"/>
  <c r="BQ30" i="28"/>
  <c r="BK30" i="28"/>
  <c r="EB30" i="28"/>
  <c r="AW30" i="28"/>
  <c r="CH30" i="28"/>
  <c r="AU30" i="28"/>
  <c r="CT30" i="28"/>
  <c r="Y30" i="28"/>
  <c r="CZ30" i="28"/>
  <c r="DL30" i="28"/>
  <c r="V30" i="28"/>
  <c r="CQ30" i="28"/>
  <c r="BV30" i="28"/>
  <c r="AZ30" i="28"/>
  <c r="DK13" i="28"/>
  <c r="CJ13" i="28"/>
  <c r="BF13" i="28"/>
  <c r="AH13" i="28"/>
  <c r="CE13" i="28"/>
  <c r="AP13" i="28"/>
  <c r="BU13" i="28"/>
  <c r="BN13" i="28"/>
  <c r="CL13" i="28"/>
  <c r="BQ13" i="28"/>
  <c r="DT13" i="28"/>
  <c r="AO13" i="28"/>
  <c r="DM13" i="28"/>
  <c r="CQ13" i="28"/>
  <c r="AL13" i="28"/>
  <c r="CQ9" i="28"/>
  <c r="DO9" i="28"/>
  <c r="BT9" i="28"/>
  <c r="BL9" i="28"/>
  <c r="BA9" i="28"/>
  <c r="DA9" i="28"/>
  <c r="CO9" i="28"/>
  <c r="DQ9" i="28"/>
  <c r="DR9" i="28"/>
  <c r="DT9" i="28"/>
  <c r="DW9" i="28"/>
  <c r="AS9" i="28"/>
  <c r="BC9" i="28"/>
  <c r="P9" i="28"/>
  <c r="AA9" i="28"/>
  <c r="CC106" i="28"/>
  <c r="X106" i="28"/>
  <c r="DV106" i="28"/>
  <c r="CH106" i="28"/>
  <c r="CT106" i="28"/>
  <c r="BF106" i="28"/>
  <c r="CR106" i="28"/>
  <c r="AO106" i="28"/>
  <c r="CO106" i="28"/>
  <c r="BO106" i="28"/>
  <c r="M106" i="28"/>
  <c r="DO106" i="28"/>
  <c r="BB106" i="28"/>
  <c r="CD106" i="28"/>
  <c r="T106" i="28"/>
  <c r="BL105" i="28"/>
  <c r="AC105" i="28"/>
  <c r="DR105" i="28"/>
  <c r="DG105" i="28"/>
  <c r="BA105" i="28"/>
  <c r="BF105" i="28"/>
  <c r="BN105" i="28"/>
  <c r="N105" i="28"/>
  <c r="AB105" i="28"/>
  <c r="S105" i="28"/>
  <c r="CG105" i="28"/>
  <c r="AF105" i="28"/>
  <c r="U105" i="28"/>
  <c r="V105" i="28"/>
  <c r="BV105" i="28"/>
  <c r="DJ70" i="28"/>
  <c r="Z70" i="28"/>
  <c r="DR70" i="28"/>
  <c r="CH70" i="28"/>
  <c r="DM70" i="28"/>
  <c r="DO70" i="28"/>
  <c r="CM70" i="28"/>
  <c r="AQ70" i="28"/>
  <c r="BU70" i="28"/>
  <c r="P70" i="28"/>
  <c r="AC70" i="28"/>
  <c r="AL70" i="28"/>
  <c r="CZ70" i="28"/>
  <c r="CU70" i="28"/>
  <c r="BJ70" i="28"/>
  <c r="AS86" i="28"/>
  <c r="BR86" i="28"/>
  <c r="DE86" i="28"/>
  <c r="DL86" i="28"/>
  <c r="BA86" i="28"/>
  <c r="DA86" i="28"/>
  <c r="BX86" i="28"/>
  <c r="DZ86" i="28"/>
  <c r="AE86" i="28"/>
  <c r="DU86" i="28"/>
  <c r="CQ86" i="28"/>
  <c r="T86" i="28"/>
  <c r="BP86" i="28"/>
  <c r="DF86" i="28"/>
  <c r="CU86" i="28"/>
  <c r="CJ120" i="28"/>
  <c r="DJ120" i="28"/>
  <c r="DH120" i="28"/>
  <c r="CT120" i="28"/>
  <c r="BU120" i="28"/>
  <c r="BQ120" i="28"/>
  <c r="T120" i="28"/>
  <c r="BN120" i="28"/>
  <c r="BD120" i="28"/>
  <c r="DK120" i="28"/>
  <c r="CP120" i="28"/>
  <c r="AP120" i="28"/>
  <c r="BP120" i="28"/>
  <c r="BF120" i="28"/>
  <c r="CH120" i="28"/>
  <c r="O103" i="28"/>
  <c r="X103" i="28"/>
  <c r="AJ103" i="28"/>
  <c r="AD103" i="28"/>
  <c r="BT103" i="28"/>
  <c r="EA103" i="28"/>
  <c r="BJ103" i="28"/>
  <c r="AM103" i="28"/>
  <c r="CU103" i="28"/>
  <c r="R103" i="28"/>
  <c r="CC103" i="28"/>
  <c r="BI103" i="28"/>
  <c r="CD103" i="28"/>
  <c r="DU103" i="28"/>
  <c r="CV103" i="28"/>
  <c r="BJ59" i="28"/>
  <c r="DM59" i="28"/>
  <c r="AJ59" i="28"/>
  <c r="AD59" i="28"/>
  <c r="DU59" i="28"/>
  <c r="AN59" i="28"/>
  <c r="DD59" i="28"/>
  <c r="AQ59" i="28"/>
  <c r="CF59" i="28"/>
  <c r="DO59" i="28"/>
  <c r="U59" i="28"/>
  <c r="AB59" i="28"/>
  <c r="BD59" i="28"/>
  <c r="DS59" i="28"/>
  <c r="BE59" i="28"/>
  <c r="BE101" i="28"/>
  <c r="DL101" i="28"/>
  <c r="CM101" i="28"/>
  <c r="CU101" i="28"/>
  <c r="O101" i="28"/>
  <c r="CE101" i="28"/>
  <c r="DZ101" i="28"/>
  <c r="BH101" i="28"/>
  <c r="BX101" i="28"/>
  <c r="AW101" i="28"/>
  <c r="AQ101" i="28"/>
  <c r="BQ101" i="28"/>
  <c r="AO101" i="28"/>
  <c r="BO101" i="28"/>
  <c r="AT101" i="28"/>
  <c r="DQ18" i="28"/>
  <c r="CE18" i="28"/>
  <c r="AN18" i="28"/>
  <c r="DA18" i="28"/>
  <c r="BV18" i="28"/>
  <c r="AL18" i="28"/>
  <c r="CA18" i="28"/>
  <c r="DG18" i="28"/>
  <c r="DT18" i="28"/>
  <c r="DB18" i="28"/>
  <c r="AI18" i="28"/>
  <c r="Y18" i="28"/>
  <c r="DX18" i="28"/>
  <c r="DP18" i="28"/>
  <c r="DZ18" i="28"/>
  <c r="DV24" i="28"/>
  <c r="Q24" i="28"/>
  <c r="CP24" i="28"/>
  <c r="BX24" i="28"/>
  <c r="BM24" i="28"/>
  <c r="CT24" i="28"/>
  <c r="DE24" i="28"/>
  <c r="CY24" i="28"/>
  <c r="CK24" i="28"/>
  <c r="CF24" i="28"/>
  <c r="AO24" i="28"/>
  <c r="DF24" i="28"/>
  <c r="DT24" i="28"/>
  <c r="DN24" i="28"/>
  <c r="BV24" i="28"/>
  <c r="CL12" i="28"/>
  <c r="DT12" i="28"/>
  <c r="V12" i="28"/>
  <c r="M12" i="28"/>
  <c r="CK12" i="28"/>
  <c r="AZ12" i="28"/>
  <c r="AN12" i="28"/>
  <c r="CJ12" i="28"/>
  <c r="AB12" i="28"/>
  <c r="DY12" i="28"/>
  <c r="T12" i="28"/>
  <c r="DC12" i="28"/>
  <c r="DN12" i="28"/>
  <c r="Q12" i="28"/>
  <c r="BD12" i="28"/>
  <c r="CY25" i="28"/>
  <c r="AB25" i="28"/>
  <c r="DJ25" i="28"/>
  <c r="BE25" i="28"/>
  <c r="Y25" i="28"/>
  <c r="CN25" i="28"/>
  <c r="AX25" i="28"/>
  <c r="DT25" i="28"/>
  <c r="AL25" i="28"/>
  <c r="CD25" i="28"/>
  <c r="BY25" i="28"/>
  <c r="U25" i="28"/>
  <c r="DX25" i="28"/>
  <c r="S25" i="28"/>
  <c r="CV25" i="28"/>
  <c r="DC85" i="28"/>
  <c r="DO85" i="28"/>
  <c r="W85" i="28"/>
  <c r="AU85" i="28"/>
  <c r="AR85" i="28"/>
  <c r="DG85" i="28"/>
  <c r="P85" i="28"/>
  <c r="AW85" i="28"/>
  <c r="CQ85" i="28"/>
  <c r="CA85" i="28"/>
  <c r="BV85" i="28"/>
  <c r="AM85" i="28"/>
  <c r="M85" i="28"/>
  <c r="BK85" i="28"/>
  <c r="BF85" i="28"/>
  <c r="DV87" i="28"/>
  <c r="BD87" i="28"/>
  <c r="BP87" i="28"/>
  <c r="CA87" i="28"/>
  <c r="DU87" i="28"/>
  <c r="DR87" i="28"/>
  <c r="BF87" i="28"/>
  <c r="DL87" i="28"/>
  <c r="DT87" i="28"/>
  <c r="AP87" i="28"/>
  <c r="AL87" i="28"/>
  <c r="AX87" i="28"/>
  <c r="AI87" i="28"/>
  <c r="BG87" i="28"/>
  <c r="BY87" i="28"/>
  <c r="V41" i="28"/>
  <c r="AY41" i="28"/>
  <c r="AU41" i="28"/>
  <c r="BE41" i="28"/>
  <c r="DD41" i="28"/>
  <c r="AG41" i="28"/>
  <c r="AL41" i="28"/>
  <c r="AW41" i="28"/>
  <c r="BU41" i="28"/>
  <c r="BS41" i="28"/>
  <c r="W41" i="28"/>
  <c r="AS41" i="28"/>
  <c r="AI41" i="28"/>
  <c r="R41" i="28"/>
  <c r="CO41" i="28"/>
  <c r="CA53" i="28"/>
  <c r="AX53" i="28"/>
  <c r="BQ53" i="28"/>
  <c r="AB53" i="28"/>
  <c r="Q53" i="28"/>
  <c r="M53" i="28"/>
  <c r="DJ53" i="28"/>
  <c r="DI53" i="28"/>
  <c r="CO53" i="28"/>
  <c r="CM53" i="28"/>
  <c r="CY53" i="28"/>
  <c r="P53" i="28"/>
  <c r="AP53" i="28"/>
  <c r="CD53" i="28"/>
  <c r="R53" i="28"/>
  <c r="DZ97" i="28"/>
  <c r="CB97" i="28"/>
  <c r="N97" i="28"/>
  <c r="AM97" i="28"/>
  <c r="Q97" i="28"/>
  <c r="CS97" i="28"/>
  <c r="DF97" i="28"/>
  <c r="AG97" i="28"/>
  <c r="AZ97" i="28"/>
  <c r="CN97" i="28"/>
  <c r="CL97" i="28"/>
  <c r="DS97" i="28"/>
  <c r="AI97" i="28"/>
  <c r="DY97" i="28"/>
  <c r="BB97" i="28"/>
  <c r="EB48" i="28"/>
  <c r="AD48" i="28"/>
  <c r="Z48" i="28"/>
  <c r="CC48" i="28"/>
  <c r="DE48" i="28"/>
  <c r="S58" i="28"/>
  <c r="BC73" i="28"/>
  <c r="S90" i="28"/>
  <c r="CC43" i="28"/>
  <c r="BG116" i="28"/>
  <c r="DT16" i="28"/>
  <c r="BV107" i="28"/>
  <c r="AE122" i="28"/>
  <c r="DA118" i="28"/>
  <c r="DS55" i="28"/>
  <c r="P77" i="28"/>
  <c r="Z76" i="28"/>
  <c r="CH76" i="28"/>
  <c r="CL92" i="28"/>
  <c r="CM92" i="28"/>
  <c r="BR33" i="28"/>
  <c r="W33" i="28"/>
  <c r="DU52" i="28"/>
  <c r="Z52" i="28"/>
  <c r="DX56" i="28"/>
  <c r="Q56" i="28"/>
  <c r="CY14" i="28"/>
  <c r="BM14" i="28"/>
  <c r="AB75" i="28"/>
  <c r="BK75" i="28"/>
  <c r="AI121" i="28"/>
  <c r="DZ121" i="28"/>
  <c r="DD67" i="28"/>
  <c r="DE67" i="28"/>
  <c r="DM46" i="28"/>
  <c r="DF40" i="28"/>
  <c r="P40" i="28"/>
  <c r="N72" i="28"/>
  <c r="AO72" i="28"/>
  <c r="DH112" i="28"/>
  <c r="CC112" i="28"/>
  <c r="AT29" i="28"/>
  <c r="DO38" i="28"/>
  <c r="AN38" i="28"/>
  <c r="DK115" i="28"/>
  <c r="AY115" i="28"/>
  <c r="DZ8" i="28"/>
  <c r="DY8" i="28"/>
  <c r="U82" i="28"/>
  <c r="BU82" i="28"/>
  <c r="AS82" i="28"/>
  <c r="BJ82" i="28"/>
  <c r="U117" i="28"/>
  <c r="DV117" i="28"/>
  <c r="AG117" i="28"/>
  <c r="AO117" i="28"/>
  <c r="CV93" i="28"/>
  <c r="DJ93" i="28"/>
  <c r="DH93" i="28"/>
  <c r="EB93" i="28"/>
  <c r="CJ71" i="28"/>
  <c r="DZ71" i="28"/>
  <c r="DF71" i="28"/>
  <c r="DQ71" i="28"/>
  <c r="AN71" i="28"/>
  <c r="BF69" i="28"/>
  <c r="AO69" i="28"/>
  <c r="CE69" i="28"/>
  <c r="DV69" i="28"/>
  <c r="DY69" i="28"/>
  <c r="BP69" i="28"/>
  <c r="CR88" i="28"/>
  <c r="BH88" i="28"/>
  <c r="AC88" i="28"/>
  <c r="DY88" i="28"/>
  <c r="CM88" i="28"/>
  <c r="AA88" i="28"/>
  <c r="BB68" i="28"/>
  <c r="EA68" i="28"/>
  <c r="DK68" i="28"/>
  <c r="BN68" i="28"/>
  <c r="BE68" i="28"/>
  <c r="DL68" i="28"/>
  <c r="DF68" i="28"/>
  <c r="BK89" i="28"/>
  <c r="AC89" i="28"/>
  <c r="BS89" i="28"/>
  <c r="BV89" i="28"/>
  <c r="BJ89" i="28"/>
  <c r="M89" i="28"/>
  <c r="DN89" i="28"/>
  <c r="CR83" i="28"/>
  <c r="AO83" i="28"/>
  <c r="BE83" i="28"/>
  <c r="Z83" i="28"/>
  <c r="EB83" i="28"/>
  <c r="DS83" i="28"/>
  <c r="AT83" i="28"/>
  <c r="BO83" i="28"/>
  <c r="X123" i="28"/>
  <c r="V123" i="28"/>
  <c r="BW123" i="28"/>
  <c r="AN123" i="28"/>
  <c r="CF123" i="28"/>
  <c r="AT123" i="28"/>
  <c r="DX123" i="28"/>
  <c r="BV123" i="28"/>
  <c r="AV123" i="28"/>
  <c r="BZ108" i="28"/>
  <c r="AX108" i="28"/>
  <c r="BO108" i="28"/>
  <c r="DV108" i="28"/>
  <c r="BD108" i="28"/>
  <c r="CO108" i="28"/>
  <c r="BH108" i="28"/>
  <c r="BS108" i="28"/>
  <c r="CF108" i="28"/>
  <c r="CJ108" i="28"/>
  <c r="P108" i="28"/>
  <c r="W108" i="28"/>
  <c r="DP108" i="28"/>
  <c r="Y26" i="28"/>
  <c r="BI26" i="28"/>
  <c r="BH26" i="28"/>
  <c r="BL26" i="28"/>
  <c r="DO26" i="28"/>
  <c r="CG26" i="28"/>
  <c r="BB26" i="28"/>
  <c r="DH26" i="28"/>
  <c r="DC26" i="28"/>
  <c r="BW26" i="28"/>
  <c r="DQ26" i="28"/>
  <c r="CV26" i="28"/>
  <c r="AE26" i="28"/>
  <c r="CZ26" i="28"/>
  <c r="BZ26" i="28"/>
  <c r="AK10" i="28"/>
  <c r="CU10" i="28"/>
  <c r="BE10" i="28"/>
  <c r="CX10" i="28"/>
  <c r="DD10" i="28"/>
  <c r="DQ10" i="28"/>
  <c r="DY10" i="28"/>
  <c r="CY10" i="28"/>
  <c r="AR10" i="28"/>
  <c r="BI10" i="28"/>
  <c r="AE10" i="28"/>
  <c r="CI10" i="28"/>
  <c r="BC10" i="28"/>
  <c r="CL10" i="28"/>
  <c r="CB10" i="28"/>
  <c r="BC17" i="28"/>
  <c r="CK17" i="28"/>
  <c r="DR17" i="28"/>
  <c r="DU17" i="28"/>
  <c r="CA17" i="28"/>
  <c r="CQ17" i="28"/>
  <c r="AJ17" i="28"/>
  <c r="DY17" i="28"/>
  <c r="AQ17" i="28"/>
  <c r="P17" i="28"/>
  <c r="BM17" i="28"/>
  <c r="CR17" i="28"/>
  <c r="DW17" i="28"/>
  <c r="CF17" i="28"/>
  <c r="AZ17" i="28"/>
  <c r="DC47" i="28"/>
  <c r="BQ47" i="28"/>
  <c r="BR47" i="28"/>
  <c r="Q47" i="28"/>
  <c r="DJ47" i="28"/>
  <c r="CB47" i="28"/>
  <c r="AB47" i="28"/>
  <c r="AV47" i="28"/>
  <c r="BH47" i="28"/>
  <c r="DH47" i="28"/>
  <c r="BZ47" i="28"/>
  <c r="AF47" i="28"/>
  <c r="AR47" i="28"/>
  <c r="AL47" i="28"/>
  <c r="BJ47" i="28"/>
  <c r="AB74" i="28"/>
  <c r="DT74" i="28"/>
  <c r="AU74" i="28"/>
  <c r="DA74" i="28"/>
  <c r="DB74" i="28"/>
  <c r="DY74" i="28"/>
  <c r="DW74" i="28"/>
  <c r="BV74" i="28"/>
  <c r="BQ74" i="28"/>
  <c r="DQ74" i="28"/>
  <c r="Y74" i="28"/>
  <c r="BJ74" i="28"/>
  <c r="AN74" i="28"/>
  <c r="DX74" i="28"/>
  <c r="DG74" i="28"/>
  <c r="P30" i="28"/>
  <c r="BR30" i="28"/>
  <c r="BI30" i="28"/>
  <c r="AA30" i="28"/>
  <c r="U30" i="28"/>
  <c r="AS30" i="28"/>
  <c r="DO30" i="28"/>
  <c r="DK30" i="28"/>
  <c r="AH30" i="28"/>
  <c r="N30" i="28"/>
  <c r="DP30" i="28"/>
  <c r="CW30" i="28"/>
  <c r="BS30" i="28"/>
  <c r="CN30" i="28"/>
  <c r="BF30" i="28"/>
  <c r="CF13" i="28"/>
  <c r="BD13" i="28"/>
  <c r="BC13" i="28"/>
  <c r="AU13" i="28"/>
  <c r="AB13" i="28"/>
  <c r="R13" i="28"/>
  <c r="CR13" i="28"/>
  <c r="DA13" i="28"/>
  <c r="CN13" i="28"/>
  <c r="CG13" i="28"/>
  <c r="DR13" i="28"/>
  <c r="AJ13" i="28"/>
  <c r="DD13" i="28"/>
  <c r="BE13" i="28"/>
  <c r="DJ13" i="28"/>
  <c r="CU9" i="28"/>
  <c r="AG9" i="28"/>
  <c r="AZ9" i="28"/>
  <c r="AD9" i="28"/>
  <c r="BH9" i="28"/>
  <c r="AT9" i="28"/>
  <c r="DZ9" i="28"/>
  <c r="CP9" i="28"/>
  <c r="CA9" i="28"/>
  <c r="CY9" i="28"/>
  <c r="BQ9" i="28"/>
  <c r="AH9" i="28"/>
  <c r="DU9" i="28"/>
  <c r="BM9" i="28"/>
  <c r="CD9" i="28"/>
  <c r="BI106" i="28"/>
  <c r="DU106" i="28"/>
  <c r="CL106" i="28"/>
  <c r="AK106" i="28"/>
  <c r="AT106" i="28"/>
  <c r="DL106" i="28"/>
  <c r="AN106" i="28"/>
  <c r="BU106" i="28"/>
  <c r="CY106" i="28"/>
  <c r="CV106" i="28"/>
  <c r="DE106" i="28"/>
  <c r="DD106" i="28"/>
  <c r="CN106" i="28"/>
  <c r="CW106" i="28"/>
  <c r="DN106" i="28"/>
  <c r="AH105" i="28"/>
  <c r="AN105" i="28"/>
  <c r="BK105" i="28"/>
  <c r="EB105" i="28"/>
  <c r="DS105" i="28"/>
  <c r="DE105" i="28"/>
  <c r="DX105" i="28"/>
  <c r="BG105" i="28"/>
  <c r="CD105" i="28"/>
  <c r="BZ105" i="28"/>
  <c r="DM105" i="28"/>
  <c r="BH105" i="28"/>
  <c r="AV105" i="28"/>
  <c r="BX105" i="28"/>
  <c r="EA105" i="28"/>
  <c r="BF70" i="28"/>
  <c r="S70" i="28"/>
  <c r="CI70" i="28"/>
  <c r="AY70" i="28"/>
  <c r="AB70" i="28"/>
  <c r="EB70" i="28"/>
  <c r="DW70" i="28"/>
  <c r="CW70" i="28"/>
  <c r="CL70" i="28"/>
  <c r="CK70" i="28"/>
  <c r="DP70" i="28"/>
  <c r="DC70" i="28"/>
  <c r="BQ70" i="28"/>
  <c r="AT70" i="28"/>
  <c r="BC70" i="28"/>
  <c r="CJ86" i="28"/>
  <c r="AP86" i="28"/>
  <c r="Y86" i="28"/>
  <c r="BZ86" i="28"/>
  <c r="DW86" i="28"/>
  <c r="CN86" i="28"/>
  <c r="AT86" i="28"/>
  <c r="BK86" i="28"/>
  <c r="CF86" i="28"/>
  <c r="AN86" i="28"/>
  <c r="X86" i="28"/>
  <c r="AQ86" i="28"/>
  <c r="EB86" i="28"/>
  <c r="CH86" i="28"/>
  <c r="AF86" i="28"/>
  <c r="Z120" i="28"/>
  <c r="BE120" i="28"/>
  <c r="DG120" i="28"/>
  <c r="DF120" i="28"/>
  <c r="X120" i="28"/>
  <c r="S120" i="28"/>
  <c r="DQ120" i="28"/>
  <c r="CS120" i="28"/>
  <c r="CW120" i="28"/>
  <c r="BW120" i="28"/>
  <c r="BR120" i="28"/>
  <c r="BJ120" i="28"/>
  <c r="AQ120" i="28"/>
  <c r="CX120" i="28"/>
  <c r="DZ120" i="28"/>
  <c r="DJ103" i="28"/>
  <c r="CN103" i="28"/>
  <c r="DS103" i="28"/>
  <c r="CY103" i="28"/>
  <c r="AC103" i="28"/>
  <c r="DF103" i="28"/>
  <c r="AR103" i="28"/>
  <c r="AS103" i="28"/>
  <c r="BW103" i="28"/>
  <c r="DX103" i="28"/>
  <c r="CF103" i="28"/>
  <c r="T103" i="28"/>
  <c r="CP103" i="28"/>
  <c r="BO103" i="28"/>
  <c r="AN103" i="28"/>
  <c r="BM59" i="28"/>
  <c r="DA59" i="28"/>
  <c r="CD59" i="28"/>
  <c r="BC59" i="28"/>
  <c r="CQ59" i="28"/>
  <c r="AE59" i="28"/>
  <c r="AM59" i="28"/>
  <c r="AF59" i="28"/>
  <c r="Z59" i="28"/>
  <c r="DG59" i="28"/>
  <c r="BY59" i="28"/>
  <c r="BI59" i="28"/>
  <c r="BU59" i="28"/>
  <c r="BH59" i="28"/>
  <c r="P59" i="28"/>
  <c r="DK101" i="28"/>
  <c r="CT101" i="28"/>
  <c r="T101" i="28"/>
  <c r="DF101" i="28"/>
  <c r="DC101" i="28"/>
  <c r="CX101" i="28"/>
  <c r="AS101" i="28"/>
  <c r="DP101" i="28"/>
  <c r="AC101" i="28"/>
  <c r="AD101" i="28"/>
  <c r="CG101" i="28"/>
  <c r="DI101" i="28"/>
  <c r="BL101" i="28"/>
  <c r="DV101" i="28"/>
  <c r="DG101" i="28"/>
  <c r="CZ18" i="28"/>
  <c r="BA18" i="28"/>
  <c r="DL18" i="28"/>
  <c r="AW18" i="28"/>
  <c r="BE18" i="28"/>
  <c r="BO18" i="28"/>
  <c r="BY18" i="28"/>
  <c r="N18" i="28"/>
  <c r="BQ18" i="28"/>
  <c r="CX18" i="28"/>
  <c r="Z18" i="28"/>
  <c r="AG18" i="28"/>
  <c r="CJ18" i="28"/>
  <c r="DJ18" i="28"/>
  <c r="AD18" i="28"/>
  <c r="CL24" i="28"/>
  <c r="P24" i="28"/>
  <c r="O24" i="28"/>
  <c r="BB24" i="28"/>
  <c r="DG24" i="28"/>
  <c r="CU24" i="28"/>
  <c r="AE24" i="28"/>
  <c r="BF24" i="28"/>
  <c r="BE24" i="28"/>
  <c r="CB24" i="28"/>
  <c r="DZ24" i="28"/>
  <c r="CA24" i="28"/>
  <c r="AR24" i="28"/>
  <c r="CN24" i="28"/>
  <c r="Z24" i="28"/>
  <c r="DV12" i="28"/>
  <c r="DR12" i="28"/>
  <c r="BP12" i="28"/>
  <c r="AT12" i="28"/>
  <c r="CW12" i="28"/>
  <c r="CS12" i="28"/>
  <c r="AF12" i="28"/>
  <c r="AR12" i="28"/>
  <c r="N12" i="28"/>
  <c r="CP12" i="28"/>
  <c r="BF12" i="28"/>
  <c r="AO12" i="28"/>
  <c r="CR12" i="28"/>
  <c r="Z12" i="28"/>
  <c r="DE12" i="28"/>
  <c r="BH25" i="28"/>
  <c r="BO25" i="28"/>
  <c r="AO25" i="28"/>
  <c r="AI25" i="28"/>
  <c r="CM25" i="28"/>
  <c r="AH25" i="28"/>
  <c r="X25" i="28"/>
  <c r="DU25" i="28"/>
  <c r="BF25" i="28"/>
  <c r="DC25" i="28"/>
  <c r="V25" i="28"/>
  <c r="BN25" i="28"/>
  <c r="AW25" i="28"/>
  <c r="CK25" i="28"/>
  <c r="DD25" i="28"/>
  <c r="AL85" i="28"/>
  <c r="AO85" i="28"/>
  <c r="EA85" i="28"/>
  <c r="V85" i="28"/>
  <c r="CF85" i="28"/>
  <c r="AF85" i="28"/>
  <c r="AK85" i="28"/>
  <c r="S85" i="28"/>
  <c r="BB85" i="28"/>
  <c r="DY85" i="28"/>
  <c r="CT85" i="28"/>
  <c r="DH85" i="28"/>
  <c r="AJ85" i="28"/>
  <c r="CL85" i="28"/>
  <c r="AP85" i="28"/>
  <c r="AN87" i="28"/>
  <c r="BC87" i="28"/>
  <c r="U87" i="28"/>
  <c r="AZ87" i="28"/>
  <c r="BE87" i="28"/>
  <c r="DQ87" i="28"/>
  <c r="DX87" i="28"/>
  <c r="CH87" i="28"/>
  <c r="T87" i="28"/>
  <c r="DO87" i="28"/>
  <c r="AG87" i="28"/>
  <c r="CC87" i="28"/>
  <c r="Z87" i="28"/>
  <c r="CX87" i="28"/>
  <c r="CQ87" i="28"/>
  <c r="AA41" i="28"/>
  <c r="CS41" i="28"/>
  <c r="CM41" i="28"/>
  <c r="CN41" i="28"/>
  <c r="AM41" i="28"/>
  <c r="CT41" i="28"/>
  <c r="DB41" i="28"/>
  <c r="M41" i="28"/>
  <c r="U41" i="28"/>
  <c r="BT41" i="28"/>
  <c r="BO41" i="28"/>
  <c r="AE41" i="28"/>
  <c r="BH41" i="28"/>
  <c r="CB41" i="28"/>
  <c r="DA41" i="28"/>
  <c r="CQ58" i="28"/>
  <c r="AA73" i="28"/>
  <c r="W54" i="28"/>
  <c r="CQ90" i="28"/>
  <c r="DR27" i="28"/>
  <c r="Y116" i="28"/>
  <c r="AL16" i="28"/>
  <c r="DD107" i="28"/>
  <c r="AR122" i="28"/>
  <c r="BU118" i="28"/>
  <c r="X55" i="28"/>
  <c r="AX77" i="28"/>
  <c r="M76" i="28"/>
  <c r="DH76" i="28"/>
  <c r="AV92" i="28"/>
  <c r="DO92" i="28"/>
  <c r="AZ33" i="28"/>
  <c r="AI33" i="28"/>
  <c r="DX52" i="28"/>
  <c r="AG52" i="28"/>
  <c r="CR56" i="28"/>
  <c r="BI56" i="28"/>
  <c r="DG14" i="28"/>
  <c r="S14" i="28"/>
  <c r="DR75" i="28"/>
  <c r="CH75" i="28"/>
  <c r="AB121" i="28"/>
  <c r="DT121" i="28"/>
  <c r="CD67" i="28"/>
  <c r="AG46" i="28"/>
  <c r="BS46" i="28"/>
  <c r="BJ40" i="28"/>
  <c r="DZ40" i="28"/>
  <c r="EB72" i="28"/>
  <c r="DI72" i="28"/>
  <c r="AJ112" i="28"/>
  <c r="DO29" i="28"/>
  <c r="BT29" i="28"/>
  <c r="AR38" i="28"/>
  <c r="BN38" i="28"/>
  <c r="BT115" i="28"/>
  <c r="CE115" i="28"/>
  <c r="CY8" i="28"/>
  <c r="DV8" i="28"/>
  <c r="DC82" i="28"/>
  <c r="BI82" i="28"/>
  <c r="R82" i="28"/>
  <c r="DD82" i="28"/>
  <c r="CR117" i="28"/>
  <c r="CA117" i="28"/>
  <c r="DX117" i="28"/>
  <c r="EB117" i="28"/>
  <c r="CI93" i="28"/>
  <c r="CX93" i="28"/>
  <c r="CL93" i="28"/>
  <c r="DM71" i="28"/>
  <c r="AU71" i="28"/>
  <c r="AW71" i="28"/>
  <c r="M71" i="28"/>
  <c r="AD71" i="28"/>
  <c r="BE69" i="28"/>
  <c r="CQ69" i="28"/>
  <c r="CW69" i="28"/>
  <c r="CX69" i="28"/>
  <c r="BZ69" i="28"/>
  <c r="Y69" i="28"/>
  <c r="DN88" i="28"/>
  <c r="CD88" i="28"/>
  <c r="DE88" i="28"/>
  <c r="DA88" i="28"/>
  <c r="DZ88" i="28"/>
  <c r="BT68" i="28"/>
  <c r="BF68" i="28"/>
  <c r="AZ68" i="28"/>
  <c r="AR68" i="28"/>
  <c r="AF68" i="28"/>
  <c r="BO68" i="28"/>
  <c r="DT68" i="28"/>
  <c r="CI68" i="28"/>
  <c r="AN89" i="28"/>
  <c r="DX89" i="28"/>
  <c r="DJ89" i="28"/>
  <c r="CY89" i="28"/>
  <c r="CB89" i="28"/>
  <c r="CL89" i="28"/>
  <c r="AK89" i="28"/>
  <c r="CU89" i="28"/>
  <c r="DE83" i="28"/>
  <c r="AK83" i="28"/>
  <c r="CS83" i="28"/>
  <c r="V83" i="28"/>
  <c r="AF83" i="28"/>
  <c r="BM83" i="28"/>
  <c r="AP83" i="28"/>
  <c r="CO123" i="28"/>
  <c r="DV123" i="28"/>
  <c r="AS123" i="28"/>
  <c r="BE123" i="28"/>
  <c r="BZ123" i="28"/>
  <c r="BQ123" i="28"/>
  <c r="BK123" i="28"/>
  <c r="DD123" i="28"/>
  <c r="DI123" i="28"/>
  <c r="CA108" i="28"/>
  <c r="CC108" i="28"/>
  <c r="DR108" i="28"/>
  <c r="BQ108" i="28"/>
  <c r="BJ108" i="28"/>
  <c r="AA108" i="28"/>
  <c r="DZ108" i="28"/>
  <c r="CW108" i="28"/>
  <c r="BG108" i="28"/>
  <c r="DQ108" i="28"/>
  <c r="X108" i="28"/>
  <c r="CM108" i="28"/>
  <c r="DK108" i="28"/>
  <c r="BC26" i="28"/>
  <c r="DM26" i="28"/>
  <c r="AZ26" i="28"/>
  <c r="AX26" i="28"/>
  <c r="CE26" i="28"/>
  <c r="CN26" i="28"/>
  <c r="DT26" i="28"/>
  <c r="DD26" i="28"/>
  <c r="DW26" i="28"/>
  <c r="AJ26" i="28"/>
  <c r="AT26" i="28"/>
  <c r="AQ26" i="28"/>
  <c r="AV26" i="28"/>
  <c r="BF26" i="28"/>
  <c r="O26" i="28"/>
  <c r="DH10" i="28"/>
  <c r="DZ10" i="28"/>
  <c r="CE10" i="28"/>
  <c r="DX10" i="28"/>
  <c r="BU10" i="28"/>
  <c r="CV10" i="28"/>
  <c r="BD10" i="28"/>
  <c r="S10" i="28"/>
  <c r="AG10" i="28"/>
  <c r="AC10" i="28"/>
  <c r="AX10" i="28"/>
  <c r="CS10" i="28"/>
  <c r="BP10" i="28"/>
  <c r="AJ10" i="28"/>
  <c r="AS10" i="28"/>
  <c r="CU17" i="28"/>
  <c r="BN17" i="28"/>
  <c r="CJ17" i="28"/>
  <c r="AD17" i="28"/>
  <c r="CT17" i="28"/>
  <c r="DH17" i="28"/>
  <c r="BR17" i="28"/>
  <c r="BI17" i="28"/>
  <c r="DD17" i="28"/>
  <c r="BG17" i="28"/>
  <c r="BB17" i="28"/>
  <c r="CV17" i="28"/>
  <c r="DJ17" i="28"/>
  <c r="AA17" i="28"/>
  <c r="BL17" i="28"/>
  <c r="EB47" i="28"/>
  <c r="CH47" i="28"/>
  <c r="DZ47" i="28"/>
  <c r="DS47" i="28"/>
  <c r="BF47" i="28"/>
  <c r="BG47" i="28"/>
  <c r="DR47" i="28"/>
  <c r="CP47" i="28"/>
  <c r="CQ47" i="28"/>
  <c r="O47" i="28"/>
  <c r="CV47" i="28"/>
  <c r="DG47" i="28"/>
  <c r="CL47" i="28"/>
  <c r="DM47" i="28"/>
  <c r="BP47" i="28"/>
  <c r="DS74" i="28"/>
  <c r="DZ74" i="28"/>
  <c r="BS74" i="28"/>
  <c r="CS74" i="28"/>
  <c r="W74" i="28"/>
  <c r="CR74" i="28"/>
  <c r="CQ74" i="28"/>
  <c r="CH74" i="28"/>
  <c r="DH74" i="28"/>
  <c r="BT74" i="28"/>
  <c r="AK74" i="28"/>
  <c r="DF74" i="28"/>
  <c r="CB74" i="28"/>
  <c r="CA74" i="28"/>
  <c r="BZ74" i="28"/>
  <c r="BL30" i="28"/>
  <c r="BD30" i="28"/>
  <c r="Z30" i="28"/>
  <c r="DA30" i="28"/>
  <c r="BB30" i="28"/>
  <c r="CA30" i="28"/>
  <c r="DD30" i="28"/>
  <c r="AT30" i="28"/>
  <c r="BZ30" i="28"/>
  <c r="CR30" i="28"/>
  <c r="AN30" i="28"/>
  <c r="M30" i="28"/>
  <c r="CM30" i="28"/>
  <c r="CY30" i="28"/>
  <c r="DG30" i="28"/>
  <c r="DC13" i="28"/>
  <c r="CW13" i="28"/>
  <c r="BV13" i="28"/>
  <c r="AY13" i="28"/>
  <c r="CA13" i="28"/>
  <c r="DH13" i="28"/>
  <c r="DE13" i="28"/>
  <c r="CM13" i="28"/>
  <c r="AX13" i="28"/>
  <c r="BH13" i="28"/>
  <c r="AV13" i="28"/>
  <c r="Y13" i="28"/>
  <c r="CD13" i="28"/>
  <c r="AA13" i="28"/>
  <c r="EB13" i="28"/>
  <c r="AO9" i="28"/>
  <c r="DE9" i="28"/>
  <c r="BP9" i="28"/>
  <c r="DH9" i="28"/>
  <c r="BF9" i="28"/>
  <c r="W9" i="28"/>
  <c r="CB9" i="28"/>
  <c r="BG9" i="28"/>
  <c r="AK9" i="28"/>
  <c r="AP9" i="28"/>
  <c r="Z9" i="28"/>
  <c r="BW9" i="28"/>
  <c r="DC9" i="28"/>
  <c r="X9" i="28"/>
  <c r="DB9" i="28"/>
  <c r="DQ106" i="28"/>
  <c r="AW106" i="28"/>
  <c r="CB106" i="28"/>
  <c r="AS106" i="28"/>
  <c r="V106" i="28"/>
  <c r="DA106" i="28"/>
  <c r="BX106" i="28"/>
  <c r="DH106" i="28"/>
  <c r="CM106" i="28"/>
  <c r="DT106" i="28"/>
  <c r="Z106" i="28"/>
  <c r="AM106" i="28"/>
  <c r="BZ106" i="28"/>
  <c r="CA106" i="28"/>
  <c r="AR106" i="28"/>
  <c r="AT105" i="28"/>
  <c r="CZ105" i="28"/>
  <c r="CX105" i="28"/>
  <c r="BY105" i="28"/>
  <c r="CR105" i="28"/>
  <c r="X105" i="28"/>
  <c r="T105" i="28"/>
  <c r="CS105" i="28"/>
  <c r="AG105" i="28"/>
  <c r="DO105" i="28"/>
  <c r="DW105" i="28"/>
  <c r="AZ105" i="28"/>
  <c r="CQ105" i="28"/>
  <c r="CV105" i="28"/>
  <c r="CA105" i="28"/>
  <c r="O70" i="28"/>
  <c r="CY70" i="28"/>
  <c r="DB70" i="28"/>
  <c r="CB70" i="28"/>
  <c r="CD70" i="28"/>
  <c r="BO70" i="28"/>
  <c r="CC70" i="28"/>
  <c r="M70" i="28"/>
  <c r="AV70" i="28"/>
  <c r="DX70" i="28"/>
  <c r="AN70" i="28"/>
  <c r="CV70" i="28"/>
  <c r="BL70" i="28"/>
  <c r="CQ70" i="28"/>
  <c r="BT70" i="28"/>
  <c r="CD86" i="28"/>
  <c r="DB86" i="28"/>
  <c r="Z86" i="28"/>
  <c r="BN86" i="28"/>
  <c r="BI86" i="28"/>
  <c r="DC86" i="28"/>
  <c r="CV86" i="28"/>
  <c r="AB86" i="28"/>
  <c r="CT86" i="28"/>
  <c r="BT86" i="28"/>
  <c r="CZ86" i="28"/>
  <c r="AD86" i="28"/>
  <c r="DT86" i="28"/>
  <c r="S86" i="28"/>
  <c r="DG86" i="28"/>
  <c r="N120" i="28"/>
  <c r="DU120" i="28"/>
  <c r="DP120" i="28"/>
  <c r="CO120" i="28"/>
  <c r="AN120" i="28"/>
  <c r="DW120" i="28"/>
  <c r="V120" i="28"/>
  <c r="AV120" i="28"/>
  <c r="AJ120" i="28"/>
  <c r="DR120" i="28"/>
  <c r="AI120" i="28"/>
  <c r="DT120" i="28"/>
  <c r="DO120" i="28"/>
  <c r="AC120" i="28"/>
  <c r="R120" i="28"/>
  <c r="CM103" i="28"/>
  <c r="CR103" i="28"/>
  <c r="CK103" i="28"/>
  <c r="CO103" i="28"/>
  <c r="BK103" i="28"/>
  <c r="BU103" i="28"/>
  <c r="BS103" i="28"/>
  <c r="DI103" i="28"/>
  <c r="Y103" i="28"/>
  <c r="DD103" i="28"/>
  <c r="BR103" i="28"/>
  <c r="DN103" i="28"/>
  <c r="AB103" i="28"/>
  <c r="AW103" i="28"/>
  <c r="AO103" i="28"/>
  <c r="AH59" i="28"/>
  <c r="CK59" i="28"/>
  <c r="DN59" i="28"/>
  <c r="CR59" i="28"/>
  <c r="BS59" i="28"/>
  <c r="R59" i="28"/>
  <c r="CG59" i="28"/>
  <c r="CI59" i="28"/>
  <c r="DP59" i="28"/>
  <c r="CZ59" i="28"/>
  <c r="EB59" i="28"/>
  <c r="AR59" i="28"/>
  <c r="CC59" i="28"/>
  <c r="CH59" i="28"/>
  <c r="BW59" i="28"/>
  <c r="AN101" i="28"/>
  <c r="CW101" i="28"/>
  <c r="M101" i="28"/>
  <c r="AI101" i="28"/>
  <c r="EB101" i="28"/>
  <c r="DE101" i="28"/>
  <c r="DR101" i="28"/>
  <c r="DS101" i="28"/>
  <c r="DB101" i="28"/>
  <c r="DX101" i="28"/>
  <c r="CH101" i="28"/>
  <c r="CB101" i="28"/>
  <c r="BZ101" i="28"/>
  <c r="EA101" i="28"/>
  <c r="AH101" i="28"/>
  <c r="EB18" i="28"/>
  <c r="CV18" i="28"/>
  <c r="BD18" i="28"/>
  <c r="AZ18" i="28"/>
  <c r="CT18" i="28"/>
  <c r="BJ18" i="28"/>
  <c r="AU18" i="28"/>
  <c r="DU18" i="28"/>
  <c r="W18" i="28"/>
  <c r="O18" i="28"/>
  <c r="DS18" i="28"/>
  <c r="BS18" i="28"/>
  <c r="DE18" i="28"/>
  <c r="CI18" i="28"/>
  <c r="DY18" i="28"/>
  <c r="V24" i="28"/>
  <c r="CM24" i="28"/>
  <c r="AK24" i="28"/>
  <c r="S24" i="28"/>
  <c r="BI24" i="28"/>
  <c r="EB24" i="28"/>
  <c r="AW24" i="28"/>
  <c r="AT24" i="28"/>
  <c r="AJ24" i="28"/>
  <c r="BW24" i="28"/>
  <c r="CE24" i="28"/>
  <c r="CQ24" i="28"/>
  <c r="DU24" i="28"/>
  <c r="BJ24" i="28"/>
  <c r="BN24" i="28"/>
  <c r="DI12" i="28"/>
  <c r="BZ12" i="28"/>
  <c r="U12" i="28"/>
  <c r="AM12" i="28"/>
  <c r="BC12" i="28"/>
  <c r="EA12" i="28"/>
  <c r="AV12" i="28"/>
  <c r="DA12" i="28"/>
  <c r="AD12" i="28"/>
  <c r="DK12" i="28"/>
  <c r="BB12" i="28"/>
  <c r="BN12" i="28"/>
  <c r="CD12" i="28"/>
  <c r="CM12" i="28"/>
  <c r="BS12" i="28"/>
  <c r="CE25" i="28"/>
  <c r="AY25" i="28"/>
  <c r="BJ25" i="28"/>
  <c r="CT25" i="28"/>
  <c r="Q25" i="28"/>
  <c r="BS25" i="28"/>
  <c r="DO25" i="28"/>
  <c r="DK25" i="28"/>
  <c r="AM25" i="28"/>
  <c r="BR25" i="28"/>
  <c r="DY25" i="28"/>
  <c r="DV25" i="28"/>
  <c r="BD25" i="28"/>
  <c r="CQ25" i="28"/>
  <c r="CZ25" i="28"/>
  <c r="DL85" i="28"/>
  <c r="CE85" i="28"/>
  <c r="BG85" i="28"/>
  <c r="CG85" i="28"/>
  <c r="CS85" i="28"/>
  <c r="DW85" i="28"/>
  <c r="AQ85" i="28"/>
  <c r="CH85" i="28"/>
  <c r="DS85" i="28"/>
  <c r="X85" i="28"/>
  <c r="DX85" i="28"/>
  <c r="CX85" i="28"/>
  <c r="CW85" i="28"/>
  <c r="BH85" i="28"/>
  <c r="DE85" i="28"/>
  <c r="X87" i="28"/>
  <c r="BN87" i="28"/>
  <c r="P87" i="28"/>
  <c r="CT87" i="28"/>
  <c r="BX87" i="28"/>
  <c r="CB87" i="28"/>
  <c r="Q87" i="28"/>
  <c r="BA87" i="28"/>
  <c r="Y87" i="28"/>
  <c r="DC87" i="28"/>
  <c r="AK87" i="28"/>
  <c r="AY87" i="28"/>
  <c r="V87" i="28"/>
  <c r="BS87" i="28"/>
  <c r="R87" i="28"/>
  <c r="DF41" i="28"/>
  <c r="CR41" i="28"/>
  <c r="Z41" i="28"/>
  <c r="CQ41" i="28"/>
  <c r="AC41" i="28"/>
  <c r="BN41" i="28"/>
  <c r="BI41" i="28"/>
  <c r="DR41" i="28"/>
  <c r="BY41" i="28"/>
  <c r="DO41" i="28"/>
  <c r="DL41" i="28"/>
  <c r="CU41" i="28"/>
  <c r="X41" i="28"/>
  <c r="CV41" i="28"/>
  <c r="CF41" i="28"/>
  <c r="DA57" i="28"/>
  <c r="DY73" i="28"/>
  <c r="DV54" i="28"/>
  <c r="EA27" i="28"/>
  <c r="CP116" i="28"/>
  <c r="BR96" i="28"/>
  <c r="AQ111" i="28"/>
  <c r="CN107" i="28"/>
  <c r="CP122" i="28"/>
  <c r="AW118" i="28"/>
  <c r="AJ55" i="28"/>
  <c r="BM77" i="28"/>
  <c r="BQ76" i="28"/>
  <c r="BU76" i="28"/>
  <c r="EA92" i="28"/>
  <c r="CE92" i="28"/>
  <c r="BQ33" i="28"/>
  <c r="BE33" i="28"/>
  <c r="AL52" i="28"/>
  <c r="BI52" i="28"/>
  <c r="AI56" i="28"/>
  <c r="AX14" i="28"/>
  <c r="AC75" i="28"/>
  <c r="CV121" i="28"/>
  <c r="U67" i="28"/>
  <c r="CW67" i="28"/>
  <c r="AI46" i="28"/>
  <c r="AN46" i="28"/>
  <c r="BH40" i="28"/>
  <c r="DO40" i="28"/>
  <c r="BH72" i="28"/>
  <c r="DO72" i="28"/>
  <c r="BO112" i="28"/>
  <c r="BB112" i="28"/>
  <c r="BG29" i="28"/>
  <c r="AD29" i="28"/>
  <c r="AV38" i="28"/>
  <c r="DB38" i="28"/>
  <c r="BC115" i="28"/>
  <c r="BG115" i="28"/>
  <c r="DJ8" i="28"/>
  <c r="DH8" i="28"/>
  <c r="CZ82" i="28"/>
  <c r="DW82" i="28"/>
  <c r="CX82" i="28"/>
  <c r="Z82" i="28"/>
  <c r="CX117" i="28"/>
  <c r="BF117" i="28"/>
  <c r="EA117" i="28"/>
  <c r="AS117" i="28"/>
  <c r="AI93" i="28"/>
  <c r="M93" i="28"/>
  <c r="X93" i="28"/>
  <c r="BO71" i="28"/>
  <c r="AS71" i="28"/>
  <c r="T71" i="28"/>
  <c r="AT71" i="28"/>
  <c r="CP71" i="28"/>
  <c r="CV71" i="28"/>
  <c r="BV69" i="28"/>
  <c r="BK69" i="28"/>
  <c r="DE69" i="28"/>
  <c r="BM69" i="28"/>
  <c r="DA69" i="28"/>
  <c r="DT69" i="28"/>
  <c r="DK88" i="28"/>
  <c r="BD88" i="28"/>
  <c r="N88" i="28"/>
  <c r="BM88" i="28"/>
  <c r="AG88" i="28"/>
  <c r="DU68" i="28"/>
  <c r="V68" i="28"/>
  <c r="AU68" i="28"/>
  <c r="DZ68" i="28"/>
  <c r="AX68" i="28"/>
  <c r="CT68" i="28"/>
  <c r="R68" i="28"/>
  <c r="DB68" i="28"/>
  <c r="AW89" i="28"/>
  <c r="DO89" i="28"/>
  <c r="DU89" i="28"/>
  <c r="CT89" i="28"/>
  <c r="DR89" i="28"/>
  <c r="BW89" i="28"/>
  <c r="DV89" i="28"/>
  <c r="DC89" i="28"/>
  <c r="AD83" i="28"/>
  <c r="BW83" i="28"/>
  <c r="AQ83" i="28"/>
  <c r="BP83" i="28"/>
  <c r="U83" i="28"/>
  <c r="AU83" i="28"/>
  <c r="CG83" i="28"/>
  <c r="AD123" i="28"/>
  <c r="CB123" i="28"/>
  <c r="BD123" i="28"/>
  <c r="DN123" i="28"/>
  <c r="T123" i="28"/>
  <c r="W123" i="28"/>
  <c r="AM123" i="28"/>
  <c r="CD123" i="28"/>
  <c r="CQ108" i="28"/>
  <c r="BI108" i="28"/>
  <c r="BK108" i="28"/>
  <c r="AI108" i="28"/>
  <c r="Q108" i="28"/>
  <c r="CK108" i="28"/>
  <c r="CL108" i="28"/>
  <c r="AN108" i="28"/>
  <c r="AE108" i="28"/>
  <c r="R108" i="28"/>
  <c r="EB108" i="28"/>
  <c r="AQ108" i="28"/>
  <c r="DE108" i="28"/>
  <c r="CX108" i="28"/>
  <c r="AS26" i="28"/>
  <c r="BR26" i="28"/>
  <c r="DB26" i="28"/>
  <c r="EB26" i="28"/>
  <c r="AO26" i="28"/>
  <c r="X26" i="28"/>
  <c r="R26" i="28"/>
  <c r="BO26" i="28"/>
  <c r="BX26" i="28"/>
  <c r="CW26" i="28"/>
  <c r="DU26" i="28"/>
  <c r="CL26" i="28"/>
  <c r="AI26" i="28"/>
  <c r="CA26" i="28"/>
  <c r="BG26" i="28"/>
  <c r="AY10" i="28"/>
  <c r="BJ10" i="28"/>
  <c r="CO10" i="28"/>
  <c r="CQ10" i="28"/>
  <c r="DS10" i="28"/>
  <c r="DA10" i="28"/>
  <c r="CG10" i="28"/>
  <c r="R10" i="28"/>
  <c r="BF10" i="28"/>
  <c r="AD10" i="28"/>
  <c r="DO10" i="28"/>
  <c r="AB10" i="28"/>
  <c r="U10" i="28"/>
  <c r="DM10" i="28"/>
  <c r="DR10" i="28"/>
  <c r="DS17" i="28"/>
  <c r="BP17" i="28"/>
  <c r="BQ17" i="28"/>
  <c r="Q17" i="28"/>
  <c r="BX17" i="28"/>
  <c r="AG17" i="28"/>
  <c r="AT17" i="28"/>
  <c r="AH17" i="28"/>
  <c r="AM17" i="28"/>
  <c r="W17" i="28"/>
  <c r="AE17" i="28"/>
  <c r="DA17" i="28"/>
  <c r="DC17" i="28"/>
  <c r="CS17" i="28"/>
  <c r="AU17" i="28"/>
  <c r="Y47" i="28"/>
  <c r="CT47" i="28"/>
  <c r="U47" i="28"/>
  <c r="CD47" i="28"/>
  <c r="AG47" i="28"/>
  <c r="CN47" i="28"/>
  <c r="X47" i="28"/>
  <c r="V47" i="28"/>
  <c r="BY47" i="28"/>
  <c r="BW47" i="28"/>
  <c r="AX47" i="28"/>
  <c r="CR47" i="28"/>
  <c r="AN47" i="28"/>
  <c r="BV47" i="28"/>
  <c r="M47" i="28"/>
  <c r="DO74" i="28"/>
  <c r="AV74" i="28"/>
  <c r="EB74" i="28"/>
  <c r="BM74" i="28"/>
  <c r="DR74" i="28"/>
  <c r="AG74" i="28"/>
  <c r="BD74" i="28"/>
  <c r="N74" i="28"/>
  <c r="T74" i="28"/>
  <c r="O74" i="28"/>
  <c r="AP74" i="28"/>
  <c r="DN74" i="28"/>
  <c r="DI74" i="28"/>
  <c r="AI74" i="28"/>
  <c r="CM74" i="28"/>
  <c r="DW30" i="28"/>
  <c r="BT30" i="28"/>
  <c r="CU30" i="28"/>
  <c r="CV30" i="28"/>
  <c r="AV30" i="28"/>
  <c r="R30" i="28"/>
  <c r="DB30" i="28"/>
  <c r="DQ30" i="28"/>
  <c r="AJ30" i="28"/>
  <c r="AD30" i="28"/>
  <c r="DI30" i="28"/>
  <c r="BJ30" i="28"/>
  <c r="AL30" i="28"/>
  <c r="CI30" i="28"/>
  <c r="T30" i="28"/>
  <c r="AR13" i="28"/>
  <c r="CZ13" i="28"/>
  <c r="DY13" i="28"/>
  <c r="CS13" i="28"/>
  <c r="AE13" i="28"/>
  <c r="BI13" i="28"/>
  <c r="AG13" i="28"/>
  <c r="CY13" i="28"/>
  <c r="BP13" i="28"/>
  <c r="BZ13" i="28"/>
  <c r="CB13" i="28"/>
  <c r="AZ13" i="28"/>
  <c r="BL13" i="28"/>
  <c r="BB13" i="28"/>
  <c r="CO13" i="28"/>
  <c r="BZ9" i="28"/>
  <c r="DG9" i="28"/>
  <c r="AJ9" i="28"/>
  <c r="AI9" i="28"/>
  <c r="BO9" i="28"/>
  <c r="AB9" i="28"/>
  <c r="BN9" i="28"/>
  <c r="AL9" i="28"/>
  <c r="DP9" i="28"/>
  <c r="DN9" i="28"/>
  <c r="CV9" i="28"/>
  <c r="CN9" i="28"/>
  <c r="CL9" i="28"/>
  <c r="BB9" i="28"/>
  <c r="DX9" i="28"/>
  <c r="BY106" i="28"/>
  <c r="CE106" i="28"/>
  <c r="BS106" i="28"/>
  <c r="DG106" i="28"/>
  <c r="DJ106" i="28"/>
  <c r="DK106" i="28"/>
  <c r="BL106" i="28"/>
  <c r="AZ106" i="28"/>
  <c r="CX106" i="28"/>
  <c r="N106" i="28"/>
  <c r="BG106" i="28"/>
  <c r="S106" i="28"/>
  <c r="BJ106" i="28"/>
  <c r="AV106" i="28"/>
  <c r="DI106" i="28"/>
  <c r="BJ105" i="28"/>
  <c r="Z105" i="28"/>
  <c r="BQ105" i="28"/>
  <c r="DD105" i="28"/>
  <c r="BS105" i="28"/>
  <c r="AR105" i="28"/>
  <c r="BM105" i="28"/>
  <c r="BE105" i="28"/>
  <c r="DH105" i="28"/>
  <c r="DT105" i="28"/>
  <c r="CO105" i="28"/>
  <c r="CU105" i="28"/>
  <c r="AM105" i="28"/>
  <c r="W105" i="28"/>
  <c r="CB105" i="28"/>
  <c r="V70" i="28"/>
  <c r="DK70" i="28"/>
  <c r="BS70" i="28"/>
  <c r="DF70" i="28"/>
  <c r="Y70" i="28"/>
  <c r="R70" i="28"/>
  <c r="BP70" i="28"/>
  <c r="DN70" i="28"/>
  <c r="CO70" i="28"/>
  <c r="BB70" i="28"/>
  <c r="CJ70" i="28"/>
  <c r="BZ70" i="28"/>
  <c r="CE70" i="28"/>
  <c r="DT70" i="28"/>
  <c r="BD70" i="28"/>
  <c r="BE86" i="28"/>
  <c r="R86" i="28"/>
  <c r="CC86" i="28"/>
  <c r="AW86" i="28"/>
  <c r="CL86" i="28"/>
  <c r="AY86" i="28"/>
  <c r="CP86" i="28"/>
  <c r="CK86" i="28"/>
  <c r="CE86" i="28"/>
  <c r="DX86" i="28"/>
  <c r="AC86" i="28"/>
  <c r="BM86" i="28"/>
  <c r="BF86" i="28"/>
  <c r="U86" i="28"/>
  <c r="AX86" i="28"/>
  <c r="CM120" i="28"/>
  <c r="AO120" i="28"/>
  <c r="CV120" i="28"/>
  <c r="BA120" i="28"/>
  <c r="DL120" i="28"/>
  <c r="AR120" i="28"/>
  <c r="AT120" i="28"/>
  <c r="W120" i="28"/>
  <c r="BK120" i="28"/>
  <c r="DX120" i="28"/>
  <c r="P120" i="28"/>
  <c r="AS120" i="28"/>
  <c r="CI120" i="28"/>
  <c r="AA120" i="28"/>
  <c r="Q120" i="28"/>
  <c r="AI103" i="28"/>
  <c r="CS103" i="28"/>
  <c r="BP103" i="28"/>
  <c r="M103" i="28"/>
  <c r="AE103" i="28"/>
  <c r="CE103" i="28"/>
  <c r="BL103" i="28"/>
  <c r="W103" i="28"/>
  <c r="AP103" i="28"/>
  <c r="DB103" i="28"/>
  <c r="DO103" i="28"/>
  <c r="BN103" i="28"/>
  <c r="CW103" i="28"/>
  <c r="CT103" i="28"/>
  <c r="U103" i="28"/>
  <c r="AA59" i="28"/>
  <c r="W59" i="28"/>
  <c r="AX59" i="28"/>
  <c r="BO59" i="28"/>
  <c r="BK59" i="28"/>
  <c r="BP59" i="28"/>
  <c r="BL59" i="28"/>
  <c r="BN59" i="28"/>
  <c r="CO59" i="28"/>
  <c r="CN59" i="28"/>
  <c r="AP59" i="28"/>
  <c r="Q59" i="28"/>
  <c r="DL59" i="28"/>
  <c r="BT59" i="28"/>
  <c r="DF59" i="28"/>
  <c r="CK101" i="28"/>
  <c r="DQ101" i="28"/>
  <c r="CL101" i="28"/>
  <c r="CV101" i="28"/>
  <c r="BR101" i="28"/>
  <c r="W101" i="28"/>
  <c r="DO101" i="28"/>
  <c r="BG101" i="28"/>
  <c r="CP101" i="28"/>
  <c r="CY101" i="28"/>
  <c r="BC101" i="28"/>
  <c r="BA101" i="28"/>
  <c r="P101" i="28"/>
  <c r="BT101" i="28"/>
  <c r="CD101" i="28"/>
  <c r="BR18" i="28"/>
  <c r="DV18" i="28"/>
  <c r="S18" i="28"/>
  <c r="AO18" i="28"/>
  <c r="BH18" i="28"/>
  <c r="DW18" i="28"/>
  <c r="CG18" i="28"/>
  <c r="CP18" i="28"/>
  <c r="DR18" i="28"/>
  <c r="AV18" i="28"/>
  <c r="BC18" i="28"/>
  <c r="T18" i="28"/>
  <c r="AS18" i="28"/>
  <c r="BF18" i="28"/>
  <c r="DI18" i="28"/>
  <c r="CD24" i="28"/>
  <c r="M24" i="28"/>
  <c r="AL24" i="28"/>
  <c r="DQ24" i="28"/>
  <c r="DB24" i="28"/>
  <c r="X24" i="28"/>
  <c r="T24" i="28"/>
  <c r="DJ24" i="28"/>
  <c r="Y24" i="28"/>
  <c r="BY24" i="28"/>
  <c r="AU24" i="28"/>
  <c r="DX24" i="28"/>
  <c r="AS24" i="28"/>
  <c r="AV24" i="28"/>
  <c r="CJ24" i="28"/>
  <c r="DF12" i="28"/>
  <c r="AX12" i="28"/>
  <c r="CY12" i="28"/>
  <c r="BJ12" i="28"/>
  <c r="CA12" i="28"/>
  <c r="AG12" i="28"/>
  <c r="P12" i="28"/>
  <c r="AC12" i="28"/>
  <c r="DU12" i="28"/>
  <c r="CT12" i="28"/>
  <c r="CX12" i="28"/>
  <c r="BO12" i="28"/>
  <c r="DZ12" i="28"/>
  <c r="CH12" i="28"/>
  <c r="BE12" i="28"/>
  <c r="CS25" i="28"/>
  <c r="DH25" i="28"/>
  <c r="AT25" i="28"/>
  <c r="CO25" i="28"/>
  <c r="CA25" i="28"/>
  <c r="BX25" i="28"/>
  <c r="DS25" i="28"/>
  <c r="BZ25" i="28"/>
  <c r="DZ25" i="28"/>
  <c r="AF25" i="28"/>
  <c r="AQ25" i="28"/>
  <c r="P25" i="28"/>
  <c r="CX25" i="28"/>
  <c r="CI25" i="28"/>
  <c r="EB25" i="28"/>
  <c r="N85" i="28"/>
  <c r="DN85" i="28"/>
  <c r="AA85" i="28"/>
  <c r="BQ85" i="28"/>
  <c r="CR85" i="28"/>
  <c r="AH85" i="28"/>
  <c r="CC85" i="28"/>
  <c r="DA85" i="28"/>
  <c r="DM85" i="28"/>
  <c r="O85" i="28"/>
  <c r="CK85" i="28"/>
  <c r="BJ85" i="28"/>
  <c r="BX85" i="28"/>
  <c r="BI85" i="28"/>
  <c r="DB85" i="28"/>
  <c r="BH87" i="28"/>
  <c r="BO87" i="28"/>
  <c r="AQ87" i="28"/>
  <c r="BQ87" i="28"/>
  <c r="O87" i="28"/>
  <c r="BI87" i="28"/>
  <c r="AE87" i="28"/>
  <c r="BK87" i="28"/>
  <c r="AV87" i="28"/>
  <c r="EB87" i="28"/>
  <c r="CF87" i="28"/>
  <c r="BR87" i="28"/>
  <c r="DM87" i="28"/>
  <c r="CD87" i="28"/>
  <c r="CY87" i="28"/>
  <c r="CZ41" i="28"/>
  <c r="BB41" i="28"/>
  <c r="CK41" i="28"/>
  <c r="DU41" i="28"/>
  <c r="BJ41" i="28"/>
  <c r="N41" i="28"/>
  <c r="AR41" i="28"/>
  <c r="BL41" i="28"/>
  <c r="BX41" i="28"/>
  <c r="DQ41" i="28"/>
  <c r="BZ41" i="28"/>
  <c r="AH41" i="28"/>
  <c r="DP41" i="28"/>
  <c r="O41" i="28"/>
  <c r="BF41" i="28"/>
  <c r="DK53" i="28"/>
  <c r="BH53" i="28"/>
  <c r="DW53" i="28"/>
  <c r="CV53" i="28"/>
  <c r="BZ53" i="28"/>
  <c r="EB53" i="28"/>
  <c r="BE53" i="28"/>
  <c r="DE53" i="28"/>
  <c r="BK53" i="28"/>
  <c r="CX53" i="28"/>
  <c r="DB53" i="28"/>
  <c r="EA53" i="28"/>
  <c r="BX53" i="28"/>
  <c r="DV53" i="28"/>
  <c r="BD53" i="28"/>
  <c r="BM97" i="28"/>
  <c r="BE97" i="28"/>
  <c r="AL97" i="28"/>
  <c r="CH97" i="28"/>
  <c r="BS97" i="28"/>
  <c r="BC97" i="28"/>
  <c r="AP97" i="28"/>
  <c r="BU97" i="28"/>
  <c r="BT97" i="28"/>
  <c r="W97" i="28"/>
  <c r="BY97" i="28"/>
  <c r="AE97" i="28"/>
  <c r="AT97" i="28"/>
  <c r="BX97" i="28"/>
  <c r="CM97" i="28"/>
  <c r="BD48" i="28"/>
  <c r="BS48" i="28"/>
  <c r="V48" i="28"/>
  <c r="BN48" i="28"/>
  <c r="CP48" i="28"/>
  <c r="DQ48" i="28"/>
  <c r="AB57" i="28"/>
  <c r="AL45" i="28"/>
  <c r="BS54" i="28"/>
  <c r="AM27" i="28"/>
  <c r="CR116" i="28"/>
  <c r="CD96" i="28"/>
  <c r="BE111" i="28"/>
  <c r="BQ107" i="28"/>
  <c r="BW122" i="28"/>
  <c r="CD77" i="28"/>
  <c r="Y76" i="28"/>
  <c r="BY76" i="28"/>
  <c r="CV92" i="28"/>
  <c r="BN92" i="28"/>
  <c r="U33" i="28"/>
  <c r="CX33" i="28"/>
  <c r="CW52" i="28"/>
  <c r="AO56" i="28"/>
  <c r="P56" i="28"/>
  <c r="BQ14" i="28"/>
  <c r="DH14" i="28"/>
  <c r="DX75" i="28"/>
  <c r="DH75" i="28"/>
  <c r="BF121" i="28"/>
  <c r="AV121" i="28"/>
  <c r="DG67" i="28"/>
  <c r="AB67" i="28"/>
  <c r="CK46" i="28"/>
  <c r="CJ46" i="28"/>
  <c r="CU40" i="28"/>
  <c r="X40" i="28"/>
  <c r="CO72" i="28"/>
  <c r="BJ72" i="28"/>
  <c r="AW112" i="28"/>
  <c r="U112" i="28"/>
  <c r="CW29" i="28"/>
  <c r="DV29" i="28"/>
  <c r="DK38" i="28"/>
  <c r="DL38" i="28"/>
  <c r="DV115" i="28"/>
  <c r="EB115" i="28"/>
  <c r="DK8" i="28"/>
  <c r="BV8" i="28"/>
  <c r="T82" i="28"/>
  <c r="BE82" i="28"/>
  <c r="X82" i="28"/>
  <c r="DX82" i="28"/>
  <c r="S117" i="28"/>
  <c r="DI117" i="28"/>
  <c r="CY117" i="28"/>
  <c r="BS117" i="28"/>
  <c r="W93" i="28"/>
  <c r="BP93" i="28"/>
  <c r="AZ93" i="28"/>
  <c r="AK93" i="28"/>
  <c r="BD71" i="28"/>
  <c r="EB71" i="28"/>
  <c r="BU71" i="28"/>
  <c r="Z71" i="28"/>
  <c r="DT71" i="28"/>
  <c r="DS69" i="28"/>
  <c r="DJ69" i="28"/>
  <c r="AE69" i="28"/>
  <c r="CO69" i="28"/>
  <c r="AP69" i="28"/>
  <c r="EB69" i="28"/>
  <c r="BZ88" i="28"/>
  <c r="CK88" i="28"/>
  <c r="CC88" i="28"/>
  <c r="CH88" i="28"/>
  <c r="AX88" i="28"/>
  <c r="BW68" i="28"/>
  <c r="DE68" i="28"/>
  <c r="AG68" i="28"/>
  <c r="AD68" i="28"/>
  <c r="DM68" i="28"/>
  <c r="CX68" i="28"/>
  <c r="CA68" i="28"/>
  <c r="DV68" i="28"/>
  <c r="DF89" i="28"/>
  <c r="DS89" i="28"/>
  <c r="AI89" i="28"/>
  <c r="BM89" i="28"/>
  <c r="DP89" i="28"/>
  <c r="BB89" i="28"/>
  <c r="CK89" i="28"/>
  <c r="DK89" i="28"/>
  <c r="DT83" i="28"/>
  <c r="AS83" i="28"/>
  <c r="BY83" i="28"/>
  <c r="O83" i="28"/>
  <c r="DP83" i="28"/>
  <c r="BT83" i="28"/>
  <c r="AB83" i="28"/>
  <c r="DR123" i="28"/>
  <c r="CZ123" i="28"/>
  <c r="DO123" i="28"/>
  <c r="AJ123" i="28"/>
  <c r="DZ123" i="28"/>
  <c r="AB123" i="28"/>
  <c r="N123" i="28"/>
  <c r="DH123" i="28"/>
  <c r="AH108" i="28"/>
  <c r="DT108" i="28"/>
  <c r="CI108" i="28"/>
  <c r="CZ108" i="28"/>
  <c r="BF108" i="28"/>
  <c r="BX108" i="28"/>
  <c r="AT108" i="28"/>
  <c r="DS108" i="28"/>
  <c r="DJ108" i="28"/>
  <c r="AL108" i="28"/>
  <c r="AG108" i="28"/>
  <c r="AS108" i="28"/>
  <c r="CP108" i="28"/>
  <c r="CY108" i="28"/>
  <c r="AA26" i="28"/>
  <c r="CD26" i="28"/>
  <c r="CB26" i="28"/>
  <c r="CU26" i="28"/>
  <c r="CH26" i="28"/>
  <c r="AY26" i="28"/>
  <c r="DF26" i="28"/>
  <c r="CR26" i="28"/>
  <c r="DY26" i="28"/>
  <c r="DJ26" i="28"/>
  <c r="CK26" i="28"/>
  <c r="BK26" i="28"/>
  <c r="S26" i="28"/>
  <c r="BT26" i="28"/>
  <c r="AD26" i="28"/>
  <c r="P10" i="28"/>
  <c r="V10" i="28"/>
  <c r="CA10" i="28"/>
  <c r="DT10" i="28"/>
  <c r="DU10" i="28"/>
  <c r="CF10" i="28"/>
  <c r="AH10" i="28"/>
  <c r="DE10" i="28"/>
  <c r="BT10" i="28"/>
  <c r="CZ10" i="28"/>
  <c r="O10" i="28"/>
  <c r="BL10" i="28"/>
  <c r="CJ10" i="28"/>
  <c r="CK10" i="28"/>
  <c r="DL10" i="28"/>
  <c r="CW17" i="28"/>
  <c r="DF17" i="28"/>
  <c r="Y17" i="28"/>
  <c r="BS17" i="28"/>
  <c r="DZ17" i="28"/>
  <c r="BZ17" i="28"/>
  <c r="X17" i="28"/>
  <c r="CL17" i="28"/>
  <c r="BK17" i="28"/>
  <c r="BW17" i="28"/>
  <c r="V17" i="28"/>
  <c r="CH17" i="28"/>
  <c r="BE17" i="28"/>
  <c r="AV17" i="28"/>
  <c r="BJ17" i="28"/>
  <c r="DI47" i="28"/>
  <c r="BU47" i="28"/>
  <c r="AZ47" i="28"/>
  <c r="CC47" i="28"/>
  <c r="CK47" i="28"/>
  <c r="T47" i="28"/>
  <c r="BI47" i="28"/>
  <c r="AS47" i="28"/>
  <c r="Z47" i="28"/>
  <c r="DF47" i="28"/>
  <c r="AE47" i="28"/>
  <c r="BC47" i="28"/>
  <c r="DV47" i="28"/>
  <c r="BE47" i="28"/>
  <c r="CJ47" i="28"/>
  <c r="AE74" i="28"/>
  <c r="AF74" i="28"/>
  <c r="U74" i="28"/>
  <c r="DE74" i="28"/>
  <c r="CN74" i="28"/>
  <c r="AO74" i="28"/>
  <c r="AS74" i="28"/>
  <c r="CO74" i="28"/>
  <c r="AD74" i="28"/>
  <c r="BE74" i="28"/>
  <c r="R74" i="28"/>
  <c r="AL74" i="28"/>
  <c r="BA74" i="28"/>
  <c r="BX74" i="28"/>
  <c r="BO74" i="28"/>
  <c r="DF30" i="28"/>
  <c r="DY30" i="28"/>
  <c r="DR30" i="28"/>
  <c r="BU30" i="28"/>
  <c r="AF30" i="28"/>
  <c r="BN30" i="28"/>
  <c r="DE30" i="28"/>
  <c r="DT30" i="28"/>
  <c r="CX30" i="28"/>
  <c r="Q30" i="28"/>
  <c r="DS30" i="28"/>
  <c r="AI30" i="28"/>
  <c r="CE30" i="28"/>
  <c r="O30" i="28"/>
  <c r="CO30" i="28"/>
  <c r="AN13" i="28"/>
  <c r="DI13" i="28"/>
  <c r="DF13" i="28"/>
  <c r="DW13" i="28"/>
  <c r="CK13" i="28"/>
  <c r="DQ13" i="28"/>
  <c r="BA13" i="28"/>
  <c r="U13" i="28"/>
  <c r="AC13" i="28"/>
  <c r="DP13" i="28"/>
  <c r="DB13" i="28"/>
  <c r="DU13" i="28"/>
  <c r="Z13" i="28"/>
  <c r="S13" i="28"/>
  <c r="DX13" i="28"/>
  <c r="CT9" i="28"/>
  <c r="CC9" i="28"/>
  <c r="BJ9" i="28"/>
  <c r="CE9" i="28"/>
  <c r="AY9" i="28"/>
  <c r="BK9" i="28"/>
  <c r="EA9" i="28"/>
  <c r="BY9" i="28"/>
  <c r="CK9" i="28"/>
  <c r="U9" i="28"/>
  <c r="CS9" i="28"/>
  <c r="AQ9" i="28"/>
  <c r="CW9" i="28"/>
  <c r="O9" i="28"/>
  <c r="DD9" i="28"/>
  <c r="DS106" i="28"/>
  <c r="DY106" i="28"/>
  <c r="DM106" i="28"/>
  <c r="AF106" i="28"/>
  <c r="BD106" i="28"/>
  <c r="BK106" i="28"/>
  <c r="BN106" i="28"/>
  <c r="CI106" i="28"/>
  <c r="CP106" i="28"/>
  <c r="BM106" i="28"/>
  <c r="W106" i="28"/>
  <c r="BC106" i="28"/>
  <c r="AB106" i="28"/>
  <c r="DX106" i="28"/>
  <c r="AP106" i="28"/>
  <c r="AP105" i="28"/>
  <c r="CP105" i="28"/>
  <c r="BT105" i="28"/>
  <c r="AU105" i="28"/>
  <c r="M105" i="28"/>
  <c r="AS105" i="28"/>
  <c r="CF105" i="28"/>
  <c r="CE105" i="28"/>
  <c r="CW105" i="28"/>
  <c r="DI105" i="28"/>
  <c r="DA105" i="28"/>
  <c r="P105" i="28"/>
  <c r="BB105" i="28"/>
  <c r="AA105" i="28"/>
  <c r="CJ105" i="28"/>
  <c r="DI70" i="28"/>
  <c r="BN70" i="28"/>
  <c r="BA70" i="28"/>
  <c r="DY70" i="28"/>
  <c r="BW70" i="28"/>
  <c r="AA70" i="28"/>
  <c r="CA70" i="28"/>
  <c r="BG70" i="28"/>
  <c r="AJ70" i="28"/>
  <c r="W70" i="28"/>
  <c r="AG70" i="28"/>
  <c r="BI70" i="28"/>
  <c r="T70" i="28"/>
  <c r="DH70" i="28"/>
  <c r="DD70" i="28"/>
  <c r="BV86" i="28"/>
  <c r="CG86" i="28"/>
  <c r="DD86" i="28"/>
  <c r="AK86" i="28"/>
  <c r="DK86" i="28"/>
  <c r="CR86" i="28"/>
  <c r="DR86" i="28"/>
  <c r="AM86" i="28"/>
  <c r="CO86" i="28"/>
  <c r="DO86" i="28"/>
  <c r="AO86" i="28"/>
  <c r="BJ86" i="28"/>
  <c r="DQ86" i="28"/>
  <c r="Q86" i="28"/>
  <c r="DY86" i="28"/>
  <c r="M120" i="28"/>
  <c r="CC120" i="28"/>
  <c r="BO120" i="28"/>
  <c r="CN120" i="28"/>
  <c r="BV120" i="28"/>
  <c r="CZ120" i="28"/>
  <c r="CU120" i="28"/>
  <c r="BZ120" i="28"/>
  <c r="AM120" i="28"/>
  <c r="CB120" i="28"/>
  <c r="DD120" i="28"/>
  <c r="DI120" i="28"/>
  <c r="AD120" i="28"/>
  <c r="AU120" i="28"/>
  <c r="BS120" i="28"/>
  <c r="AV103" i="28"/>
  <c r="AQ103" i="28"/>
  <c r="CZ103" i="28"/>
  <c r="CG103" i="28"/>
  <c r="CL103" i="28"/>
  <c r="AH103" i="28"/>
  <c r="BD103" i="28"/>
  <c r="AX103" i="28"/>
  <c r="DP103" i="28"/>
  <c r="AU103" i="28"/>
  <c r="CI103" i="28"/>
  <c r="DE103" i="28"/>
  <c r="BZ103" i="28"/>
  <c r="BQ103" i="28"/>
  <c r="AZ103" i="28"/>
  <c r="CW59" i="28"/>
  <c r="AG59" i="28"/>
  <c r="CU59" i="28"/>
  <c r="EA59" i="28"/>
  <c r="CY59" i="28"/>
  <c r="CA59" i="28"/>
  <c r="BR59" i="28"/>
  <c r="BV59" i="28"/>
  <c r="AL59" i="28"/>
  <c r="CE59" i="28"/>
  <c r="BQ59" i="28"/>
  <c r="DR59" i="28"/>
  <c r="DJ59" i="28"/>
  <c r="CX59" i="28"/>
  <c r="O59" i="28"/>
  <c r="BD101" i="28"/>
  <c r="AK101" i="28"/>
  <c r="AV101" i="28"/>
  <c r="Y101" i="28"/>
  <c r="AG101" i="28"/>
  <c r="DJ101" i="28"/>
  <c r="AP101" i="28"/>
  <c r="BN101" i="28"/>
  <c r="AA101" i="28"/>
  <c r="CC101" i="28"/>
  <c r="DT101" i="28"/>
  <c r="V101" i="28"/>
  <c r="BU101" i="28"/>
  <c r="BM101" i="28"/>
  <c r="BS101" i="28"/>
  <c r="DC18" i="28"/>
  <c r="CW18" i="28"/>
  <c r="CK18" i="28"/>
  <c r="DH18" i="28"/>
  <c r="AX18" i="28"/>
  <c r="M18" i="28"/>
  <c r="AB18" i="28"/>
  <c r="DO18" i="28"/>
  <c r="BW18" i="28"/>
  <c r="CF18" i="28"/>
  <c r="CD18" i="28"/>
  <c r="BI18" i="28"/>
  <c r="DF18" i="28"/>
  <c r="AC18" i="28"/>
  <c r="BB18" i="28"/>
  <c r="DM24" i="28"/>
  <c r="BA24" i="28"/>
  <c r="DD24" i="28"/>
  <c r="W24" i="28"/>
  <c r="CC24" i="28"/>
  <c r="AB24" i="28"/>
  <c r="BP24" i="28"/>
  <c r="DS24" i="28"/>
  <c r="CX24" i="28"/>
  <c r="N24" i="28"/>
  <c r="DP24" i="28"/>
  <c r="DA24" i="28"/>
  <c r="AC24" i="28"/>
  <c r="AG24" i="28"/>
  <c r="AH24" i="28"/>
  <c r="DM12" i="28"/>
  <c r="EB12" i="28"/>
  <c r="BR12" i="28"/>
  <c r="BV12" i="28"/>
  <c r="W12" i="28"/>
  <c r="O12" i="28"/>
  <c r="BQ12" i="28"/>
  <c r="CG12" i="28"/>
  <c r="CN12" i="28"/>
  <c r="DS12" i="28"/>
  <c r="X12" i="28"/>
  <c r="AS12" i="28"/>
  <c r="BX12" i="28"/>
  <c r="AJ12" i="28"/>
  <c r="DD12" i="28"/>
  <c r="AK25" i="28"/>
  <c r="BG25" i="28"/>
  <c r="BK25" i="28"/>
  <c r="AE25" i="28"/>
  <c r="O25" i="28"/>
  <c r="DE25" i="28"/>
  <c r="CC25" i="28"/>
  <c r="BU25" i="28"/>
  <c r="AC25" i="28"/>
  <c r="DF25" i="28"/>
  <c r="CJ25" i="28"/>
  <c r="BC25" i="28"/>
  <c r="CL25" i="28"/>
  <c r="AV25" i="28"/>
  <c r="R25" i="28"/>
  <c r="BN85" i="28"/>
  <c r="DU85" i="28"/>
  <c r="BM85" i="28"/>
  <c r="AV85" i="28"/>
  <c r="BU85" i="28"/>
  <c r="DZ85" i="28"/>
  <c r="T85" i="28"/>
  <c r="DP85" i="28"/>
  <c r="DQ85" i="28"/>
  <c r="Y85" i="28"/>
  <c r="CJ85" i="28"/>
  <c r="AZ85" i="28"/>
  <c r="CI85" i="28"/>
  <c r="DR85" i="28"/>
  <c r="BP85" i="28"/>
  <c r="DH87" i="28"/>
  <c r="AF87" i="28"/>
  <c r="AS87" i="28"/>
  <c r="AM87" i="28"/>
  <c r="DJ87" i="28"/>
  <c r="W87" i="28"/>
  <c r="EA87" i="28"/>
  <c r="AO87" i="28"/>
  <c r="AR87" i="28"/>
  <c r="AD87" i="28"/>
  <c r="BJ87" i="28"/>
  <c r="DP87" i="28"/>
  <c r="CS87" i="28"/>
  <c r="CR87" i="28"/>
  <c r="BU87" i="28"/>
  <c r="CG41" i="28"/>
  <c r="EB41" i="28"/>
  <c r="DE41" i="28"/>
  <c r="BW41" i="28"/>
  <c r="DX41" i="28"/>
  <c r="CA41" i="28"/>
  <c r="CW41" i="28"/>
  <c r="DI41" i="28"/>
  <c r="CI41" i="28"/>
  <c r="Q41" i="28"/>
  <c r="AD41" i="28"/>
  <c r="AX41" i="28"/>
  <c r="BK41" i="28"/>
  <c r="AZ41" i="28"/>
  <c r="AB41" i="28"/>
  <c r="AR53" i="28"/>
  <c r="BL53" i="28"/>
  <c r="DH53" i="28"/>
  <c r="BA53" i="28"/>
  <c r="AD53" i="28"/>
  <c r="AS53" i="28"/>
  <c r="BN53" i="28"/>
  <c r="AW53" i="28"/>
  <c r="W53" i="28"/>
  <c r="CZ53" i="28"/>
  <c r="N53" i="28"/>
  <c r="BB53" i="28"/>
  <c r="DX53" i="28"/>
  <c r="CS53" i="28"/>
  <c r="BY53" i="28"/>
  <c r="DU97" i="28"/>
  <c r="DE97" i="28"/>
  <c r="M97" i="28"/>
  <c r="DI97" i="28"/>
  <c r="CC97" i="28"/>
  <c r="EA97" i="28"/>
  <c r="BV97" i="28"/>
  <c r="CU97" i="28"/>
  <c r="CD97" i="28"/>
  <c r="AC97" i="28"/>
  <c r="DO97" i="28"/>
  <c r="CW97" i="28"/>
  <c r="DR97" i="28"/>
  <c r="T97" i="28"/>
  <c r="AX97" i="28"/>
  <c r="AX48" i="28"/>
  <c r="AZ48" i="28"/>
  <c r="DC48" i="28"/>
  <c r="AY48" i="28"/>
  <c r="DD48" i="28"/>
  <c r="AL48" i="28"/>
  <c r="Z55" i="28"/>
  <c r="BO92" i="28"/>
  <c r="N14" i="28"/>
  <c r="BE67" i="28"/>
  <c r="BQ38" i="28"/>
  <c r="AQ82" i="28"/>
  <c r="CS93" i="28"/>
  <c r="S69" i="28"/>
  <c r="BU68" i="28"/>
  <c r="DE89" i="28"/>
  <c r="AA83" i="28"/>
  <c r="BS123" i="28"/>
  <c r="M108" i="28"/>
  <c r="W26" i="28"/>
  <c r="BD26" i="28"/>
  <c r="CD10" i="28"/>
  <c r="CC10" i="28"/>
  <c r="DP17" i="28"/>
  <c r="BT17" i="28"/>
  <c r="N47" i="28"/>
  <c r="CM47" i="28"/>
  <c r="AZ74" i="28"/>
  <c r="CE74" i="28"/>
  <c r="DM30" i="28"/>
  <c r="DC30" i="28"/>
  <c r="DS13" i="28"/>
  <c r="CF9" i="28"/>
  <c r="BW106" i="28"/>
  <c r="P106" i="28"/>
  <c r="AX105" i="28"/>
  <c r="BO105" i="28"/>
  <c r="CT70" i="28"/>
  <c r="AM70" i="28"/>
  <c r="DN86" i="28"/>
  <c r="BB86" i="28"/>
  <c r="AE120" i="28"/>
  <c r="DB120" i="28"/>
  <c r="CH103" i="28"/>
  <c r="CL59" i="28"/>
  <c r="AC59" i="28"/>
  <c r="DY101" i="28"/>
  <c r="CZ101" i="28"/>
  <c r="CB18" i="28"/>
  <c r="DM18" i="28"/>
  <c r="CR24" i="28"/>
  <c r="CI24" i="28"/>
  <c r="CF12" i="28"/>
  <c r="CE12" i="28"/>
  <c r="AS25" i="28"/>
  <c r="DR25" i="28"/>
  <c r="BT85" i="28"/>
  <c r="BL85" i="28"/>
  <c r="DB87" i="28"/>
  <c r="DK87" i="28"/>
  <c r="DS41" i="28"/>
  <c r="CE41" i="28"/>
  <c r="DT53" i="28"/>
  <c r="AH53" i="28"/>
  <c r="AF53" i="28"/>
  <c r="AA53" i="28"/>
  <c r="BU53" i="28"/>
  <c r="BO53" i="28"/>
  <c r="DR53" i="28"/>
  <c r="AI53" i="28"/>
  <c r="CX97" i="28"/>
  <c r="CT97" i="28"/>
  <c r="CJ97" i="28"/>
  <c r="BK97" i="28"/>
  <c r="DG97" i="28"/>
  <c r="DK97" i="28"/>
  <c r="EB97" i="28"/>
  <c r="BG48" i="28"/>
  <c r="BU48" i="28"/>
  <c r="X48" i="28"/>
  <c r="DU48" i="28"/>
  <c r="AA48" i="28"/>
  <c r="DK48" i="28"/>
  <c r="DO48" i="28"/>
  <c r="CU48" i="28"/>
  <c r="Y48" i="28"/>
  <c r="BA48" i="28"/>
  <c r="DH48" i="28"/>
  <c r="AH48" i="28"/>
  <c r="BE91" i="28"/>
  <c r="EA91" i="28"/>
  <c r="R91" i="28"/>
  <c r="DW91" i="28"/>
  <c r="AR91" i="28"/>
  <c r="BV91" i="28"/>
  <c r="CM91" i="28"/>
  <c r="DB91" i="28"/>
  <c r="DE91" i="28"/>
  <c r="CA91" i="28"/>
  <c r="BG91" i="28"/>
  <c r="CV91" i="28"/>
  <c r="DL91" i="28"/>
  <c r="DQ91" i="28"/>
  <c r="EB91" i="28"/>
  <c r="CL15" i="28"/>
  <c r="BN15" i="28"/>
  <c r="BK15" i="28"/>
  <c r="CJ15" i="28"/>
  <c r="DU15" i="28"/>
  <c r="AT15" i="28"/>
  <c r="CC15" i="28"/>
  <c r="BD15" i="28"/>
  <c r="U15" i="28"/>
  <c r="V15" i="28"/>
  <c r="DW15" i="28"/>
  <c r="DA15" i="28"/>
  <c r="DN15" i="28"/>
  <c r="P15" i="28"/>
  <c r="AK15" i="28"/>
  <c r="CH84" i="28"/>
  <c r="DD84" i="28"/>
  <c r="CY84" i="28"/>
  <c r="AV84" i="28"/>
  <c r="DI84" i="28"/>
  <c r="CT84" i="28"/>
  <c r="AZ84" i="28"/>
  <c r="CW84" i="28"/>
  <c r="DA84" i="28"/>
  <c r="AD84" i="28"/>
  <c r="DH84" i="28"/>
  <c r="AE84" i="28"/>
  <c r="DP84" i="28"/>
  <c r="CB84" i="28"/>
  <c r="DF84" i="28"/>
  <c r="U113" i="28"/>
  <c r="CE113" i="28"/>
  <c r="AJ113" i="28"/>
  <c r="DC113" i="28"/>
  <c r="AN113" i="28"/>
  <c r="AA113" i="28"/>
  <c r="CT113" i="28"/>
  <c r="AV113" i="28"/>
  <c r="DE113" i="28"/>
  <c r="BR113" i="28"/>
  <c r="DY113" i="28"/>
  <c r="CV113" i="28"/>
  <c r="CR113" i="28"/>
  <c r="Q113" i="28"/>
  <c r="DK113" i="28"/>
  <c r="BL32" i="28"/>
  <c r="BQ32" i="28"/>
  <c r="DT32" i="28"/>
  <c r="CC32" i="28"/>
  <c r="AA32" i="28"/>
  <c r="CB32" i="28"/>
  <c r="DD32" i="28"/>
  <c r="DX32" i="28"/>
  <c r="O32" i="28"/>
  <c r="S32" i="28"/>
  <c r="CX32" i="28"/>
  <c r="AP32" i="28"/>
  <c r="CU32" i="28"/>
  <c r="BT32" i="28"/>
  <c r="W32" i="28"/>
  <c r="BN31" i="28"/>
  <c r="CV31" i="28"/>
  <c r="BI31" i="28"/>
  <c r="U31" i="28"/>
  <c r="AP31" i="28"/>
  <c r="CF31" i="28"/>
  <c r="BD31" i="28"/>
  <c r="AQ31" i="28"/>
  <c r="CB31" i="28"/>
  <c r="R31" i="28"/>
  <c r="DH31" i="28"/>
  <c r="AB31" i="28"/>
  <c r="CA31" i="28"/>
  <c r="DT31" i="28"/>
  <c r="BJ31" i="28"/>
  <c r="BR36" i="28"/>
  <c r="AE36" i="28"/>
  <c r="BU36" i="28"/>
  <c r="AM36" i="28"/>
  <c r="DS36" i="28"/>
  <c r="BN36" i="28"/>
  <c r="BQ36" i="28"/>
  <c r="CS36" i="28"/>
  <c r="BJ36" i="28"/>
  <c r="DN36" i="28"/>
  <c r="AN36" i="28"/>
  <c r="DB36" i="28"/>
  <c r="CF36" i="28"/>
  <c r="O36" i="28"/>
  <c r="CV36" i="28"/>
  <c r="BX100" i="28"/>
  <c r="DZ100" i="28"/>
  <c r="AY100" i="28"/>
  <c r="BM100" i="28"/>
  <c r="CE100" i="28"/>
  <c r="BY100" i="28"/>
  <c r="CB100" i="28"/>
  <c r="BD100" i="28"/>
  <c r="BI100" i="28"/>
  <c r="Z100" i="28"/>
  <c r="CD100" i="28"/>
  <c r="BA100" i="28"/>
  <c r="S100" i="28"/>
  <c r="BC100" i="28"/>
  <c r="CI100" i="28"/>
  <c r="CI102" i="28"/>
  <c r="DM102" i="28"/>
  <c r="BN102" i="28"/>
  <c r="DQ102" i="28"/>
  <c r="DB102" i="28"/>
  <c r="CU102" i="28"/>
  <c r="BA102" i="28"/>
  <c r="BG102" i="28"/>
  <c r="BR102" i="28"/>
  <c r="DN102" i="28"/>
  <c r="BZ102" i="28"/>
  <c r="U102" i="28"/>
  <c r="DF102" i="28"/>
  <c r="DC102" i="28"/>
  <c r="DT102" i="28"/>
  <c r="DL7" i="28"/>
  <c r="BS7" i="28"/>
  <c r="BM7" i="28"/>
  <c r="AU7" i="28"/>
  <c r="CS7" i="28"/>
  <c r="CZ7" i="28"/>
  <c r="DU7" i="28"/>
  <c r="CF7" i="28"/>
  <c r="BH7" i="28"/>
  <c r="BO7" i="28"/>
  <c r="S7" i="28"/>
  <c r="DH7" i="28"/>
  <c r="CP7" i="28"/>
  <c r="CC7" i="28"/>
  <c r="CX7" i="28"/>
  <c r="BE51" i="28"/>
  <c r="CX51" i="28"/>
  <c r="V51" i="28"/>
  <c r="DN51" i="28"/>
  <c r="CG51" i="28"/>
  <c r="DT51" i="28"/>
  <c r="BC51" i="28"/>
  <c r="BT51" i="28"/>
  <c r="CB51" i="28"/>
  <c r="BU51" i="28"/>
  <c r="BF51" i="28"/>
  <c r="CJ51" i="28"/>
  <c r="BN51" i="28"/>
  <c r="CR51" i="28"/>
  <c r="DM51" i="28"/>
  <c r="AH99" i="28"/>
  <c r="AB99" i="28"/>
  <c r="AV99" i="28"/>
  <c r="BF99" i="28"/>
  <c r="CW99" i="28"/>
  <c r="BJ99" i="28"/>
  <c r="BC99" i="28"/>
  <c r="BD99" i="28"/>
  <c r="CP99" i="28"/>
  <c r="BT99" i="28"/>
  <c r="CO99" i="28"/>
  <c r="BI99" i="28"/>
  <c r="DN99" i="28"/>
  <c r="CF99" i="28"/>
  <c r="BV99" i="28"/>
  <c r="DM104" i="28"/>
  <c r="BJ104" i="28"/>
  <c r="BE104" i="28"/>
  <c r="BS104" i="28"/>
  <c r="CC104" i="28"/>
  <c r="DY104" i="28"/>
  <c r="DV104" i="28"/>
  <c r="BV104" i="28"/>
  <c r="CI104" i="28"/>
  <c r="CT104" i="28"/>
  <c r="AU104" i="28"/>
  <c r="DX104" i="28"/>
  <c r="AA104" i="28"/>
  <c r="AR104" i="28"/>
  <c r="DH104" i="28"/>
  <c r="Y62" i="28"/>
  <c r="CL62" i="28"/>
  <c r="CV62" i="28"/>
  <c r="EA62" i="28"/>
  <c r="AY62" i="28"/>
  <c r="Z62" i="28"/>
  <c r="BM62" i="28"/>
  <c r="BG62" i="28"/>
  <c r="DI62" i="28"/>
  <c r="AW62" i="28"/>
  <c r="CI62" i="28"/>
  <c r="BQ62" i="28"/>
  <c r="DC62" i="28"/>
  <c r="O62" i="28"/>
  <c r="CY62" i="28"/>
  <c r="AY98" i="28"/>
  <c r="DT98" i="28"/>
  <c r="BF98" i="28"/>
  <c r="BT98" i="28"/>
  <c r="BW98" i="28"/>
  <c r="DX98" i="28"/>
  <c r="DU98" i="28"/>
  <c r="AW98" i="28"/>
  <c r="AS98" i="28"/>
  <c r="AG98" i="28"/>
  <c r="CI98" i="28"/>
  <c r="BE98" i="28"/>
  <c r="DP98" i="28"/>
  <c r="EA98" i="28"/>
  <c r="AZ98" i="28"/>
  <c r="DN44" i="28"/>
  <c r="BY44" i="28"/>
  <c r="BE44" i="28"/>
  <c r="CC44" i="28"/>
  <c r="P44" i="28"/>
  <c r="CY44" i="28"/>
  <c r="BN44" i="28"/>
  <c r="CA44" i="28"/>
  <c r="AQ44" i="28"/>
  <c r="CG44" i="28"/>
  <c r="AA44" i="28"/>
  <c r="DS44" i="28"/>
  <c r="CV44" i="28"/>
  <c r="AS44" i="28"/>
  <c r="BH44" i="28"/>
  <c r="AH28" i="28"/>
  <c r="AU28" i="28"/>
  <c r="DP28" i="28"/>
  <c r="AN28" i="28"/>
  <c r="CD28" i="28"/>
  <c r="R28" i="28"/>
  <c r="AS28" i="28"/>
  <c r="CW28" i="28"/>
  <c r="CV28" i="28"/>
  <c r="DT28" i="28"/>
  <c r="BQ28" i="28"/>
  <c r="AB28" i="28"/>
  <c r="CC28" i="28"/>
  <c r="CT28" i="28"/>
  <c r="BY28" i="28"/>
  <c r="AR39" i="28"/>
  <c r="DU39" i="28"/>
  <c r="DD39" i="28"/>
  <c r="BL39" i="28"/>
  <c r="DI39" i="28"/>
  <c r="CM39" i="28"/>
  <c r="AW39" i="28"/>
  <c r="BO39" i="28"/>
  <c r="CI39" i="28"/>
  <c r="T39" i="28"/>
  <c r="CG39" i="28"/>
  <c r="EA39" i="28"/>
  <c r="DY39" i="28"/>
  <c r="CB39" i="28"/>
  <c r="AD39" i="28"/>
  <c r="CP119" i="28"/>
  <c r="CB119" i="28"/>
  <c r="AJ119" i="28"/>
  <c r="Y119" i="28"/>
  <c r="AM119" i="28"/>
  <c r="CG119" i="28"/>
  <c r="AE119" i="28"/>
  <c r="AU119" i="28"/>
  <c r="AH119" i="28"/>
  <c r="BF119" i="28"/>
  <c r="BH119" i="28"/>
  <c r="DS119" i="28"/>
  <c r="BN119" i="28"/>
  <c r="Z119" i="28"/>
  <c r="DO119" i="28"/>
  <c r="BN61" i="28"/>
  <c r="AT61" i="28"/>
  <c r="BH61" i="28"/>
  <c r="CR61" i="28"/>
  <c r="DH61" i="28"/>
  <c r="CM61" i="28"/>
  <c r="AB61" i="28"/>
  <c r="DF61" i="28"/>
  <c r="AE61" i="28"/>
  <c r="AL61" i="28"/>
  <c r="BC61" i="28"/>
  <c r="U61" i="28"/>
  <c r="AP61" i="28"/>
  <c r="AX61" i="28"/>
  <c r="CY61" i="28"/>
  <c r="CR23" i="28"/>
  <c r="AZ23" i="28"/>
  <c r="AY23" i="28"/>
  <c r="DC23" i="28"/>
  <c r="M23" i="28"/>
  <c r="CZ23" i="28"/>
  <c r="BJ23" i="28"/>
  <c r="CE23" i="28"/>
  <c r="DH23" i="28"/>
  <c r="AH23" i="28"/>
  <c r="BZ23" i="28"/>
  <c r="CS23" i="28"/>
  <c r="CF23" i="28"/>
  <c r="BP23" i="28"/>
  <c r="AT23" i="28"/>
  <c r="AT11" i="28"/>
  <c r="CA11" i="28"/>
  <c r="AS11" i="28"/>
  <c r="BJ11" i="28"/>
  <c r="BG11" i="28"/>
  <c r="AY11" i="28"/>
  <c r="DR11" i="28"/>
  <c r="DQ11" i="28"/>
  <c r="BW11" i="28"/>
  <c r="CW11" i="28"/>
  <c r="BC11" i="28"/>
  <c r="AC11" i="28"/>
  <c r="BT11" i="28"/>
  <c r="CY11" i="28"/>
  <c r="CQ11" i="28"/>
  <c r="R60" i="28"/>
  <c r="BN60" i="28"/>
  <c r="AW60" i="28"/>
  <c r="DC60" i="28"/>
  <c r="CC60" i="28"/>
  <c r="DE60" i="28"/>
  <c r="CJ60" i="28"/>
  <c r="T60" i="28"/>
  <c r="S60" i="28"/>
  <c r="CM60" i="28"/>
  <c r="DO60" i="28"/>
  <c r="P60" i="28"/>
  <c r="DX60" i="28"/>
  <c r="CA60" i="28"/>
  <c r="CY60" i="28"/>
  <c r="AP37" i="28"/>
  <c r="DE37" i="28"/>
  <c r="AG37" i="28"/>
  <c r="BA37" i="28"/>
  <c r="BO37" i="28"/>
  <c r="CZ37" i="28"/>
  <c r="BX37" i="28"/>
  <c r="AZ37" i="28"/>
  <c r="DM37" i="28"/>
  <c r="DK37" i="28"/>
  <c r="DS37" i="28"/>
  <c r="DG37" i="28"/>
  <c r="AQ37" i="28"/>
  <c r="Y37" i="28"/>
  <c r="AY37" i="28"/>
  <c r="BS42" i="28"/>
  <c r="CV42" i="28"/>
  <c r="BX42" i="28"/>
  <c r="N42" i="28"/>
  <c r="Z42" i="28"/>
  <c r="CZ42" i="28"/>
  <c r="CM42" i="28"/>
  <c r="Y42" i="28"/>
  <c r="DS42" i="28"/>
  <c r="DR42" i="28"/>
  <c r="V42" i="28"/>
  <c r="DH42" i="28"/>
  <c r="CX42" i="28"/>
  <c r="P42" i="28"/>
  <c r="CI42" i="28"/>
  <c r="AZ78" i="28"/>
  <c r="DA78" i="28"/>
  <c r="DO78" i="28"/>
  <c r="BZ78" i="28"/>
  <c r="BL78" i="28"/>
  <c r="CI78" i="28"/>
  <c r="DG78" i="28"/>
  <c r="DE78" i="28"/>
  <c r="AL78" i="28"/>
  <c r="AW78" i="28"/>
  <c r="DU78" i="28"/>
  <c r="AG78" i="28"/>
  <c r="AO78" i="28"/>
  <c r="Q78" i="28"/>
  <c r="CL78" i="28"/>
  <c r="DK63" i="28"/>
  <c r="AS63" i="28"/>
  <c r="AG63" i="28"/>
  <c r="T63" i="28"/>
  <c r="BE63" i="28"/>
  <c r="EA63" i="28"/>
  <c r="AK63" i="28"/>
  <c r="CV63" i="28"/>
  <c r="BM63" i="28"/>
  <c r="BA63" i="28"/>
  <c r="BO63" i="28"/>
  <c r="BK63" i="28"/>
  <c r="CJ63" i="28"/>
  <c r="CD63" i="28"/>
  <c r="M63" i="28"/>
  <c r="CI114" i="28"/>
  <c r="DQ114" i="28"/>
  <c r="DJ114" i="28"/>
  <c r="V114" i="28"/>
  <c r="CG114" i="28"/>
  <c r="BQ114" i="28"/>
  <c r="DX114" i="28"/>
  <c r="AE114" i="28"/>
  <c r="DI114" i="28"/>
  <c r="CN114" i="28"/>
  <c r="DH114" i="28"/>
  <c r="DA114" i="28"/>
  <c r="CL114" i="28"/>
  <c r="DT114" i="28"/>
  <c r="CT114" i="28"/>
  <c r="AM114" i="28"/>
  <c r="BE114" i="28"/>
  <c r="AC114" i="28"/>
  <c r="AB114" i="28"/>
  <c r="R114" i="28"/>
  <c r="N102" i="28"/>
  <c r="CQ7" i="28"/>
  <c r="CK7" i="28"/>
  <c r="DZ7" i="28"/>
  <c r="BN7" i="28"/>
  <c r="DV92" i="28"/>
  <c r="DS46" i="28"/>
  <c r="BN93" i="28"/>
  <c r="AW88" i="28"/>
  <c r="DR68" i="28"/>
  <c r="X89" i="28"/>
  <c r="AW83" i="28"/>
  <c r="CN123" i="28"/>
  <c r="CT108" i="28"/>
  <c r="BM108" i="28"/>
  <c r="CS26" i="28"/>
  <c r="AB26" i="28"/>
  <c r="CM10" i="28"/>
  <c r="DJ10" i="28"/>
  <c r="CZ17" i="28"/>
  <c r="EB17" i="28"/>
  <c r="AI47" i="28"/>
  <c r="AM47" i="28"/>
  <c r="EA74" i="28"/>
  <c r="AY74" i="28"/>
  <c r="CS30" i="28"/>
  <c r="AX30" i="28"/>
  <c r="EA13" i="28"/>
  <c r="M13" i="28"/>
  <c r="CR9" i="28"/>
  <c r="AE9" i="28"/>
  <c r="DC106" i="28"/>
  <c r="BD105" i="28"/>
  <c r="DF105" i="28"/>
  <c r="BH70" i="28"/>
  <c r="CW86" i="28"/>
  <c r="DA120" i="28"/>
  <c r="Z103" i="28"/>
  <c r="DQ103" i="28"/>
  <c r="N59" i="28"/>
  <c r="DW59" i="28"/>
  <c r="CI101" i="28"/>
  <c r="S101" i="28"/>
  <c r="AK18" i="28"/>
  <c r="CS18" i="28"/>
  <c r="AA24" i="28"/>
  <c r="CI12" i="28"/>
  <c r="DX12" i="28"/>
  <c r="AZ25" i="28"/>
  <c r="DG25" i="28"/>
  <c r="DK85" i="28"/>
  <c r="Q85" i="28"/>
  <c r="DS87" i="28"/>
  <c r="DE87" i="28"/>
  <c r="AF41" i="28"/>
  <c r="CP41" i="28"/>
  <c r="AK53" i="28"/>
  <c r="CN53" i="28"/>
  <c r="CJ53" i="28"/>
  <c r="S53" i="28"/>
  <c r="AU53" i="28"/>
  <c r="CI53" i="28"/>
  <c r="DY53" i="28"/>
  <c r="AK97" i="28"/>
  <c r="BA97" i="28"/>
  <c r="AO97" i="28"/>
  <c r="CA97" i="28"/>
  <c r="AY97" i="28"/>
  <c r="DW97" i="28"/>
  <c r="DH97" i="28"/>
  <c r="AP48" i="28"/>
  <c r="DL48" i="28"/>
  <c r="BT48" i="28"/>
  <c r="AC48" i="28"/>
  <c r="CQ48" i="28"/>
  <c r="AQ48" i="28"/>
  <c r="DT48" i="28"/>
  <c r="AG48" i="28"/>
  <c r="BQ48" i="28"/>
  <c r="CH48" i="28"/>
  <c r="R48" i="28"/>
  <c r="DZ48" i="28"/>
  <c r="CY91" i="28"/>
  <c r="BW91" i="28"/>
  <c r="AQ91" i="28"/>
  <c r="Z91" i="28"/>
  <c r="AK91" i="28"/>
  <c r="BB91" i="28"/>
  <c r="AX91" i="28"/>
  <c r="AA91" i="28"/>
  <c r="AD91" i="28"/>
  <c r="AB91" i="28"/>
  <c r="CK91" i="28"/>
  <c r="CH91" i="28"/>
  <c r="DZ91" i="28"/>
  <c r="BR91" i="28"/>
  <c r="AC91" i="28"/>
  <c r="EB15" i="28"/>
  <c r="AV15" i="28"/>
  <c r="DZ15" i="28"/>
  <c r="CH15" i="28"/>
  <c r="Z15" i="28"/>
  <c r="DI15" i="28"/>
  <c r="DE15" i="28"/>
  <c r="BV15" i="28"/>
  <c r="AY15" i="28"/>
  <c r="AX15" i="28"/>
  <c r="CK15" i="28"/>
  <c r="CB15" i="28"/>
  <c r="AH15" i="28"/>
  <c r="DR15" i="28"/>
  <c r="CA15" i="28"/>
  <c r="EB84" i="28"/>
  <c r="AA84" i="28"/>
  <c r="BC84" i="28"/>
  <c r="DL84" i="28"/>
  <c r="BT84" i="28"/>
  <c r="DM84" i="28"/>
  <c r="CR84" i="28"/>
  <c r="CD84" i="28"/>
  <c r="AX84" i="28"/>
  <c r="S84" i="28"/>
  <c r="O84" i="28"/>
  <c r="AL84" i="28"/>
  <c r="BG84" i="28"/>
  <c r="BO84" i="28"/>
  <c r="DN84" i="28"/>
  <c r="BW113" i="28"/>
  <c r="CY113" i="28"/>
  <c r="AR113" i="28"/>
  <c r="BO113" i="28"/>
  <c r="CF113" i="28"/>
  <c r="CP113" i="28"/>
  <c r="DB113" i="28"/>
  <c r="BT113" i="28"/>
  <c r="BN113" i="28"/>
  <c r="DN113" i="28"/>
  <c r="CO113" i="28"/>
  <c r="DQ113" i="28"/>
  <c r="CU113" i="28"/>
  <c r="CX113" i="28"/>
  <c r="R113" i="28"/>
  <c r="DK32" i="28"/>
  <c r="BI32" i="28"/>
  <c r="BS32" i="28"/>
  <c r="DL32" i="28"/>
  <c r="BU32" i="28"/>
  <c r="DE32" i="28"/>
  <c r="DA32" i="28"/>
  <c r="AX32" i="28"/>
  <c r="V32" i="28"/>
  <c r="CS32" i="28"/>
  <c r="CA32" i="28"/>
  <c r="AS32" i="28"/>
  <c r="CE32" i="28"/>
  <c r="CZ32" i="28"/>
  <c r="CT32" i="28"/>
  <c r="S31" i="28"/>
  <c r="AS31" i="28"/>
  <c r="M31" i="28"/>
  <c r="CY31" i="28"/>
  <c r="AX31" i="28"/>
  <c r="DF31" i="28"/>
  <c r="CL31" i="28"/>
  <c r="CS31" i="28"/>
  <c r="DW31" i="28"/>
  <c r="DQ31" i="28"/>
  <c r="N31" i="28"/>
  <c r="BV31" i="28"/>
  <c r="DO31" i="28"/>
  <c r="DG31" i="28"/>
  <c r="X31" i="28"/>
  <c r="CC36" i="28"/>
  <c r="AX36" i="28"/>
  <c r="CQ36" i="28"/>
  <c r="CG36" i="28"/>
  <c r="DK36" i="28"/>
  <c r="DV36" i="28"/>
  <c r="AO36" i="28"/>
  <c r="BB36" i="28"/>
  <c r="V36" i="28"/>
  <c r="M36" i="28"/>
  <c r="Z36" i="28"/>
  <c r="AW36" i="28"/>
  <c r="CE36" i="28"/>
  <c r="DZ36" i="28"/>
  <c r="DT36" i="28"/>
  <c r="AT100" i="28"/>
  <c r="AL100" i="28"/>
  <c r="BS100" i="28"/>
  <c r="DF100" i="28"/>
  <c r="R100" i="28"/>
  <c r="CT100" i="28"/>
  <c r="DC100" i="28"/>
  <c r="DP100" i="28"/>
  <c r="AM100" i="28"/>
  <c r="CK100" i="28"/>
  <c r="BV100" i="28"/>
  <c r="AC100" i="28"/>
  <c r="CX100" i="28"/>
  <c r="DV100" i="28"/>
  <c r="CQ100" i="28"/>
  <c r="BX102" i="28"/>
  <c r="EA102" i="28"/>
  <c r="AC102" i="28"/>
  <c r="BW102" i="28"/>
  <c r="X102" i="28"/>
  <c r="CT102" i="28"/>
  <c r="AK102" i="28"/>
  <c r="DI102" i="28"/>
  <c r="DH102" i="28"/>
  <c r="CR102" i="28"/>
  <c r="DS102" i="28"/>
  <c r="AP102" i="28"/>
  <c r="M102" i="28"/>
  <c r="AM102" i="28"/>
  <c r="CL102" i="28"/>
  <c r="BI7" i="28"/>
  <c r="P7" i="28"/>
  <c r="CR7" i="28"/>
  <c r="CO7" i="28"/>
  <c r="DQ7" i="28"/>
  <c r="DJ7" i="28"/>
  <c r="AO7" i="28"/>
  <c r="AP7" i="28"/>
  <c r="AB7" i="28"/>
  <c r="O7" i="28"/>
  <c r="W7" i="28"/>
  <c r="U7" i="28"/>
  <c r="EB7" i="28"/>
  <c r="CE7" i="28"/>
  <c r="R7" i="28"/>
  <c r="BD51" i="28"/>
  <c r="BW51" i="28"/>
  <c r="CE51" i="28"/>
  <c r="BV51" i="28"/>
  <c r="BA51" i="28"/>
  <c r="Q51" i="28"/>
  <c r="CH51" i="28"/>
  <c r="CT51" i="28"/>
  <c r="BX51" i="28"/>
  <c r="Z51" i="28"/>
  <c r="DC51" i="28"/>
  <c r="CI51" i="28"/>
  <c r="AT51" i="28"/>
  <c r="AS51" i="28"/>
  <c r="BK51" i="28"/>
  <c r="CQ99" i="28"/>
  <c r="X99" i="28"/>
  <c r="BU99" i="28"/>
  <c r="CV99" i="28"/>
  <c r="BN99" i="28"/>
  <c r="AY99" i="28"/>
  <c r="DD99" i="28"/>
  <c r="CU99" i="28"/>
  <c r="U99" i="28"/>
  <c r="BW99" i="28"/>
  <c r="DZ99" i="28"/>
  <c r="CR99" i="28"/>
  <c r="DJ99" i="28"/>
  <c r="AQ99" i="28"/>
  <c r="CL99" i="28"/>
  <c r="DG104" i="28"/>
  <c r="DE104" i="28"/>
  <c r="BF104" i="28"/>
  <c r="U104" i="28"/>
  <c r="CS104" i="28"/>
  <c r="AO104" i="28"/>
  <c r="CK104" i="28"/>
  <c r="DK104" i="28"/>
  <c r="O104" i="28"/>
  <c r="AW104" i="28"/>
  <c r="DS104" i="28"/>
  <c r="DD104" i="28"/>
  <c r="EA104" i="28"/>
  <c r="AS104" i="28"/>
  <c r="BI104" i="28"/>
  <c r="AJ62" i="28"/>
  <c r="BX62" i="28"/>
  <c r="CT62" i="28"/>
  <c r="AR62" i="28"/>
  <c r="T62" i="28"/>
  <c r="DS62" i="28"/>
  <c r="CO62" i="28"/>
  <c r="BU62" i="28"/>
  <c r="V62" i="28"/>
  <c r="AF62" i="28"/>
  <c r="AI62" i="28"/>
  <c r="BA62" i="28"/>
  <c r="CW62" i="28"/>
  <c r="DP62" i="28"/>
  <c r="AV62" i="28"/>
  <c r="DI98" i="28"/>
  <c r="CQ98" i="28"/>
  <c r="AH98" i="28"/>
  <c r="DR98" i="28"/>
  <c r="AF98" i="28"/>
  <c r="P98" i="28"/>
  <c r="BI98" i="28"/>
  <c r="BB98" i="28"/>
  <c r="DB98" i="28"/>
  <c r="DK98" i="28"/>
  <c r="BQ98" i="28"/>
  <c r="Z98" i="28"/>
  <c r="CY98" i="28"/>
  <c r="CL98" i="28"/>
  <c r="BK98" i="28"/>
  <c r="BT44" i="28"/>
  <c r="AI44" i="28"/>
  <c r="AJ44" i="28"/>
  <c r="BQ44" i="28"/>
  <c r="CT44" i="28"/>
  <c r="W44" i="28"/>
  <c r="AU44" i="28"/>
  <c r="DB44" i="28"/>
  <c r="DT44" i="28"/>
  <c r="AM44" i="28"/>
  <c r="DX44" i="28"/>
  <c r="BA44" i="28"/>
  <c r="BB44" i="28"/>
  <c r="BG44" i="28"/>
  <c r="AT44" i="28"/>
  <c r="BS28" i="28"/>
  <c r="DK28" i="28"/>
  <c r="EB28" i="28"/>
  <c r="DC28" i="28"/>
  <c r="V28" i="28"/>
  <c r="AF28" i="28"/>
  <c r="AK28" i="28"/>
  <c r="CU28" i="28"/>
  <c r="AG28" i="28"/>
  <c r="DR28" i="28"/>
  <c r="DW28" i="28"/>
  <c r="DV28" i="28"/>
  <c r="U28" i="28"/>
  <c r="CA28" i="28"/>
  <c r="BJ28" i="28"/>
  <c r="AA39" i="28"/>
  <c r="CH39" i="28"/>
  <c r="AV39" i="28"/>
  <c r="BU39" i="28"/>
  <c r="AG39" i="28"/>
  <c r="R39" i="28"/>
  <c r="AX39" i="28"/>
  <c r="AL39" i="28"/>
  <c r="U39" i="28"/>
  <c r="AQ39" i="28"/>
  <c r="BA39" i="28"/>
  <c r="CU39" i="28"/>
  <c r="AK39" i="28"/>
  <c r="V39" i="28"/>
  <c r="DH39" i="28"/>
  <c r="DT119" i="28"/>
  <c r="CR119" i="28"/>
  <c r="DE119" i="28"/>
  <c r="CA119" i="28"/>
  <c r="AD119" i="28"/>
  <c r="DJ119" i="28"/>
  <c r="BQ119" i="28"/>
  <c r="AA119" i="28"/>
  <c r="AI119" i="28"/>
  <c r="CO119" i="28"/>
  <c r="CH119" i="28"/>
  <c r="DL119" i="28"/>
  <c r="DW119" i="28"/>
  <c r="BO119" i="28"/>
  <c r="DI119" i="28"/>
  <c r="S61" i="28"/>
  <c r="AW61" i="28"/>
  <c r="CJ61" i="28"/>
  <c r="AY61" i="28"/>
  <c r="DI61" i="28"/>
  <c r="DW61" i="28"/>
  <c r="CF61" i="28"/>
  <c r="AH61" i="28"/>
  <c r="CB61" i="28"/>
  <c r="M61" i="28"/>
  <c r="DR61" i="28"/>
  <c r="DV61" i="28"/>
  <c r="DY61" i="28"/>
  <c r="CS61" i="28"/>
  <c r="DQ61" i="28"/>
  <c r="AG23" i="28"/>
  <c r="CB23" i="28"/>
  <c r="DF23" i="28"/>
  <c r="DS23" i="28"/>
  <c r="DM23" i="28"/>
  <c r="BM23" i="28"/>
  <c r="AB23" i="28"/>
  <c r="CQ23" i="28"/>
  <c r="DY23" i="28"/>
  <c r="AO23" i="28"/>
  <c r="N23" i="28"/>
  <c r="DE23" i="28"/>
  <c r="AU23" i="28"/>
  <c r="AA23" i="28"/>
  <c r="AR23" i="28"/>
  <c r="DK11" i="28"/>
  <c r="W11" i="28"/>
  <c r="DV11" i="28"/>
  <c r="AP11" i="28"/>
  <c r="DH11" i="28"/>
  <c r="AE11" i="28"/>
  <c r="DU11" i="28"/>
  <c r="CN11" i="28"/>
  <c r="DT11" i="28"/>
  <c r="EB11" i="28"/>
  <c r="Q11" i="28"/>
  <c r="AQ11" i="28"/>
  <c r="AM11" i="28"/>
  <c r="CZ11" i="28"/>
  <c r="CS11" i="28"/>
  <c r="AI60" i="28"/>
  <c r="BY60" i="28"/>
  <c r="AK60" i="28"/>
  <c r="AC60" i="28"/>
  <c r="CB60" i="28"/>
  <c r="BP60" i="28"/>
  <c r="CP60" i="28"/>
  <c r="DN60" i="28"/>
  <c r="AQ60" i="28"/>
  <c r="DK60" i="28"/>
  <c r="CX60" i="28"/>
  <c r="AS60" i="28"/>
  <c r="AD60" i="28"/>
  <c r="M60" i="28"/>
  <c r="BF60" i="28"/>
  <c r="AX37" i="28"/>
  <c r="AN37" i="28"/>
  <c r="DJ37" i="28"/>
  <c r="DZ37" i="28"/>
  <c r="DF37" i="28"/>
  <c r="BQ37" i="28"/>
  <c r="DD37" i="28"/>
  <c r="CL37" i="28"/>
  <c r="BI37" i="28"/>
  <c r="AE37" i="28"/>
  <c r="DH37" i="28"/>
  <c r="Z37" i="28"/>
  <c r="AI37" i="28"/>
  <c r="AJ37" i="28"/>
  <c r="AB37" i="28"/>
  <c r="AX42" i="28"/>
  <c r="AK42" i="28"/>
  <c r="AI42" i="28"/>
  <c r="AE42" i="28"/>
  <c r="CD42" i="28"/>
  <c r="AF42" i="28"/>
  <c r="O42" i="28"/>
  <c r="AD42" i="28"/>
  <c r="CU42" i="28"/>
  <c r="BM42" i="28"/>
  <c r="DW42" i="28"/>
  <c r="R42" i="28"/>
  <c r="BB42" i="28"/>
  <c r="AM42" i="28"/>
  <c r="BC42" i="28"/>
  <c r="CP78" i="28"/>
  <c r="CJ78" i="28"/>
  <c r="AP78" i="28"/>
  <c r="Y78" i="28"/>
  <c r="R78" i="28"/>
  <c r="DZ78" i="28"/>
  <c r="CC78" i="28"/>
  <c r="CG78" i="28"/>
  <c r="AM78" i="28"/>
  <c r="DC78" i="28"/>
  <c r="CW78" i="28"/>
  <c r="BG78" i="28"/>
  <c r="BI78" i="28"/>
  <c r="BH78" i="28"/>
  <c r="AH78" i="28"/>
  <c r="DI63" i="28"/>
  <c r="AE63" i="28"/>
  <c r="BH63" i="28"/>
  <c r="R63" i="28"/>
  <c r="BT63" i="28"/>
  <c r="CW63" i="28"/>
  <c r="DQ63" i="28"/>
  <c r="Z63" i="28"/>
  <c r="BB63" i="28"/>
  <c r="DS63" i="28"/>
  <c r="BR63" i="28"/>
  <c r="AO63" i="28"/>
  <c r="CU63" i="28"/>
  <c r="AD63" i="28"/>
  <c r="AT63" i="28"/>
  <c r="BH114" i="28"/>
  <c r="AH114" i="28"/>
  <c r="CA114" i="28"/>
  <c r="BI114" i="28"/>
  <c r="Q114" i="28"/>
  <c r="CV114" i="28"/>
  <c r="AS114" i="28"/>
  <c r="DF114" i="28"/>
  <c r="EA114" i="28"/>
  <c r="CR114" i="28"/>
  <c r="Z102" i="28"/>
  <c r="O57" i="28"/>
  <c r="BZ111" i="28"/>
  <c r="BX77" i="28"/>
  <c r="BJ33" i="28"/>
  <c r="Q52" i="28"/>
  <c r="O75" i="28"/>
  <c r="CF46" i="28"/>
  <c r="DQ115" i="28"/>
  <c r="EA88" i="28"/>
  <c r="CL68" i="28"/>
  <c r="DZ89" i="28"/>
  <c r="AY123" i="28"/>
  <c r="S108" i="28"/>
  <c r="CH108" i="28"/>
  <c r="DN26" i="28"/>
  <c r="AC26" i="28"/>
  <c r="AO10" i="28"/>
  <c r="Q10" i="28"/>
  <c r="AL17" i="28"/>
  <c r="CG17" i="28"/>
  <c r="CZ47" i="28"/>
  <c r="DA47" i="28"/>
  <c r="BU74" i="28"/>
  <c r="BA30" i="28"/>
  <c r="AK13" i="28"/>
  <c r="BM13" i="28"/>
  <c r="BS9" i="28"/>
  <c r="AN9" i="28"/>
  <c r="AE106" i="28"/>
  <c r="EB106" i="28"/>
  <c r="AK105" i="28"/>
  <c r="BE70" i="28"/>
  <c r="AE70" i="28"/>
  <c r="BO86" i="28"/>
  <c r="DV86" i="28"/>
  <c r="DY120" i="28"/>
  <c r="EA120" i="28"/>
  <c r="Q103" i="28"/>
  <c r="AA103" i="28"/>
  <c r="DY59" i="28"/>
  <c r="AZ101" i="28"/>
  <c r="BN18" i="28"/>
  <c r="CS24" i="28"/>
  <c r="CG24" i="28"/>
  <c r="BL12" i="28"/>
  <c r="AR25" i="28"/>
  <c r="DN25" i="28"/>
  <c r="CY85" i="28"/>
  <c r="EB85" i="28"/>
  <c r="AC87" i="28"/>
  <c r="DY41" i="28"/>
  <c r="BG41" i="28"/>
  <c r="AT53" i="28"/>
  <c r="Z53" i="28"/>
  <c r="U53" i="28"/>
  <c r="CB53" i="28"/>
  <c r="BC53" i="28"/>
  <c r="CK53" i="28"/>
  <c r="AQ53" i="28"/>
  <c r="BG97" i="28"/>
  <c r="AF97" i="28"/>
  <c r="AB97" i="28"/>
  <c r="DN97" i="28"/>
  <c r="DL97" i="28"/>
  <c r="BR97" i="28"/>
  <c r="DA97" i="28"/>
  <c r="DB97" i="28"/>
  <c r="DG48" i="28"/>
  <c r="BM48" i="28"/>
  <c r="AK48" i="28"/>
  <c r="CK48" i="28"/>
  <c r="AT48" i="28"/>
  <c r="BY48" i="28"/>
  <c r="DX48" i="28"/>
  <c r="CT48" i="28"/>
  <c r="DN48" i="28"/>
  <c r="BX48" i="28"/>
  <c r="AF48" i="28"/>
  <c r="AB48" i="28"/>
  <c r="DA91" i="28"/>
  <c r="AN91" i="28"/>
  <c r="CB91" i="28"/>
  <c r="BA91" i="28"/>
  <c r="BY91" i="28"/>
  <c r="CF91" i="28"/>
  <c r="CZ91" i="28"/>
  <c r="CD91" i="28"/>
  <c r="DT91" i="28"/>
  <c r="N91" i="28"/>
  <c r="BP91" i="28"/>
  <c r="BI91" i="28"/>
  <c r="CO91" i="28"/>
  <c r="BS91" i="28"/>
  <c r="AU91" i="28"/>
  <c r="DB15" i="28"/>
  <c r="CV15" i="28"/>
  <c r="BH15" i="28"/>
  <c r="CZ15" i="28"/>
  <c r="BU15" i="28"/>
  <c r="M15" i="28"/>
  <c r="AL15" i="28"/>
  <c r="BW15" i="28"/>
  <c r="BZ15" i="28"/>
  <c r="EA15" i="28"/>
  <c r="S15" i="28"/>
  <c r="BS15" i="28"/>
  <c r="DD15" i="28"/>
  <c r="CQ15" i="28"/>
  <c r="DL15" i="28"/>
  <c r="BZ84" i="28"/>
  <c r="V84" i="28"/>
  <c r="AY84" i="28"/>
  <c r="CN84" i="28"/>
  <c r="CP84" i="28"/>
  <c r="BS84" i="28"/>
  <c r="DR84" i="28"/>
  <c r="CV84" i="28"/>
  <c r="W84" i="28"/>
  <c r="AQ84" i="28"/>
  <c r="AK84" i="28"/>
  <c r="AI84" i="28"/>
  <c r="Q84" i="28"/>
  <c r="BY84" i="28"/>
  <c r="DG84" i="28"/>
  <c r="N113" i="28"/>
  <c r="DP113" i="28"/>
  <c r="BC113" i="28"/>
  <c r="T113" i="28"/>
  <c r="CW113" i="28"/>
  <c r="AO113" i="28"/>
  <c r="BG113" i="28"/>
  <c r="BS113" i="28"/>
  <c r="CS113" i="28"/>
  <c r="DU113" i="28"/>
  <c r="AZ113" i="28"/>
  <c r="DO113" i="28"/>
  <c r="EA113" i="28"/>
  <c r="DW113" i="28"/>
  <c r="DA113" i="28"/>
  <c r="AE32" i="28"/>
  <c r="AV32" i="28"/>
  <c r="BE32" i="28"/>
  <c r="CD32" i="28"/>
  <c r="DC32" i="28"/>
  <c r="CY32" i="28"/>
  <c r="BV32" i="28"/>
  <c r="CH32" i="28"/>
  <c r="X32" i="28"/>
  <c r="AD32" i="28"/>
  <c r="CJ32" i="28"/>
  <c r="U32" i="28"/>
  <c r="BN32" i="28"/>
  <c r="M32" i="28"/>
  <c r="BJ32" i="28"/>
  <c r="P31" i="28"/>
  <c r="CO31" i="28"/>
  <c r="DC31" i="28"/>
  <c r="AH31" i="28"/>
  <c r="CK31" i="28"/>
  <c r="CW31" i="28"/>
  <c r="BA31" i="28"/>
  <c r="DX31" i="28"/>
  <c r="AO31" i="28"/>
  <c r="AR31" i="28"/>
  <c r="AM31" i="28"/>
  <c r="DI31" i="28"/>
  <c r="T31" i="28"/>
  <c r="BY31" i="28"/>
  <c r="DN31" i="28"/>
  <c r="CZ36" i="28"/>
  <c r="BP36" i="28"/>
  <c r="Y36" i="28"/>
  <c r="BF36" i="28"/>
  <c r="N36" i="28"/>
  <c r="CU36" i="28"/>
  <c r="BL36" i="28"/>
  <c r="DW36" i="28"/>
  <c r="DJ36" i="28"/>
  <c r="EB36" i="28"/>
  <c r="BC36" i="28"/>
  <c r="AB36" i="28"/>
  <c r="AG36" i="28"/>
  <c r="CM36" i="28"/>
  <c r="DI36" i="28"/>
  <c r="DX100" i="28"/>
  <c r="CN100" i="28"/>
  <c r="AK100" i="28"/>
  <c r="W100" i="28"/>
  <c r="DR100" i="28"/>
  <c r="AU100" i="28"/>
  <c r="AS100" i="28"/>
  <c r="CU100" i="28"/>
  <c r="CY100" i="28"/>
  <c r="BQ100" i="28"/>
  <c r="CF100" i="28"/>
  <c r="DB100" i="28"/>
  <c r="AV100" i="28"/>
  <c r="DY100" i="28"/>
  <c r="X100" i="28"/>
  <c r="DX102" i="28"/>
  <c r="CN102" i="28"/>
  <c r="AS102" i="28"/>
  <c r="CP102" i="28"/>
  <c r="BQ102" i="28"/>
  <c r="BP102" i="28"/>
  <c r="BD102" i="28"/>
  <c r="DO102" i="28"/>
  <c r="CK102" i="28"/>
  <c r="BM102" i="28"/>
  <c r="CS102" i="28"/>
  <c r="AT102" i="28"/>
  <c r="BL102" i="28"/>
  <c r="AU102" i="28"/>
  <c r="BJ102" i="28"/>
  <c r="DG7" i="28"/>
  <c r="DR7" i="28"/>
  <c r="Y7" i="28"/>
  <c r="CV7" i="28"/>
  <c r="DI7" i="28"/>
  <c r="DV7" i="28"/>
  <c r="BK7" i="28"/>
  <c r="AF7" i="28"/>
  <c r="BA7" i="28"/>
  <c r="CW7" i="28"/>
  <c r="Q7" i="28"/>
  <c r="DN7" i="28"/>
  <c r="BD7" i="28"/>
  <c r="DS7" i="28"/>
  <c r="AT7" i="28"/>
  <c r="AL51" i="28"/>
  <c r="DJ51" i="28"/>
  <c r="AB51" i="28"/>
  <c r="BR51" i="28"/>
  <c r="AA51" i="28"/>
  <c r="BJ51" i="28"/>
  <c r="DP51" i="28"/>
  <c r="BL51" i="28"/>
  <c r="DQ51" i="28"/>
  <c r="DY51" i="28"/>
  <c r="R51" i="28"/>
  <c r="AV51" i="28"/>
  <c r="BO51" i="28"/>
  <c r="DL51" i="28"/>
  <c r="BY51" i="28"/>
  <c r="DI99" i="28"/>
  <c r="BP99" i="28"/>
  <c r="DH99" i="28"/>
  <c r="AT99" i="28"/>
  <c r="O99" i="28"/>
  <c r="BS99" i="28"/>
  <c r="CX99" i="28"/>
  <c r="AS99" i="28"/>
  <c r="CI99" i="28"/>
  <c r="DF99" i="28"/>
  <c r="BG99" i="28"/>
  <c r="DE99" i="28"/>
  <c r="DS99" i="28"/>
  <c r="AZ99" i="28"/>
  <c r="DG99" i="28"/>
  <c r="AM104" i="28"/>
  <c r="AL104" i="28"/>
  <c r="BK104" i="28"/>
  <c r="CZ104" i="28"/>
  <c r="AJ104" i="28"/>
  <c r="BY104" i="28"/>
  <c r="DT104" i="28"/>
  <c r="CY104" i="28"/>
  <c r="BG104" i="28"/>
  <c r="BZ104" i="28"/>
  <c r="AP104" i="28"/>
  <c r="CH104" i="28"/>
  <c r="CU104" i="28"/>
  <c r="AZ104" i="28"/>
  <c r="CF104" i="28"/>
  <c r="BW62" i="28"/>
  <c r="DT62" i="28"/>
  <c r="CU62" i="28"/>
  <c r="Q62" i="28"/>
  <c r="CH62" i="28"/>
  <c r="DZ62" i="28"/>
  <c r="BS62" i="28"/>
  <c r="DA62" i="28"/>
  <c r="BR62" i="28"/>
  <c r="BL62" i="28"/>
  <c r="CM62" i="28"/>
  <c r="M62" i="28"/>
  <c r="DV62" i="28"/>
  <c r="DD62" i="28"/>
  <c r="AS62" i="28"/>
  <c r="V98" i="28"/>
  <c r="AB98" i="28"/>
  <c r="BR98" i="28"/>
  <c r="CZ98" i="28"/>
  <c r="S98" i="28"/>
  <c r="AE98" i="28"/>
  <c r="BJ98" i="28"/>
  <c r="AI98" i="28"/>
  <c r="O98" i="28"/>
  <c r="AA98" i="28"/>
  <c r="DE98" i="28"/>
  <c r="CS98" i="28"/>
  <c r="BC98" i="28"/>
  <c r="BY98" i="28"/>
  <c r="BN98" i="28"/>
  <c r="BJ44" i="28"/>
  <c r="S44" i="28"/>
  <c r="BZ44" i="28"/>
  <c r="R44" i="28"/>
  <c r="BI44" i="28"/>
  <c r="AN44" i="28"/>
  <c r="CS44" i="28"/>
  <c r="BP44" i="28"/>
  <c r="DO44" i="28"/>
  <c r="DC44" i="28"/>
  <c r="T44" i="28"/>
  <c r="CB44" i="28"/>
  <c r="CW44" i="28"/>
  <c r="X44" i="28"/>
  <c r="CX44" i="28"/>
  <c r="DI28" i="28"/>
  <c r="CS28" i="28"/>
  <c r="CP28" i="28"/>
  <c r="BI28" i="28"/>
  <c r="AQ28" i="28"/>
  <c r="BN28" i="28"/>
  <c r="CM28" i="28"/>
  <c r="AC28" i="28"/>
  <c r="N28" i="28"/>
  <c r="CY28" i="28"/>
  <c r="BZ28" i="28"/>
  <c r="DN28" i="28"/>
  <c r="AO28" i="28"/>
  <c r="AX28" i="28"/>
  <c r="CE28" i="28"/>
  <c r="DK39" i="28"/>
  <c r="AP39" i="28"/>
  <c r="BJ39" i="28"/>
  <c r="DT39" i="28"/>
  <c r="AJ39" i="28"/>
  <c r="BN39" i="28"/>
  <c r="O39" i="28"/>
  <c r="CP39" i="28"/>
  <c r="BC39" i="28"/>
  <c r="AB39" i="28"/>
  <c r="CE39" i="28"/>
  <c r="DO39" i="28"/>
  <c r="EB39" i="28"/>
  <c r="AC39" i="28"/>
  <c r="BQ39" i="28"/>
  <c r="BC119" i="28"/>
  <c r="CM119" i="28"/>
  <c r="EB119" i="28"/>
  <c r="CW119" i="28"/>
  <c r="V119" i="28"/>
  <c r="AQ119" i="28"/>
  <c r="DC119" i="28"/>
  <c r="CQ119" i="28"/>
  <c r="X119" i="28"/>
  <c r="BS119" i="28"/>
  <c r="CK119" i="28"/>
  <c r="S119" i="28"/>
  <c r="DG119" i="28"/>
  <c r="AK119" i="28"/>
  <c r="DR119" i="28"/>
  <c r="V61" i="28"/>
  <c r="DS61" i="28"/>
  <c r="BO61" i="28"/>
  <c r="AK61" i="28"/>
  <c r="AF61" i="28"/>
  <c r="X61" i="28"/>
  <c r="DG61" i="28"/>
  <c r="BB61" i="28"/>
  <c r="BJ61" i="28"/>
  <c r="Y61" i="28"/>
  <c r="CH61" i="28"/>
  <c r="AA61" i="28"/>
  <c r="DO61" i="28"/>
  <c r="BL61" i="28"/>
  <c r="CX61" i="28"/>
  <c r="W23" i="28"/>
  <c r="CG23" i="28"/>
  <c r="CW23" i="28"/>
  <c r="DP23" i="28"/>
  <c r="DX23" i="28"/>
  <c r="DQ23" i="28"/>
  <c r="DW23" i="28"/>
  <c r="BA23" i="28"/>
  <c r="BH23" i="28"/>
  <c r="AV23" i="28"/>
  <c r="CT23" i="28"/>
  <c r="BG23" i="28"/>
  <c r="O23" i="28"/>
  <c r="BU23" i="28"/>
  <c r="BQ23" i="28"/>
  <c r="CM11" i="28"/>
  <c r="M11" i="28"/>
  <c r="BA11" i="28"/>
  <c r="AU11" i="28"/>
  <c r="BZ11" i="28"/>
  <c r="N11" i="28"/>
  <c r="CC11" i="28"/>
  <c r="DE11" i="28"/>
  <c r="T11" i="28"/>
  <c r="CR11" i="28"/>
  <c r="BH11" i="28"/>
  <c r="V11" i="28"/>
  <c r="BK11" i="28"/>
  <c r="DO11" i="28"/>
  <c r="AK11" i="28"/>
  <c r="Z60" i="28"/>
  <c r="DI60" i="28"/>
  <c r="BM60" i="28"/>
  <c r="CT60" i="28"/>
  <c r="EB60" i="28"/>
  <c r="N60" i="28"/>
  <c r="BL60" i="28"/>
  <c r="AL60" i="28"/>
  <c r="DB60" i="28"/>
  <c r="CW60" i="28"/>
  <c r="CU60" i="28"/>
  <c r="BH60" i="28"/>
  <c r="DG60" i="28"/>
  <c r="DS60" i="28"/>
  <c r="CZ60" i="28"/>
  <c r="DR37" i="28"/>
  <c r="S37" i="28"/>
  <c r="CU37" i="28"/>
  <c r="BH37" i="28"/>
  <c r="Q37" i="28"/>
  <c r="V37" i="28"/>
  <c r="AL37" i="28"/>
  <c r="BB37" i="28"/>
  <c r="DA37" i="28"/>
  <c r="CR37" i="28"/>
  <c r="BW37" i="28"/>
  <c r="BK37" i="28"/>
  <c r="AM37" i="28"/>
  <c r="BM37" i="28"/>
  <c r="BC37" i="28"/>
  <c r="DA42" i="28"/>
  <c r="CG42" i="28"/>
  <c r="BO42" i="28"/>
  <c r="DP42" i="28"/>
  <c r="DQ42" i="28"/>
  <c r="CT42" i="28"/>
  <c r="W42" i="28"/>
  <c r="CA42" i="28"/>
  <c r="DE42" i="28"/>
  <c r="BJ42" i="28"/>
  <c r="AZ42" i="28"/>
  <c r="AH42" i="28"/>
  <c r="DY42" i="28"/>
  <c r="AL42" i="28"/>
  <c r="CF42" i="28"/>
  <c r="AE78" i="28"/>
  <c r="AF78" i="28"/>
  <c r="CH78" i="28"/>
  <c r="CT78" i="28"/>
  <c r="P78" i="28"/>
  <c r="AT78" i="28"/>
  <c r="BN78" i="28"/>
  <c r="AN78" i="28"/>
  <c r="AR78" i="28"/>
  <c r="Z78" i="28"/>
  <c r="DB78" i="28"/>
  <c r="AS78" i="28"/>
  <c r="DV78" i="28"/>
  <c r="BA78" i="28"/>
  <c r="X78" i="28"/>
  <c r="DN63" i="28"/>
  <c r="BW63" i="28"/>
  <c r="BD63" i="28"/>
  <c r="CO63" i="28"/>
  <c r="BZ63" i="28"/>
  <c r="CI63" i="28"/>
  <c r="AH63" i="28"/>
  <c r="DZ63" i="28"/>
  <c r="DF63" i="28"/>
  <c r="DJ63" i="28"/>
  <c r="DW63" i="28"/>
  <c r="AR63" i="28"/>
  <c r="CB63" i="28"/>
  <c r="AW63" i="28"/>
  <c r="EB63" i="28"/>
  <c r="DO114" i="28"/>
  <c r="AU114" i="28"/>
  <c r="DB114" i="28"/>
  <c r="DG114" i="28"/>
  <c r="CK114" i="28"/>
  <c r="BC114" i="28"/>
  <c r="BL114" i="28"/>
  <c r="BU114" i="28"/>
  <c r="U114" i="28"/>
  <c r="AZ114" i="28"/>
  <c r="AW114" i="28"/>
  <c r="BZ114" i="28"/>
  <c r="AY114" i="28"/>
  <c r="CW114" i="28"/>
  <c r="AR114" i="28"/>
  <c r="AO102" i="28"/>
  <c r="DW7" i="28"/>
  <c r="BB7" i="28"/>
  <c r="BG107" i="28"/>
  <c r="AT52" i="28"/>
  <c r="CD75" i="28"/>
  <c r="BV40" i="28"/>
  <c r="AE112" i="28"/>
  <c r="DJ115" i="28"/>
  <c r="AC71" i="28"/>
  <c r="DH88" i="28"/>
  <c r="P68" i="28"/>
  <c r="AH89" i="28"/>
  <c r="CI83" i="28"/>
  <c r="CK123" i="28"/>
  <c r="BB108" i="28"/>
  <c r="AB108" i="28"/>
  <c r="DP26" i="28"/>
  <c r="DL26" i="28"/>
  <c r="CW10" i="28"/>
  <c r="T10" i="28"/>
  <c r="CD17" i="28"/>
  <c r="EA17" i="28"/>
  <c r="BS47" i="28"/>
  <c r="AD47" i="28"/>
  <c r="BP74" i="28"/>
  <c r="V74" i="28"/>
  <c r="AY30" i="28"/>
  <c r="CK30" i="28"/>
  <c r="BW13" i="28"/>
  <c r="X13" i="28"/>
  <c r="AM9" i="28"/>
  <c r="CI9" i="28"/>
  <c r="DR106" i="28"/>
  <c r="Q106" i="28"/>
  <c r="CH105" i="28"/>
  <c r="AI105" i="28"/>
  <c r="AD70" i="28"/>
  <c r="AH70" i="28"/>
  <c r="DS86" i="28"/>
  <c r="CB86" i="28"/>
  <c r="AL120" i="28"/>
  <c r="AW120" i="28"/>
  <c r="CX103" i="28"/>
  <c r="DY103" i="28"/>
  <c r="CJ59" i="28"/>
  <c r="CM59" i="28"/>
  <c r="CF101" i="28"/>
  <c r="CR101" i="28"/>
  <c r="AY18" i="28"/>
  <c r="BK18" i="28"/>
  <c r="BQ24" i="28"/>
  <c r="CV24" i="28"/>
  <c r="BG12" i="28"/>
  <c r="BM12" i="28"/>
  <c r="AP25" i="28"/>
  <c r="BO85" i="28"/>
  <c r="AW87" i="28"/>
  <c r="CP87" i="28"/>
  <c r="AQ41" i="28"/>
  <c r="BC41" i="28"/>
  <c r="AY53" i="28"/>
  <c r="CW53" i="28"/>
  <c r="DA53" i="28"/>
  <c r="AO53" i="28"/>
  <c r="DG53" i="28"/>
  <c r="CE53" i="28"/>
  <c r="DM53" i="28"/>
  <c r="BH97" i="28"/>
  <c r="BF97" i="28"/>
  <c r="BZ97" i="28"/>
  <c r="AJ97" i="28"/>
  <c r="AD97" i="28"/>
  <c r="DQ97" i="28"/>
  <c r="CE97" i="28"/>
  <c r="BL97" i="28"/>
  <c r="BJ48" i="28"/>
  <c r="DR48" i="28"/>
  <c r="AW48" i="28"/>
  <c r="AO48" i="28"/>
  <c r="DP48" i="28"/>
  <c r="W48" i="28"/>
  <c r="DM48" i="28"/>
  <c r="Q48" i="28"/>
  <c r="DV48" i="28"/>
  <c r="CE48" i="28"/>
  <c r="AU48" i="28"/>
  <c r="CS48" i="28"/>
  <c r="DD91" i="28"/>
  <c r="DV91" i="28"/>
  <c r="AI91" i="28"/>
  <c r="BL91" i="28"/>
  <c r="DX91" i="28"/>
  <c r="AW91" i="28"/>
  <c r="AG91" i="28"/>
  <c r="CP91" i="28"/>
  <c r="U91" i="28"/>
  <c r="AE91" i="28"/>
  <c r="AM91" i="28"/>
  <c r="BD91" i="28"/>
  <c r="AY91" i="28"/>
  <c r="Y91" i="28"/>
  <c r="DJ91" i="28"/>
  <c r="AS15" i="28"/>
  <c r="AG15" i="28"/>
  <c r="Q15" i="28"/>
  <c r="Y15" i="28"/>
  <c r="BC15" i="28"/>
  <c r="DG15" i="28"/>
  <c r="DC15" i="28"/>
  <c r="CP15" i="28"/>
  <c r="AO15" i="28"/>
  <c r="BT15" i="28"/>
  <c r="DX15" i="28"/>
  <c r="N15" i="28"/>
  <c r="DF15" i="28"/>
  <c r="CY15" i="28"/>
  <c r="CU15" i="28"/>
  <c r="CM84" i="28"/>
  <c r="BL84" i="28"/>
  <c r="CL84" i="28"/>
  <c r="BH84" i="28"/>
  <c r="CI84" i="28"/>
  <c r="BM84" i="28"/>
  <c r="CQ84" i="28"/>
  <c r="EA84" i="28"/>
  <c r="BJ84" i="28"/>
  <c r="BQ84" i="28"/>
  <c r="AF84" i="28"/>
  <c r="DQ84" i="28"/>
  <c r="DU84" i="28"/>
  <c r="AC84" i="28"/>
  <c r="CE84" i="28"/>
  <c r="BI113" i="28"/>
  <c r="CC113" i="28"/>
  <c r="BP113" i="28"/>
  <c r="DH113" i="28"/>
  <c r="M113" i="28"/>
  <c r="X113" i="28"/>
  <c r="CM113" i="28"/>
  <c r="BK113" i="28"/>
  <c r="AB113" i="28"/>
  <c r="BA113" i="28"/>
  <c r="BE113" i="28"/>
  <c r="AT113" i="28"/>
  <c r="BF113" i="28"/>
  <c r="BY113" i="28"/>
  <c r="AL113" i="28"/>
  <c r="AJ32" i="28"/>
  <c r="BY32" i="28"/>
  <c r="EA32" i="28"/>
  <c r="AQ32" i="28"/>
  <c r="AC32" i="28"/>
  <c r="DJ32" i="28"/>
  <c r="CR32" i="28"/>
  <c r="BZ32" i="28"/>
  <c r="Z32" i="28"/>
  <c r="DY32" i="28"/>
  <c r="DN32" i="28"/>
  <c r="BR32" i="28"/>
  <c r="AY32" i="28"/>
  <c r="CQ32" i="28"/>
  <c r="BP32" i="28"/>
  <c r="BB31" i="28"/>
  <c r="AC31" i="28"/>
  <c r="O31" i="28"/>
  <c r="DM31" i="28"/>
  <c r="V31" i="28"/>
  <c r="DL31" i="28"/>
  <c r="DP31" i="28"/>
  <c r="AI31" i="28"/>
  <c r="BS31" i="28"/>
  <c r="DJ31" i="28"/>
  <c r="BZ31" i="28"/>
  <c r="AV31" i="28"/>
  <c r="BR31" i="28"/>
  <c r="CU31" i="28"/>
  <c r="DS31" i="28"/>
  <c r="BX36" i="28"/>
  <c r="AV36" i="28"/>
  <c r="EA36" i="28"/>
  <c r="AY36" i="28"/>
  <c r="AJ36" i="28"/>
  <c r="AD36" i="28"/>
  <c r="BM36" i="28"/>
  <c r="BK36" i="28"/>
  <c r="BH36" i="28"/>
  <c r="DG36" i="28"/>
  <c r="AT36" i="28"/>
  <c r="CL36" i="28"/>
  <c r="Q36" i="28"/>
  <c r="CY36" i="28"/>
  <c r="DF36" i="28"/>
  <c r="BO100" i="28"/>
  <c r="AE100" i="28"/>
  <c r="DG100" i="28"/>
  <c r="BW100" i="28"/>
  <c r="EA100" i="28"/>
  <c r="DN100" i="28"/>
  <c r="CA100" i="28"/>
  <c r="CP100" i="28"/>
  <c r="BE100" i="28"/>
  <c r="BH100" i="28"/>
  <c r="BG100" i="28"/>
  <c r="CJ100" i="28"/>
  <c r="DE100" i="28"/>
  <c r="CW100" i="28"/>
  <c r="AP100" i="28"/>
  <c r="AN102" i="28"/>
  <c r="BF102" i="28"/>
  <c r="AH102" i="28"/>
  <c r="CO102" i="28"/>
  <c r="AR102" i="28"/>
  <c r="CB102" i="28"/>
  <c r="R102" i="28"/>
  <c r="AY102" i="28"/>
  <c r="Q102" i="28"/>
  <c r="DG102" i="28"/>
  <c r="BV102" i="28"/>
  <c r="CF102" i="28"/>
  <c r="AQ102" i="28"/>
  <c r="AZ102" i="28"/>
  <c r="BO102" i="28"/>
  <c r="BZ7" i="28"/>
  <c r="AJ7" i="28"/>
  <c r="CM7" i="28"/>
  <c r="DB7" i="28"/>
  <c r="BE7" i="28"/>
  <c r="AC7" i="28"/>
  <c r="BX7" i="28"/>
  <c r="AN7" i="28"/>
  <c r="X7" i="28"/>
  <c r="AY7" i="28"/>
  <c r="AL7" i="28"/>
  <c r="AK7" i="28"/>
  <c r="DK7" i="28"/>
  <c r="CA7" i="28"/>
  <c r="DX7" i="28"/>
  <c r="AJ51" i="28"/>
  <c r="CZ51" i="28"/>
  <c r="DX51" i="28"/>
  <c r="AG51" i="28"/>
  <c r="CS51" i="28"/>
  <c r="AO51" i="28"/>
  <c r="AP51" i="28"/>
  <c r="CU51" i="28"/>
  <c r="CV51" i="28"/>
  <c r="BG51" i="28"/>
  <c r="CC51" i="28"/>
  <c r="DU51" i="28"/>
  <c r="AN51" i="28"/>
  <c r="AU51" i="28"/>
  <c r="EB51" i="28"/>
  <c r="CK99" i="28"/>
  <c r="BH99" i="28"/>
  <c r="EB99" i="28"/>
  <c r="V99" i="28"/>
  <c r="AF99" i="28"/>
  <c r="CA99" i="28"/>
  <c r="DP99" i="28"/>
  <c r="BY99" i="28"/>
  <c r="M99" i="28"/>
  <c r="BM99" i="28"/>
  <c r="Z99" i="28"/>
  <c r="AG99" i="28"/>
  <c r="AD99" i="28"/>
  <c r="CY99" i="28"/>
  <c r="R99" i="28"/>
  <c r="CN104" i="28"/>
  <c r="V104" i="28"/>
  <c r="S104" i="28"/>
  <c r="BR104" i="28"/>
  <c r="CJ104" i="28"/>
  <c r="CA104" i="28"/>
  <c r="CL104" i="28"/>
  <c r="DL104" i="28"/>
  <c r="AV104" i="28"/>
  <c r="DO104" i="28"/>
  <c r="BP104" i="28"/>
  <c r="CO104" i="28"/>
  <c r="T104" i="28"/>
  <c r="Z104" i="28"/>
  <c r="AX104" i="28"/>
  <c r="BZ62" i="28"/>
  <c r="N62" i="28"/>
  <c r="DG62" i="28"/>
  <c r="DQ62" i="28"/>
  <c r="DN62" i="28"/>
  <c r="BN62" i="28"/>
  <c r="CR62" i="28"/>
  <c r="BF62" i="28"/>
  <c r="CK62" i="28"/>
  <c r="CC62" i="28"/>
  <c r="CZ62" i="28"/>
  <c r="AZ62" i="28"/>
  <c r="AL62" i="28"/>
  <c r="X62" i="28"/>
  <c r="DJ62" i="28"/>
  <c r="Q98" i="28"/>
  <c r="AD98" i="28"/>
  <c r="DO98" i="28"/>
  <c r="DD98" i="28"/>
  <c r="BS98" i="28"/>
  <c r="X98" i="28"/>
  <c r="CO98" i="28"/>
  <c r="CX98" i="28"/>
  <c r="Y98" i="28"/>
  <c r="CW98" i="28"/>
  <c r="DN98" i="28"/>
  <c r="BD98" i="28"/>
  <c r="CR98" i="28"/>
  <c r="CJ98" i="28"/>
  <c r="CB98" i="28"/>
  <c r="O44" i="28"/>
  <c r="DY44" i="28"/>
  <c r="DI44" i="28"/>
  <c r="U44" i="28"/>
  <c r="CQ44" i="28"/>
  <c r="CP44" i="28"/>
  <c r="CF44" i="28"/>
  <c r="DA44" i="28"/>
  <c r="Q44" i="28"/>
  <c r="BM44" i="28"/>
  <c r="M44" i="28"/>
  <c r="DU44" i="28"/>
  <c r="CD44" i="28"/>
  <c r="CU44" i="28"/>
  <c r="BU44" i="28"/>
  <c r="AI28" i="28"/>
  <c r="BC28" i="28"/>
  <c r="BO28" i="28"/>
  <c r="CF28" i="28"/>
  <c r="CN28" i="28"/>
  <c r="DH28" i="28"/>
  <c r="O28" i="28"/>
  <c r="DE28" i="28"/>
  <c r="DF28" i="28"/>
  <c r="Q28" i="28"/>
  <c r="BA28" i="28"/>
  <c r="Y28" i="28"/>
  <c r="AT28" i="28"/>
  <c r="DX28" i="28"/>
  <c r="AM28" i="28"/>
  <c r="DQ39" i="28"/>
  <c r="DF39" i="28"/>
  <c r="CC39" i="28"/>
  <c r="Y39" i="28"/>
  <c r="DX39" i="28"/>
  <c r="CX39" i="28"/>
  <c r="CO39" i="28"/>
  <c r="BF39" i="28"/>
  <c r="CS39" i="28"/>
  <c r="CK39" i="28"/>
  <c r="BI39" i="28"/>
  <c r="AN39" i="28"/>
  <c r="CQ39" i="28"/>
  <c r="P39" i="28"/>
  <c r="CT39" i="28"/>
  <c r="BX119" i="28"/>
  <c r="DD119" i="28"/>
  <c r="DV119" i="28"/>
  <c r="CE119" i="28"/>
  <c r="AG119" i="28"/>
  <c r="AP119" i="28"/>
  <c r="AT119" i="28"/>
  <c r="BI119" i="28"/>
  <c r="CL119" i="28"/>
  <c r="BG119" i="28"/>
  <c r="DM119" i="28"/>
  <c r="CS119" i="28"/>
  <c r="CD119" i="28"/>
  <c r="DH119" i="28"/>
  <c r="BW119" i="28"/>
  <c r="BM61" i="28"/>
  <c r="AI61" i="28"/>
  <c r="AS61" i="28"/>
  <c r="T61" i="28"/>
  <c r="AO61" i="28"/>
  <c r="DC61" i="28"/>
  <c r="BI61" i="28"/>
  <c r="DD61" i="28"/>
  <c r="EA61" i="28"/>
  <c r="DN61" i="28"/>
  <c r="AU61" i="28"/>
  <c r="CA61" i="28"/>
  <c r="AZ61" i="28"/>
  <c r="BG61" i="28"/>
  <c r="BA61" i="28"/>
  <c r="AP23" i="28"/>
  <c r="CM23" i="28"/>
  <c r="CD23" i="28"/>
  <c r="CY23" i="28"/>
  <c r="AS23" i="28"/>
  <c r="DT23" i="28"/>
  <c r="BL23" i="28"/>
  <c r="BC23" i="28"/>
  <c r="BR23" i="28"/>
  <c r="CH23" i="28"/>
  <c r="CV23" i="28"/>
  <c r="BY23" i="28"/>
  <c r="DR23" i="28"/>
  <c r="BE23" i="28"/>
  <c r="DV23" i="28"/>
  <c r="DS11" i="28"/>
  <c r="BQ11" i="28"/>
  <c r="CU11" i="28"/>
  <c r="DG11" i="28"/>
  <c r="AW11" i="28"/>
  <c r="CB11" i="28"/>
  <c r="BV11" i="28"/>
  <c r="DZ11" i="28"/>
  <c r="CK11" i="28"/>
  <c r="DA11" i="28"/>
  <c r="DD11" i="28"/>
  <c r="AI11" i="28"/>
  <c r="BF11" i="28"/>
  <c r="BP11" i="28"/>
  <c r="CH11" i="28"/>
  <c r="DL60" i="28"/>
  <c r="DJ60" i="28"/>
  <c r="BE60" i="28"/>
  <c r="U60" i="28"/>
  <c r="DZ60" i="28"/>
  <c r="CI60" i="28"/>
  <c r="AA60" i="28"/>
  <c r="AZ60" i="28"/>
  <c r="BK60" i="28"/>
  <c r="DU60" i="28"/>
  <c r="CN60" i="28"/>
  <c r="CK60" i="28"/>
  <c r="CS60" i="28"/>
  <c r="DF60" i="28"/>
  <c r="BJ60" i="28"/>
  <c r="CX37" i="28"/>
  <c r="DP37" i="28"/>
  <c r="BT37" i="28"/>
  <c r="CJ37" i="28"/>
  <c r="N37" i="28"/>
  <c r="EA37" i="28"/>
  <c r="X37" i="28"/>
  <c r="AR37" i="28"/>
  <c r="AW37" i="28"/>
  <c r="AU37" i="28"/>
  <c r="CC37" i="28"/>
  <c r="BF37" i="28"/>
  <c r="DL37" i="28"/>
  <c r="CN37" i="28"/>
  <c r="CD37" i="28"/>
  <c r="DL42" i="28"/>
  <c r="DF42" i="28"/>
  <c r="CS42" i="28"/>
  <c r="DJ42" i="28"/>
  <c r="CL42" i="28"/>
  <c r="CJ42" i="28"/>
  <c r="BY42" i="28"/>
  <c r="CH42" i="28"/>
  <c r="EA42" i="28"/>
  <c r="BZ42" i="28"/>
  <c r="DM42" i="28"/>
  <c r="AP42" i="28"/>
  <c r="AN42" i="28"/>
  <c r="BR42" i="28"/>
  <c r="CC42" i="28"/>
  <c r="BJ78" i="28"/>
  <c r="BP78" i="28"/>
  <c r="CB78" i="28"/>
  <c r="BQ78" i="28"/>
  <c r="DX78" i="28"/>
  <c r="DH78" i="28"/>
  <c r="CX78" i="28"/>
  <c r="DN78" i="28"/>
  <c r="CA78" i="28"/>
  <c r="BE78" i="28"/>
  <c r="AB78" i="28"/>
  <c r="CS78" i="28"/>
  <c r="AI78" i="28"/>
  <c r="AY78" i="28"/>
  <c r="CQ78" i="28"/>
  <c r="CR63" i="28"/>
  <c r="AB63" i="28"/>
  <c r="CS63" i="28"/>
  <c r="U63" i="28"/>
  <c r="AP63" i="28"/>
  <c r="DA63" i="28"/>
  <c r="AX63" i="28"/>
  <c r="BN63" i="28"/>
  <c r="DV63" i="28"/>
  <c r="BJ63" i="28"/>
  <c r="AZ63" i="28"/>
  <c r="DO63" i="28"/>
  <c r="CC63" i="28"/>
  <c r="CE63" i="28"/>
  <c r="DR63" i="28"/>
  <c r="AP114" i="28"/>
  <c r="BV114" i="28"/>
  <c r="CB114" i="28"/>
  <c r="AL114" i="28"/>
  <c r="DN114" i="28"/>
  <c r="BJ114" i="28"/>
  <c r="DU114" i="28"/>
  <c r="BA114" i="28"/>
  <c r="DM114" i="28"/>
  <c r="DL114" i="28"/>
  <c r="P114" i="28"/>
  <c r="BP114" i="28"/>
  <c r="CM114" i="28"/>
  <c r="CD114" i="28"/>
  <c r="DS114" i="28"/>
  <c r="BF114" i="28"/>
  <c r="AQ114" i="28"/>
  <c r="CY114" i="28"/>
  <c r="BI102" i="28"/>
  <c r="BB45" i="28"/>
  <c r="DX27" i="28"/>
  <c r="DG56" i="28"/>
  <c r="DD40" i="28"/>
  <c r="BW112" i="28"/>
  <c r="AE8" i="28"/>
  <c r="V117" i="28"/>
  <c r="CE71" i="28"/>
  <c r="DK69" i="28"/>
  <c r="AO88" i="28"/>
  <c r="Y68" i="28"/>
  <c r="BE89" i="28"/>
  <c r="CZ83" i="28"/>
  <c r="AC123" i="28"/>
  <c r="AM108" i="28"/>
  <c r="DO108" i="28"/>
  <c r="DX26" i="28"/>
  <c r="P26" i="28"/>
  <c r="BR10" i="28"/>
  <c r="BY10" i="28"/>
  <c r="O17" i="28"/>
  <c r="CX47" i="28"/>
  <c r="BY74" i="28"/>
  <c r="X74" i="28"/>
  <c r="DX30" i="28"/>
  <c r="X30" i="28"/>
  <c r="BY13" i="28"/>
  <c r="AT13" i="28"/>
  <c r="BV9" i="28"/>
  <c r="CG9" i="28"/>
  <c r="CS106" i="28"/>
  <c r="R106" i="28"/>
  <c r="BC105" i="28"/>
  <c r="DU105" i="28"/>
  <c r="CX70" i="28"/>
  <c r="AO70" i="28"/>
  <c r="W86" i="28"/>
  <c r="AH86" i="28"/>
  <c r="O120" i="28"/>
  <c r="DC120" i="28"/>
  <c r="N103" i="28"/>
  <c r="DH103" i="28"/>
  <c r="AW59" i="28"/>
  <c r="BF59" i="28"/>
  <c r="CQ101" i="28"/>
  <c r="AL101" i="28"/>
  <c r="BP18" i="28"/>
  <c r="CR18" i="28"/>
  <c r="U24" i="28"/>
  <c r="BK24" i="28"/>
  <c r="BU12" i="28"/>
  <c r="AK12" i="28"/>
  <c r="BW25" i="28"/>
  <c r="EA25" i="28"/>
  <c r="BR85" i="28"/>
  <c r="DT85" i="28"/>
  <c r="DZ87" i="28"/>
  <c r="M87" i="28"/>
  <c r="CL41" i="28"/>
  <c r="DH41" i="28"/>
  <c r="BR53" i="28"/>
  <c r="CH53" i="28"/>
  <c r="CQ53" i="28"/>
  <c r="DZ53" i="28"/>
  <c r="BI53" i="28"/>
  <c r="AV53" i="28"/>
  <c r="T53" i="28"/>
  <c r="BD97" i="28"/>
  <c r="AV97" i="28"/>
  <c r="AQ97" i="28"/>
  <c r="CF97" i="28"/>
  <c r="CY97" i="28"/>
  <c r="R97" i="28"/>
  <c r="V97" i="28"/>
  <c r="Y97" i="28"/>
  <c r="M48" i="28"/>
  <c r="DB48" i="28"/>
  <c r="AR48" i="28"/>
  <c r="U48" i="28"/>
  <c r="CM48" i="28"/>
  <c r="DF48" i="28"/>
  <c r="DI48" i="28"/>
  <c r="CG48" i="28"/>
  <c r="DW48" i="28"/>
  <c r="T48" i="28"/>
  <c r="O48" i="28"/>
  <c r="AM48" i="28"/>
  <c r="DG91" i="28"/>
  <c r="AT91" i="28"/>
  <c r="CN91" i="28"/>
  <c r="DP91" i="28"/>
  <c r="M91" i="28"/>
  <c r="DK91" i="28"/>
  <c r="DH91" i="28"/>
  <c r="BM91" i="28"/>
  <c r="DI91" i="28"/>
  <c r="DF91" i="28"/>
  <c r="CW91" i="28"/>
  <c r="CX91" i="28"/>
  <c r="AS91" i="28"/>
  <c r="BU91" i="28"/>
  <c r="BN91" i="28"/>
  <c r="CI15" i="28"/>
  <c r="AR15" i="28"/>
  <c r="CT15" i="28"/>
  <c r="CM15" i="28"/>
  <c r="AJ15" i="28"/>
  <c r="AA15" i="28"/>
  <c r="CS15" i="28"/>
  <c r="BR15" i="28"/>
  <c r="AW15" i="28"/>
  <c r="CO15" i="28"/>
  <c r="BY15" i="28"/>
  <c r="AF15" i="28"/>
  <c r="AD15" i="28"/>
  <c r="CD15" i="28"/>
  <c r="BL15" i="28"/>
  <c r="DO84" i="28"/>
  <c r="DZ84" i="28"/>
  <c r="AB84" i="28"/>
  <c r="X84" i="28"/>
  <c r="DV84" i="28"/>
  <c r="CX84" i="28"/>
  <c r="DK84" i="28"/>
  <c r="BN84" i="28"/>
  <c r="CC84" i="28"/>
  <c r="BP84" i="28"/>
  <c r="AT84" i="28"/>
  <c r="M84" i="28"/>
  <c r="DS84" i="28"/>
  <c r="BF84" i="28"/>
  <c r="R84" i="28"/>
  <c r="AI113" i="28"/>
  <c r="AC113" i="28"/>
  <c r="BV113" i="28"/>
  <c r="AX113" i="28"/>
  <c r="AW113" i="28"/>
  <c r="DF113" i="28"/>
  <c r="DJ113" i="28"/>
  <c r="CJ113" i="28"/>
  <c r="EB113" i="28"/>
  <c r="P113" i="28"/>
  <c r="BJ113" i="28"/>
  <c r="AY113" i="28"/>
  <c r="DM113" i="28"/>
  <c r="AD113" i="28"/>
  <c r="DX113" i="28"/>
  <c r="Q32" i="28"/>
  <c r="R32" i="28"/>
  <c r="DV32" i="28"/>
  <c r="CP32" i="28"/>
  <c r="BA32" i="28"/>
  <c r="DU32" i="28"/>
  <c r="BF32" i="28"/>
  <c r="CN32" i="28"/>
  <c r="AM32" i="28"/>
  <c r="CK32" i="28"/>
  <c r="DF32" i="28"/>
  <c r="BC32" i="28"/>
  <c r="CG32" i="28"/>
  <c r="CV32" i="28"/>
  <c r="AT32" i="28"/>
  <c r="DB31" i="28"/>
  <c r="BQ31" i="28"/>
  <c r="CQ31" i="28"/>
  <c r="BT31" i="28"/>
  <c r="CP31" i="28"/>
  <c r="BK31" i="28"/>
  <c r="CN31" i="28"/>
  <c r="Z31" i="28"/>
  <c r="AA31" i="28"/>
  <c r="CD31" i="28"/>
  <c r="BH31" i="28"/>
  <c r="Y31" i="28"/>
  <c r="AJ31" i="28"/>
  <c r="EA31" i="28"/>
  <c r="CE31" i="28"/>
  <c r="DC36" i="28"/>
  <c r="AI36" i="28"/>
  <c r="R36" i="28"/>
  <c r="DR36" i="28"/>
  <c r="AP36" i="28"/>
  <c r="CD36" i="28"/>
  <c r="BT36" i="28"/>
  <c r="DY36" i="28"/>
  <c r="CK36" i="28"/>
  <c r="CP36" i="28"/>
  <c r="CN36" i="28"/>
  <c r="CJ36" i="28"/>
  <c r="P36" i="28"/>
  <c r="W36" i="28"/>
  <c r="DH36" i="28"/>
  <c r="AJ100" i="28"/>
  <c r="T100" i="28"/>
  <c r="AI100" i="28"/>
  <c r="CZ100" i="28"/>
  <c r="DI100" i="28"/>
  <c r="BL100" i="28"/>
  <c r="CG100" i="28"/>
  <c r="M100" i="28"/>
  <c r="EB100" i="28"/>
  <c r="DD100" i="28"/>
  <c r="BN100" i="28"/>
  <c r="AW100" i="28"/>
  <c r="O100" i="28"/>
  <c r="DL100" i="28"/>
  <c r="AO100" i="28"/>
  <c r="CC102" i="28"/>
  <c r="AE102" i="28"/>
  <c r="AG102" i="28"/>
  <c r="AA102" i="28"/>
  <c r="CX102" i="28"/>
  <c r="V102" i="28"/>
  <c r="AB102" i="28"/>
  <c r="BS102" i="28"/>
  <c r="O102" i="28"/>
  <c r="BY102" i="28"/>
  <c r="DY102" i="28"/>
  <c r="CD102" i="28"/>
  <c r="DD102" i="28"/>
  <c r="DE102" i="28"/>
  <c r="AV102" i="28"/>
  <c r="CB7" i="28"/>
  <c r="BL7" i="28"/>
  <c r="BC7" i="28"/>
  <c r="CD7" i="28"/>
  <c r="DD7" i="28"/>
  <c r="BU7" i="28"/>
  <c r="AR7" i="28"/>
  <c r="AE7" i="28"/>
  <c r="CU7" i="28"/>
  <c r="BR7" i="28"/>
  <c r="BT7" i="28"/>
  <c r="AQ7" i="28"/>
  <c r="DY7" i="28"/>
  <c r="AG7" i="28"/>
  <c r="CY7" i="28"/>
  <c r="DO51" i="28"/>
  <c r="BM51" i="28"/>
  <c r="AD51" i="28"/>
  <c r="DH51" i="28"/>
  <c r="BB51" i="28"/>
  <c r="CP51" i="28"/>
  <c r="DI51" i="28"/>
  <c r="DR51" i="28"/>
  <c r="T51" i="28"/>
  <c r="CN51" i="28"/>
  <c r="Y51" i="28"/>
  <c r="P51" i="28"/>
  <c r="AR51" i="28"/>
  <c r="CL51" i="28"/>
  <c r="DF51" i="28"/>
  <c r="DT99" i="28"/>
  <c r="DY99" i="28"/>
  <c r="BE99" i="28"/>
  <c r="CH99" i="28"/>
  <c r="DC99" i="28"/>
  <c r="BB99" i="28"/>
  <c r="AU99" i="28"/>
  <c r="CS99" i="28"/>
  <c r="AX99" i="28"/>
  <c r="AE99" i="28"/>
  <c r="DX99" i="28"/>
  <c r="CG99" i="28"/>
  <c r="P99" i="28"/>
  <c r="BZ99" i="28"/>
  <c r="N99" i="28"/>
  <c r="R104" i="28"/>
  <c r="AT104" i="28"/>
  <c r="W104" i="28"/>
  <c r="CG104" i="28"/>
  <c r="BA104" i="28"/>
  <c r="DU104" i="28"/>
  <c r="CQ104" i="28"/>
  <c r="AH104" i="28"/>
  <c r="CP104" i="28"/>
  <c r="BD104" i="28"/>
  <c r="AE104" i="28"/>
  <c r="DN104" i="28"/>
  <c r="BM104" i="28"/>
  <c r="AD104" i="28"/>
  <c r="BW104" i="28"/>
  <c r="W62" i="28"/>
  <c r="DU62" i="28"/>
  <c r="AH62" i="28"/>
  <c r="BB62" i="28"/>
  <c r="BI62" i="28"/>
  <c r="BO62" i="28"/>
  <c r="CD62" i="28"/>
  <c r="DX62" i="28"/>
  <c r="AP62" i="28"/>
  <c r="DM62" i="28"/>
  <c r="DO62" i="28"/>
  <c r="AB62" i="28"/>
  <c r="AT62" i="28"/>
  <c r="EB62" i="28"/>
  <c r="BK62" i="28"/>
  <c r="AK98" i="28"/>
  <c r="BL98" i="28"/>
  <c r="DW98" i="28"/>
  <c r="DH98" i="28"/>
  <c r="AN98" i="28"/>
  <c r="BX98" i="28"/>
  <c r="CP98" i="28"/>
  <c r="BA98" i="28"/>
  <c r="CE98" i="28"/>
  <c r="DY98" i="28"/>
  <c r="M98" i="28"/>
  <c r="DF98" i="28"/>
  <c r="BP98" i="28"/>
  <c r="CK98" i="28"/>
  <c r="CA98" i="28"/>
  <c r="BW44" i="28"/>
  <c r="BL44" i="28"/>
  <c r="AZ44" i="28"/>
  <c r="DF44" i="28"/>
  <c r="DE44" i="28"/>
  <c r="AY44" i="28"/>
  <c r="V44" i="28"/>
  <c r="CO44" i="28"/>
  <c r="Z44" i="28"/>
  <c r="AB44" i="28"/>
  <c r="Y44" i="28"/>
  <c r="AE44" i="28"/>
  <c r="AO44" i="28"/>
  <c r="CZ44" i="28"/>
  <c r="AK44" i="28"/>
  <c r="AV28" i="28"/>
  <c r="DD28" i="28"/>
  <c r="T28" i="28"/>
  <c r="M28" i="28"/>
  <c r="CG28" i="28"/>
  <c r="AY28" i="28"/>
  <c r="BX28" i="28"/>
  <c r="BK28" i="28"/>
  <c r="AZ28" i="28"/>
  <c r="CI28" i="28"/>
  <c r="DU28" i="28"/>
  <c r="BG28" i="28"/>
  <c r="CZ28" i="28"/>
  <c r="Z28" i="28"/>
  <c r="CK28" i="28"/>
  <c r="DZ39" i="28"/>
  <c r="DB39" i="28"/>
  <c r="S39" i="28"/>
  <c r="AU39" i="28"/>
  <c r="AZ39" i="28"/>
  <c r="DN39" i="28"/>
  <c r="BY39" i="28"/>
  <c r="CR39" i="28"/>
  <c r="BG39" i="28"/>
  <c r="AO39" i="28"/>
  <c r="CZ39" i="28"/>
  <c r="BS39" i="28"/>
  <c r="BB39" i="28"/>
  <c r="DP39" i="28"/>
  <c r="CW39" i="28"/>
  <c r="AZ119" i="28"/>
  <c r="AC119" i="28"/>
  <c r="DU119" i="28"/>
  <c r="BK119" i="28"/>
  <c r="CJ119" i="28"/>
  <c r="Q119" i="28"/>
  <c r="DY119" i="28"/>
  <c r="O119" i="28"/>
  <c r="AW119" i="28"/>
  <c r="CU119" i="28"/>
  <c r="BB119" i="28"/>
  <c r="DP119" i="28"/>
  <c r="CN119" i="28"/>
  <c r="DF119" i="28"/>
  <c r="DZ119" i="28"/>
  <c r="BF61" i="28"/>
  <c r="CN61" i="28"/>
  <c r="Z61" i="28"/>
  <c r="BD61" i="28"/>
  <c r="BY61" i="28"/>
  <c r="CI61" i="28"/>
  <c r="CG61" i="28"/>
  <c r="CK61" i="28"/>
  <c r="CV61" i="28"/>
  <c r="BT61" i="28"/>
  <c r="P61" i="28"/>
  <c r="CD61" i="28"/>
  <c r="AV61" i="28"/>
  <c r="DM61" i="28"/>
  <c r="AR61" i="28"/>
  <c r="DJ23" i="28"/>
  <c r="S23" i="28"/>
  <c r="AW23" i="28"/>
  <c r="CL23" i="28"/>
  <c r="DN23" i="28"/>
  <c r="BB23" i="28"/>
  <c r="CN23" i="28"/>
  <c r="AJ23" i="28"/>
  <c r="AK23" i="28"/>
  <c r="BX23" i="28"/>
  <c r="Y23" i="28"/>
  <c r="BO23" i="28"/>
  <c r="EA23" i="28"/>
  <c r="AE23" i="28"/>
  <c r="U23" i="28"/>
  <c r="AD11" i="28"/>
  <c r="CG11" i="28"/>
  <c r="DN11" i="28"/>
  <c r="AV11" i="28"/>
  <c r="DF11" i="28"/>
  <c r="BE11" i="28"/>
  <c r="BY11" i="28"/>
  <c r="DY11" i="28"/>
  <c r="DB11" i="28"/>
  <c r="CP11" i="28"/>
  <c r="CF11" i="28"/>
  <c r="AL11" i="28"/>
  <c r="AG11" i="28"/>
  <c r="DW11" i="28"/>
  <c r="AR11" i="28"/>
  <c r="CH60" i="28"/>
  <c r="BX60" i="28"/>
  <c r="DV60" i="28"/>
  <c r="AB60" i="28"/>
  <c r="AP60" i="28"/>
  <c r="AM60" i="28"/>
  <c r="V60" i="28"/>
  <c r="BA60" i="28"/>
  <c r="BI60" i="28"/>
  <c r="AG60" i="28"/>
  <c r="DW60" i="28"/>
  <c r="BQ60" i="28"/>
  <c r="DR60" i="28"/>
  <c r="BR60" i="28"/>
  <c r="CD60" i="28"/>
  <c r="O37" i="28"/>
  <c r="CV37" i="28"/>
  <c r="AA37" i="28"/>
  <c r="CO37" i="28"/>
  <c r="BR37" i="28"/>
  <c r="DT37" i="28"/>
  <c r="BZ37" i="28"/>
  <c r="AF37" i="28"/>
  <c r="BV37" i="28"/>
  <c r="CA37" i="28"/>
  <c r="DB37" i="28"/>
  <c r="CY37" i="28"/>
  <c r="AS37" i="28"/>
  <c r="DU37" i="28"/>
  <c r="CQ37" i="28"/>
  <c r="M42" i="28"/>
  <c r="AS42" i="28"/>
  <c r="DI42" i="28"/>
  <c r="BL42" i="28"/>
  <c r="AU42" i="28"/>
  <c r="AW42" i="28"/>
  <c r="S42" i="28"/>
  <c r="BQ42" i="28"/>
  <c r="CN42" i="28"/>
  <c r="EB42" i="28"/>
  <c r="DV42" i="28"/>
  <c r="DK42" i="28"/>
  <c r="BE42" i="28"/>
  <c r="AB42" i="28"/>
  <c r="BV42" i="28"/>
  <c r="BD78" i="28"/>
  <c r="BV78" i="28"/>
  <c r="U78" i="28"/>
  <c r="AV78" i="28"/>
  <c r="CO78" i="28"/>
  <c r="DT78" i="28"/>
  <c r="AC78" i="28"/>
  <c r="AD78" i="28"/>
  <c r="EA78" i="28"/>
  <c r="N78" i="28"/>
  <c r="BR78" i="28"/>
  <c r="BY78" i="28"/>
  <c r="S78" i="28"/>
  <c r="DW78" i="28"/>
  <c r="V78" i="28"/>
  <c r="CT63" i="28"/>
  <c r="BP63" i="28"/>
  <c r="CL63" i="28"/>
  <c r="DY63" i="28"/>
  <c r="BL63" i="28"/>
  <c r="S63" i="28"/>
  <c r="O63" i="28"/>
  <c r="CG63" i="28"/>
  <c r="BS63" i="28"/>
  <c r="BG63" i="28"/>
  <c r="CH63" i="28"/>
  <c r="DL63" i="28"/>
  <c r="CQ63" i="28"/>
  <c r="P63" i="28"/>
  <c r="DG63" i="28"/>
  <c r="CS114" i="28"/>
  <c r="AD114" i="28"/>
  <c r="BY114" i="28"/>
  <c r="BO114" i="28"/>
  <c r="CC114" i="28"/>
  <c r="BW114" i="28"/>
  <c r="BK114" i="28"/>
  <c r="DC114" i="28"/>
  <c r="DR114" i="28"/>
  <c r="DK114" i="28"/>
  <c r="AJ114" i="28"/>
  <c r="Y114" i="28"/>
  <c r="W114" i="28"/>
  <c r="DD114" i="28"/>
  <c r="AI114" i="28"/>
  <c r="N114" i="28"/>
  <c r="BS114" i="28"/>
  <c r="AA114" i="28"/>
  <c r="P102" i="28"/>
  <c r="U16" i="28"/>
  <c r="CZ56" i="28"/>
  <c r="T121" i="28"/>
  <c r="CV72" i="28"/>
  <c r="AZ29" i="28"/>
  <c r="BM8" i="28"/>
  <c r="O117" i="28"/>
  <c r="CB71" i="28"/>
  <c r="CB69" i="28"/>
  <c r="Y88" i="28"/>
  <c r="U68" i="28"/>
  <c r="CJ89" i="28"/>
  <c r="BJ83" i="28"/>
  <c r="DB123" i="28"/>
  <c r="DI108" i="28"/>
  <c r="DX108" i="28"/>
  <c r="BA26" i="28"/>
  <c r="CC26" i="28"/>
  <c r="DC10" i="28"/>
  <c r="DV17" i="28"/>
  <c r="AX17" i="28"/>
  <c r="BD47" i="28"/>
  <c r="BK47" i="28"/>
  <c r="BH74" i="28"/>
  <c r="CK74" i="28"/>
  <c r="AB30" i="28"/>
  <c r="DZ30" i="28"/>
  <c r="CV13" i="28"/>
  <c r="AS13" i="28"/>
  <c r="DV9" i="28"/>
  <c r="M9" i="28"/>
  <c r="AX106" i="28"/>
  <c r="AY106" i="28"/>
  <c r="DP105" i="28"/>
  <c r="DC105" i="28"/>
  <c r="AK70" i="28"/>
  <c r="AZ70" i="28"/>
  <c r="BC86" i="28"/>
  <c r="CX86" i="28"/>
  <c r="CY120" i="28"/>
  <c r="BI120" i="28"/>
  <c r="DV103" i="28"/>
  <c r="DA103" i="28"/>
  <c r="DK59" i="28"/>
  <c r="BG59" i="28"/>
  <c r="CO101" i="28"/>
  <c r="AY101" i="28"/>
  <c r="CN18" i="28"/>
  <c r="AJ18" i="28"/>
  <c r="BC24" i="28"/>
  <c r="CH24" i="28"/>
  <c r="CV12" i="28"/>
  <c r="DB12" i="28"/>
  <c r="DQ25" i="28"/>
  <c r="AN25" i="28"/>
  <c r="BE85" i="28"/>
  <c r="AT85" i="28"/>
  <c r="CV87" i="28"/>
  <c r="DI87" i="28"/>
  <c r="AP41" i="28"/>
  <c r="AK41" i="28"/>
  <c r="AC53" i="28"/>
  <c r="AG53" i="28"/>
  <c r="CR53" i="28"/>
  <c r="DF53" i="28"/>
  <c r="CT53" i="28"/>
  <c r="BG53" i="28"/>
  <c r="BF53" i="28"/>
  <c r="DD53" i="28"/>
  <c r="Z97" i="28"/>
  <c r="CO97" i="28"/>
  <c r="BP97" i="28"/>
  <c r="DD97" i="28"/>
  <c r="AN97" i="28"/>
  <c r="DP97" i="28"/>
  <c r="AH97" i="28"/>
  <c r="BQ97" i="28"/>
  <c r="DS48" i="28"/>
  <c r="BI48" i="28"/>
  <c r="BH48" i="28"/>
  <c r="BK48" i="28"/>
  <c r="BW48" i="28"/>
  <c r="AS48" i="28"/>
  <c r="EA48" i="28"/>
  <c r="BV48" i="28"/>
  <c r="CJ48" i="28"/>
  <c r="BR48" i="28"/>
  <c r="N48" i="28"/>
  <c r="CD48" i="28"/>
  <c r="BC91" i="28"/>
  <c r="AF91" i="28"/>
  <c r="DM91" i="28"/>
  <c r="O91" i="28"/>
  <c r="CQ91" i="28"/>
  <c r="CU91" i="28"/>
  <c r="V91" i="28"/>
  <c r="S91" i="28"/>
  <c r="T91" i="28"/>
  <c r="CT91" i="28"/>
  <c r="AV91" i="28"/>
  <c r="DY91" i="28"/>
  <c r="DC91" i="28"/>
  <c r="CS91" i="28"/>
  <c r="BZ91" i="28"/>
  <c r="DS15" i="28"/>
  <c r="AC15" i="28"/>
  <c r="T15" i="28"/>
  <c r="AI15" i="28"/>
  <c r="DQ15" i="28"/>
  <c r="BP15" i="28"/>
  <c r="W15" i="28"/>
  <c r="CN15" i="28"/>
  <c r="DM15" i="28"/>
  <c r="DH15" i="28"/>
  <c r="BQ15" i="28"/>
  <c r="DT15" i="28"/>
  <c r="AU15" i="28"/>
  <c r="DJ15" i="28"/>
  <c r="CW15" i="28"/>
  <c r="DT84" i="28"/>
  <c r="DB84" i="28"/>
  <c r="BU84" i="28"/>
  <c r="CA84" i="28"/>
  <c r="DJ84" i="28"/>
  <c r="CO84" i="28"/>
  <c r="T84" i="28"/>
  <c r="DE84" i="28"/>
  <c r="AG84" i="28"/>
  <c r="CG84" i="28"/>
  <c r="CZ84" i="28"/>
  <c r="CF84" i="28"/>
  <c r="N84" i="28"/>
  <c r="AS84" i="28"/>
  <c r="Z84" i="28"/>
  <c r="CK113" i="28"/>
  <c r="BD113" i="28"/>
  <c r="CA113" i="28"/>
  <c r="CL113" i="28"/>
  <c r="AS113" i="28"/>
  <c r="CG113" i="28"/>
  <c r="CD113" i="28"/>
  <c r="BU113" i="28"/>
  <c r="DD113" i="28"/>
  <c r="Y113" i="28"/>
  <c r="Z113" i="28"/>
  <c r="BB113" i="28"/>
  <c r="CN113" i="28"/>
  <c r="AK113" i="28"/>
  <c r="CH113" i="28"/>
  <c r="AI32" i="28"/>
  <c r="DR32" i="28"/>
  <c r="AW32" i="28"/>
  <c r="P32" i="28"/>
  <c r="AO32" i="28"/>
  <c r="AR32" i="28"/>
  <c r="CO32" i="28"/>
  <c r="CF32" i="28"/>
  <c r="EB32" i="28"/>
  <c r="DZ32" i="28"/>
  <c r="AB32" i="28"/>
  <c r="DM32" i="28"/>
  <c r="AZ32" i="28"/>
  <c r="AF32" i="28"/>
  <c r="BM32" i="28"/>
  <c r="DV31" i="28"/>
  <c r="DR31" i="28"/>
  <c r="AK31" i="28"/>
  <c r="CT31" i="28"/>
  <c r="BX31" i="28"/>
  <c r="AL31" i="28"/>
  <c r="AY31" i="28"/>
  <c r="AG31" i="28"/>
  <c r="AW31" i="28"/>
  <c r="AU31" i="28"/>
  <c r="DY31" i="28"/>
  <c r="AE31" i="28"/>
  <c r="DD31" i="28"/>
  <c r="CC31" i="28"/>
  <c r="BW31" i="28"/>
  <c r="DD36" i="28"/>
  <c r="AC36" i="28"/>
  <c r="AL36" i="28"/>
  <c r="CH36" i="28"/>
  <c r="DE36" i="28"/>
  <c r="DX36" i="28"/>
  <c r="CW36" i="28"/>
  <c r="BO36" i="28"/>
  <c r="AH36" i="28"/>
  <c r="AU36" i="28"/>
  <c r="CR36" i="28"/>
  <c r="BD36" i="28"/>
  <c r="DQ36" i="28"/>
  <c r="AR36" i="28"/>
  <c r="BA36" i="28"/>
  <c r="AN100" i="28"/>
  <c r="U100" i="28"/>
  <c r="DH100" i="28"/>
  <c r="DQ100" i="28"/>
  <c r="BF100" i="28"/>
  <c r="AB100" i="28"/>
  <c r="V100" i="28"/>
  <c r="AH100" i="28"/>
  <c r="BR100" i="28"/>
  <c r="CH100" i="28"/>
  <c r="Y100" i="28"/>
  <c r="CL100" i="28"/>
  <c r="AQ100" i="28"/>
  <c r="AA100" i="28"/>
  <c r="CR100" i="28"/>
  <c r="BU102" i="28"/>
  <c r="DJ102" i="28"/>
  <c r="CJ102" i="28"/>
  <c r="DK102" i="28"/>
  <c r="BE102" i="28"/>
  <c r="DV102" i="28"/>
  <c r="AX102" i="28"/>
  <c r="DP102" i="28"/>
  <c r="CV102" i="28"/>
  <c r="EB102" i="28"/>
  <c r="W102" i="28"/>
  <c r="T102" i="28"/>
  <c r="BB102" i="28"/>
  <c r="CE102" i="28"/>
  <c r="AD102" i="28"/>
  <c r="CJ7" i="28"/>
  <c r="CN7" i="28"/>
  <c r="BY7" i="28"/>
  <c r="AS7" i="28"/>
  <c r="V7" i="28"/>
  <c r="BG7" i="28"/>
  <c r="BV7" i="28"/>
  <c r="M7" i="28"/>
  <c r="Z7" i="28"/>
  <c r="BF7" i="28"/>
  <c r="AI7" i="28"/>
  <c r="CH7" i="28"/>
  <c r="BW7" i="28"/>
  <c r="AW7" i="28"/>
  <c r="DA7" i="28"/>
  <c r="W51" i="28"/>
  <c r="AH51" i="28"/>
  <c r="AX51" i="28"/>
  <c r="DA51" i="28"/>
  <c r="DG51" i="28"/>
  <c r="AY51" i="28"/>
  <c r="DE51" i="28"/>
  <c r="AF51" i="28"/>
  <c r="CF51" i="28"/>
  <c r="CA51" i="28"/>
  <c r="X51" i="28"/>
  <c r="N51" i="28"/>
  <c r="AE51" i="28"/>
  <c r="DV51" i="28"/>
  <c r="DB51" i="28"/>
  <c r="CT99" i="28"/>
  <c r="AN99" i="28"/>
  <c r="Y99" i="28"/>
  <c r="BL99" i="28"/>
  <c r="CC99" i="28"/>
  <c r="BX99" i="28"/>
  <c r="AR99" i="28"/>
  <c r="DM99" i="28"/>
  <c r="W99" i="28"/>
  <c r="S99" i="28"/>
  <c r="BO99" i="28"/>
  <c r="DQ99" i="28"/>
  <c r="Q99" i="28"/>
  <c r="CB99" i="28"/>
  <c r="CD99" i="28"/>
  <c r="AG104" i="28"/>
  <c r="BX104" i="28"/>
  <c r="CW104" i="28"/>
  <c r="N104" i="28"/>
  <c r="X104" i="28"/>
  <c r="Q104" i="28"/>
  <c r="CR104" i="28"/>
  <c r="BB104" i="28"/>
  <c r="AK104" i="28"/>
  <c r="DI104" i="28"/>
  <c r="DF104" i="28"/>
  <c r="CD104" i="28"/>
  <c r="M104" i="28"/>
  <c r="AC104" i="28"/>
  <c r="CV104" i="28"/>
  <c r="BP62" i="28"/>
  <c r="CS62" i="28"/>
  <c r="DL62" i="28"/>
  <c r="BC62" i="28"/>
  <c r="DW62" i="28"/>
  <c r="CA62" i="28"/>
  <c r="DF62" i="28"/>
  <c r="AE62" i="28"/>
  <c r="AM62" i="28"/>
  <c r="CQ62" i="28"/>
  <c r="BT62" i="28"/>
  <c r="AO62" i="28"/>
  <c r="AQ62" i="28"/>
  <c r="S62" i="28"/>
  <c r="AD62" i="28"/>
  <c r="BH98" i="28"/>
  <c r="AC98" i="28"/>
  <c r="CM98" i="28"/>
  <c r="U98" i="28"/>
  <c r="CN98" i="28"/>
  <c r="AL98" i="28"/>
  <c r="AQ98" i="28"/>
  <c r="W98" i="28"/>
  <c r="DV98" i="28"/>
  <c r="CU98" i="28"/>
  <c r="AP98" i="28"/>
  <c r="CV98" i="28"/>
  <c r="BM98" i="28"/>
  <c r="DM98" i="28"/>
  <c r="DS98" i="28"/>
  <c r="BX44" i="28"/>
  <c r="DG44" i="28"/>
  <c r="AW44" i="28"/>
  <c r="AH44" i="28"/>
  <c r="DW44" i="28"/>
  <c r="BV44" i="28"/>
  <c r="AX44" i="28"/>
  <c r="CR44" i="28"/>
  <c r="AP44" i="28"/>
  <c r="BR44" i="28"/>
  <c r="CH44" i="28"/>
  <c r="CI44" i="28"/>
  <c r="DP44" i="28"/>
  <c r="AL44" i="28"/>
  <c r="AF44" i="28"/>
  <c r="DB28" i="28"/>
  <c r="EA28" i="28"/>
  <c r="W28" i="28"/>
  <c r="DA28" i="28"/>
  <c r="BW28" i="28"/>
  <c r="DZ28" i="28"/>
  <c r="AJ28" i="28"/>
  <c r="BL28" i="28"/>
  <c r="AE28" i="28"/>
  <c r="AP28" i="28"/>
  <c r="CJ28" i="28"/>
  <c r="BP28" i="28"/>
  <c r="CQ28" i="28"/>
  <c r="P28" i="28"/>
  <c r="BB28" i="28"/>
  <c r="AY39" i="28"/>
  <c r="DA39" i="28"/>
  <c r="BV39" i="28"/>
  <c r="CF39" i="28"/>
  <c r="M39" i="28"/>
  <c r="AT39" i="28"/>
  <c r="AE39" i="28"/>
  <c r="DE39" i="28"/>
  <c r="Z39" i="28"/>
  <c r="AS39" i="28"/>
  <c r="DG39" i="28"/>
  <c r="BT39" i="28"/>
  <c r="CV39" i="28"/>
  <c r="AI39" i="28"/>
  <c r="AF39" i="28"/>
  <c r="BJ119" i="28"/>
  <c r="AN119" i="28"/>
  <c r="AY119" i="28"/>
  <c r="BL119" i="28"/>
  <c r="DN119" i="28"/>
  <c r="DQ119" i="28"/>
  <c r="W119" i="28"/>
  <c r="AF119" i="28"/>
  <c r="BP119" i="28"/>
  <c r="CC119" i="28"/>
  <c r="CT119" i="28"/>
  <c r="BD119" i="28"/>
  <c r="BZ119" i="28"/>
  <c r="AO119" i="28"/>
  <c r="BV119" i="28"/>
  <c r="DL61" i="28"/>
  <c r="CO61" i="28"/>
  <c r="BQ61" i="28"/>
  <c r="DJ61" i="28"/>
  <c r="W61" i="28"/>
  <c r="N61" i="28"/>
  <c r="BV61" i="28"/>
  <c r="CT61" i="28"/>
  <c r="BK61" i="28"/>
  <c r="DK61" i="28"/>
  <c r="EB61" i="28"/>
  <c r="CW61" i="28"/>
  <c r="CC61" i="28"/>
  <c r="R61" i="28"/>
  <c r="DA61" i="28"/>
  <c r="CU23" i="28"/>
  <c r="AI23" i="28"/>
  <c r="DZ23" i="28"/>
  <c r="CJ23" i="28"/>
  <c r="CA23" i="28"/>
  <c r="AF23" i="28"/>
  <c r="AM23" i="28"/>
  <c r="DL23" i="28"/>
  <c r="DU23" i="28"/>
  <c r="Z23" i="28"/>
  <c r="CX23" i="28"/>
  <c r="BV23" i="28"/>
  <c r="P23" i="28"/>
  <c r="DA23" i="28"/>
  <c r="BD23" i="28"/>
  <c r="BM11" i="28"/>
  <c r="AN11" i="28"/>
  <c r="AF11" i="28"/>
  <c r="BX11" i="28"/>
  <c r="CL11" i="28"/>
  <c r="CD11" i="28"/>
  <c r="DP11" i="28"/>
  <c r="DL11" i="28"/>
  <c r="X11" i="28"/>
  <c r="BD11" i="28"/>
  <c r="CE11" i="28"/>
  <c r="U11" i="28"/>
  <c r="AB11" i="28"/>
  <c r="CX11" i="28"/>
  <c r="DI11" i="28"/>
  <c r="BZ60" i="28"/>
  <c r="BV60" i="28"/>
  <c r="AU60" i="28"/>
  <c r="BS60" i="28"/>
  <c r="BG60" i="28"/>
  <c r="BT60" i="28"/>
  <c r="EA60" i="28"/>
  <c r="AV60" i="28"/>
  <c r="DY60" i="28"/>
  <c r="AJ60" i="28"/>
  <c r="Q60" i="28"/>
  <c r="DH60" i="28"/>
  <c r="AF60" i="28"/>
  <c r="CR60" i="28"/>
  <c r="X60" i="28"/>
  <c r="AV37" i="28"/>
  <c r="DW37" i="28"/>
  <c r="CE37" i="28"/>
  <c r="CG37" i="28"/>
  <c r="EB37" i="28"/>
  <c r="DX37" i="28"/>
  <c r="BY37" i="28"/>
  <c r="T37" i="28"/>
  <c r="DV37" i="28"/>
  <c r="W37" i="28"/>
  <c r="BD37" i="28"/>
  <c r="CM37" i="28"/>
  <c r="CT37" i="28"/>
  <c r="BG37" i="28"/>
  <c r="CP37" i="28"/>
  <c r="AR42" i="28"/>
  <c r="AQ42" i="28"/>
  <c r="DN42" i="28"/>
  <c r="CE42" i="28"/>
  <c r="AA42" i="28"/>
  <c r="DX42" i="28"/>
  <c r="AV42" i="28"/>
  <c r="BG42" i="28"/>
  <c r="AJ42" i="28"/>
  <c r="BW42" i="28"/>
  <c r="BN42" i="28"/>
  <c r="CR42" i="28"/>
  <c r="BH42" i="28"/>
  <c r="CO42" i="28"/>
  <c r="X42" i="28"/>
  <c r="BW78" i="28"/>
  <c r="BT78" i="28"/>
  <c r="DP78" i="28"/>
  <c r="AX78" i="28"/>
  <c r="CY78" i="28"/>
  <c r="CU78" i="28"/>
  <c r="BS78" i="28"/>
  <c r="DM78" i="28"/>
  <c r="DI78" i="28"/>
  <c r="BF78" i="28"/>
  <c r="CV78" i="28"/>
  <c r="CD78" i="28"/>
  <c r="AU78" i="28"/>
  <c r="T78" i="28"/>
  <c r="CK78" i="28"/>
  <c r="CZ63" i="28"/>
  <c r="AJ63" i="28"/>
  <c r="BC63" i="28"/>
  <c r="AF63" i="28"/>
  <c r="BF63" i="28"/>
  <c r="BU63" i="28"/>
  <c r="AA63" i="28"/>
  <c r="CF63" i="28"/>
  <c r="CK63" i="28"/>
  <c r="CA63" i="28"/>
  <c r="AC63" i="28"/>
  <c r="BI63" i="28"/>
  <c r="AL63" i="28"/>
  <c r="V63" i="28"/>
  <c r="AM63" i="28"/>
  <c r="BG114" i="28"/>
  <c r="EB114" i="28"/>
  <c r="DP114" i="28"/>
  <c r="DE114" i="28"/>
  <c r="AX114" i="28"/>
  <c r="DV114" i="28"/>
  <c r="Z114" i="28"/>
  <c r="BT114" i="28"/>
  <c r="M114" i="28"/>
  <c r="CH102" i="28"/>
  <c r="AA7" i="28"/>
  <c r="AZ96" i="28"/>
  <c r="DQ122" i="28"/>
  <c r="AY76" i="28"/>
  <c r="AN121" i="28"/>
  <c r="AT72" i="28"/>
  <c r="DJ29" i="28"/>
  <c r="AV82" i="28"/>
  <c r="R117" i="28"/>
  <c r="CF93" i="28"/>
  <c r="AP71" i="28"/>
  <c r="DC69" i="28"/>
  <c r="BK88" i="28"/>
  <c r="BM68" i="28"/>
  <c r="BI89" i="28"/>
  <c r="AV83" i="28"/>
  <c r="DT123" i="28"/>
  <c r="AV108" i="28"/>
  <c r="AF108" i="28"/>
  <c r="EA26" i="28"/>
  <c r="EB10" i="28"/>
  <c r="AZ10" i="28"/>
  <c r="AF17" i="28"/>
  <c r="AW17" i="28"/>
  <c r="EA47" i="28"/>
  <c r="DW47" i="28"/>
  <c r="M74" i="28"/>
  <c r="DJ74" i="28"/>
  <c r="AK30" i="28"/>
  <c r="AP30" i="28"/>
  <c r="CC13" i="28"/>
  <c r="O13" i="28"/>
  <c r="DJ9" i="28"/>
  <c r="DL9" i="28"/>
  <c r="AA106" i="28"/>
  <c r="BA106" i="28"/>
  <c r="AO105" i="28"/>
  <c r="AQ105" i="28"/>
  <c r="DS70" i="28"/>
  <c r="AF70" i="28"/>
  <c r="DP86" i="28"/>
  <c r="AL86" i="28"/>
  <c r="CG120" i="28"/>
  <c r="AB120" i="28"/>
  <c r="DC103" i="28"/>
  <c r="AY103" i="28"/>
  <c r="CV59" i="28"/>
  <c r="DT59" i="28"/>
  <c r="DD101" i="28"/>
  <c r="BJ101" i="28"/>
  <c r="AQ18" i="28"/>
  <c r="DK18" i="28"/>
  <c r="DW24" i="28"/>
  <c r="BR24" i="28"/>
  <c r="DL12" i="28"/>
  <c r="R12" i="28"/>
  <c r="BP25" i="28"/>
  <c r="BA25" i="28"/>
  <c r="Z85" i="28"/>
  <c r="CO85" i="28"/>
  <c r="BW87" i="28"/>
  <c r="CE87" i="28"/>
  <c r="CC41" i="28"/>
  <c r="BP41" i="28"/>
  <c r="CP53" i="28"/>
  <c r="CU53" i="28"/>
  <c r="AN53" i="28"/>
  <c r="BV53" i="28"/>
  <c r="CC53" i="28"/>
  <c r="AJ53" i="28"/>
  <c r="CF53" i="28"/>
  <c r="V53" i="28"/>
  <c r="X97" i="28"/>
  <c r="BI97" i="28"/>
  <c r="CQ97" i="28"/>
  <c r="DJ97" i="28"/>
  <c r="AS97" i="28"/>
  <c r="O97" i="28"/>
  <c r="DX97" i="28"/>
  <c r="CO48" i="28"/>
  <c r="DJ48" i="28"/>
  <c r="BB48" i="28"/>
  <c r="CN48" i="28"/>
  <c r="BL48" i="28"/>
  <c r="CR48" i="28"/>
  <c r="BF48" i="28"/>
  <c r="P48" i="28"/>
  <c r="BZ48" i="28"/>
  <c r="AI48" i="28"/>
  <c r="CV48" i="28"/>
  <c r="CZ48" i="28"/>
  <c r="CI91" i="28"/>
  <c r="BT91" i="28"/>
  <c r="BK91" i="28"/>
  <c r="DU91" i="28"/>
  <c r="CJ91" i="28"/>
  <c r="CR91" i="28"/>
  <c r="DR91" i="28"/>
  <c r="AH91" i="28"/>
  <c r="BO91" i="28"/>
  <c r="AL91" i="28"/>
  <c r="BJ91" i="28"/>
  <c r="CG91" i="28"/>
  <c r="BH91" i="28"/>
  <c r="DO91" i="28"/>
  <c r="AO91" i="28"/>
  <c r="BM15" i="28"/>
  <c r="CE15" i="28"/>
  <c r="CG15" i="28"/>
  <c r="BI15" i="28"/>
  <c r="DP15" i="28"/>
  <c r="BF15" i="28"/>
  <c r="AB15" i="28"/>
  <c r="CR15" i="28"/>
  <c r="X15" i="28"/>
  <c r="DV15" i="28"/>
  <c r="BE15" i="28"/>
  <c r="O15" i="28"/>
  <c r="CF15" i="28"/>
  <c r="BO15" i="28"/>
  <c r="DO15" i="28"/>
  <c r="Y84" i="28"/>
  <c r="AN84" i="28"/>
  <c r="CU84" i="28"/>
  <c r="U84" i="28"/>
  <c r="BD84" i="28"/>
  <c r="BV84" i="28"/>
  <c r="AO84" i="28"/>
  <c r="BE84" i="28"/>
  <c r="AU84" i="28"/>
  <c r="AM84" i="28"/>
  <c r="AH84" i="28"/>
  <c r="BA84" i="28"/>
  <c r="DC84" i="28"/>
  <c r="CS84" i="28"/>
  <c r="BK84" i="28"/>
  <c r="AG113" i="28"/>
  <c r="AM113" i="28"/>
  <c r="BH113" i="28"/>
  <c r="DV113" i="28"/>
  <c r="BQ113" i="28"/>
  <c r="CI113" i="28"/>
  <c r="AF113" i="28"/>
  <c r="DR113" i="28"/>
  <c r="DS113" i="28"/>
  <c r="S113" i="28"/>
  <c r="BZ113" i="28"/>
  <c r="AE113" i="28"/>
  <c r="DI113" i="28"/>
  <c r="W113" i="28"/>
  <c r="AP113" i="28"/>
  <c r="BO32" i="28"/>
  <c r="AU32" i="28"/>
  <c r="Y32" i="28"/>
  <c r="DG32" i="28"/>
  <c r="BH32" i="28"/>
  <c r="AL32" i="28"/>
  <c r="BX32" i="28"/>
  <c r="DH32" i="28"/>
  <c r="BG32" i="28"/>
  <c r="DO32" i="28"/>
  <c r="CI32" i="28"/>
  <c r="DQ32" i="28"/>
  <c r="DS32" i="28"/>
  <c r="BW32" i="28"/>
  <c r="AK32" i="28"/>
  <c r="CM31" i="28"/>
  <c r="BE31" i="28"/>
  <c r="BG31" i="28"/>
  <c r="BM31" i="28"/>
  <c r="AZ31" i="28"/>
  <c r="DK31" i="28"/>
  <c r="CG31" i="28"/>
  <c r="BF31" i="28"/>
  <c r="AT31" i="28"/>
  <c r="DE31" i="28"/>
  <c r="DA31" i="28"/>
  <c r="CI31" i="28"/>
  <c r="CR31" i="28"/>
  <c r="AN31" i="28"/>
  <c r="AF31" i="28"/>
  <c r="CB36" i="28"/>
  <c r="CI36" i="28"/>
  <c r="DO36" i="28"/>
  <c r="CX36" i="28"/>
  <c r="AF36" i="28"/>
  <c r="DL36" i="28"/>
  <c r="AZ36" i="28"/>
  <c r="DA36" i="28"/>
  <c r="DU36" i="28"/>
  <c r="BI36" i="28"/>
  <c r="CA36" i="28"/>
  <c r="S36" i="28"/>
  <c r="AK36" i="28"/>
  <c r="X36" i="28"/>
  <c r="CT36" i="28"/>
  <c r="BB100" i="28"/>
  <c r="AZ100" i="28"/>
  <c r="P100" i="28"/>
  <c r="BU100" i="28"/>
  <c r="DM100" i="28"/>
  <c r="BT100" i="28"/>
  <c r="CS100" i="28"/>
  <c r="AD100" i="28"/>
  <c r="CO100" i="28"/>
  <c r="DS100" i="28"/>
  <c r="DW100" i="28"/>
  <c r="AG100" i="28"/>
  <c r="Q100" i="28"/>
  <c r="BJ100" i="28"/>
  <c r="DJ100" i="28"/>
  <c r="AL102" i="28"/>
  <c r="CW102" i="28"/>
  <c r="DR102" i="28"/>
  <c r="CG102" i="28"/>
  <c r="BH102" i="28"/>
  <c r="CZ102" i="28"/>
  <c r="CY102" i="28"/>
  <c r="S102" i="28"/>
  <c r="Y102" i="28"/>
  <c r="CU54" i="28"/>
  <c r="DP14" i="28"/>
  <c r="DS38" i="28"/>
  <c r="AI10" i="28"/>
  <c r="CC30" i="28"/>
  <c r="O106" i="28"/>
  <c r="DP12" i="28"/>
  <c r="CU87" i="28"/>
  <c r="CX41" i="28"/>
  <c r="BM53" i="28"/>
  <c r="DM97" i="28"/>
  <c r="DA48" i="28"/>
  <c r="BP48" i="28"/>
  <c r="CL91" i="28"/>
  <c r="P91" i="28"/>
  <c r="AE15" i="28"/>
  <c r="BB84" i="28"/>
  <c r="AW84" i="28"/>
  <c r="DZ113" i="28"/>
  <c r="CB113" i="28"/>
  <c r="T32" i="28"/>
  <c r="CM32" i="28"/>
  <c r="BL31" i="28"/>
  <c r="BC31" i="28"/>
  <c r="DM36" i="28"/>
  <c r="BW36" i="28"/>
  <c r="CC100" i="28"/>
  <c r="AR100" i="28"/>
  <c r="BC102" i="28"/>
  <c r="AI102" i="28"/>
  <c r="CL7" i="28"/>
  <c r="CG7" i="28"/>
  <c r="AZ7" i="28"/>
  <c r="CM51" i="28"/>
  <c r="CD51" i="28"/>
  <c r="BZ51" i="28"/>
  <c r="DW51" i="28"/>
  <c r="DR99" i="28"/>
  <c r="AC99" i="28"/>
  <c r="AK99" i="28"/>
  <c r="CM99" i="28"/>
  <c r="BC104" i="28"/>
  <c r="DR104" i="28"/>
  <c r="DJ104" i="28"/>
  <c r="DK62" i="28"/>
  <c r="CB62" i="28"/>
  <c r="CX62" i="28"/>
  <c r="P62" i="28"/>
  <c r="N98" i="28"/>
  <c r="T98" i="28"/>
  <c r="CG98" i="28"/>
  <c r="DA98" i="28"/>
  <c r="DD44" i="28"/>
  <c r="CK44" i="28"/>
  <c r="DQ44" i="28"/>
  <c r="DM44" i="28"/>
  <c r="BR28" i="28"/>
  <c r="S28" i="28"/>
  <c r="BT28" i="28"/>
  <c r="BE28" i="28"/>
  <c r="Q39" i="28"/>
  <c r="AH39" i="28"/>
  <c r="BP39" i="28"/>
  <c r="DL39" i="28"/>
  <c r="CY119" i="28"/>
  <c r="AB119" i="28"/>
  <c r="BR119" i="28"/>
  <c r="CE61" i="28"/>
  <c r="DU61" i="28"/>
  <c r="CQ61" i="28"/>
  <c r="Q61" i="28"/>
  <c r="BF23" i="28"/>
  <c r="AC23" i="28"/>
  <c r="DO23" i="28"/>
  <c r="BU11" i="28"/>
  <c r="BS11" i="28"/>
  <c r="O11" i="28"/>
  <c r="BB11" i="28"/>
  <c r="CF60" i="28"/>
  <c r="AN60" i="28"/>
  <c r="AE60" i="28"/>
  <c r="DP60" i="28"/>
  <c r="CK37" i="28"/>
  <c r="DQ37" i="28"/>
  <c r="AT37" i="28"/>
  <c r="DN37" i="28"/>
  <c r="CY42" i="28"/>
  <c r="DG42" i="28"/>
  <c r="DD42" i="28"/>
  <c r="CR78" i="28"/>
  <c r="AK78" i="28"/>
  <c r="BK78" i="28"/>
  <c r="M78" i="28"/>
  <c r="BY63" i="28"/>
  <c r="CP63" i="28"/>
  <c r="BQ63" i="28"/>
  <c r="AF114" i="28"/>
  <c r="CJ114" i="28"/>
  <c r="CQ114" i="28"/>
  <c r="Y11" i="28"/>
  <c r="W60" i="28"/>
  <c r="AO37" i="28"/>
  <c r="BL37" i="28"/>
  <c r="BF42" i="28"/>
  <c r="DY78" i="28"/>
  <c r="AQ63" i="28"/>
  <c r="BX63" i="28"/>
  <c r="AK114" i="28"/>
  <c r="AR119" i="28"/>
  <c r="AD61" i="28"/>
  <c r="EB23" i="28"/>
  <c r="Z11" i="28"/>
  <c r="R11" i="28"/>
  <c r="AO11" i="28"/>
  <c r="BW60" i="28"/>
  <c r="AO60" i="28"/>
  <c r="AX60" i="28"/>
  <c r="AD37" i="28"/>
  <c r="CP42" i="28"/>
  <c r="CF78" i="28"/>
  <c r="DL78" i="28"/>
  <c r="CX63" i="28"/>
  <c r="AM61" i="28"/>
  <c r="BU60" i="28"/>
  <c r="AH37" i="28"/>
  <c r="CW42" i="28"/>
  <c r="DD63" i="28"/>
  <c r="AV114" i="28"/>
  <c r="M17" i="28"/>
  <c r="CF30" i="28"/>
  <c r="CI13" i="28"/>
  <c r="AU106" i="28"/>
  <c r="AR86" i="28"/>
  <c r="CC18" i="28"/>
  <c r="BV87" i="28"/>
  <c r="BS53" i="28"/>
  <c r="DT97" i="28"/>
  <c r="CY48" i="28"/>
  <c r="BO48" i="28"/>
  <c r="W91" i="28"/>
  <c r="R15" i="28"/>
  <c r="CX15" i="28"/>
  <c r="BR84" i="28"/>
  <c r="CJ84" i="28"/>
  <c r="CQ113" i="28"/>
  <c r="BM113" i="28"/>
  <c r="CW32" i="28"/>
  <c r="BB32" i="28"/>
  <c r="CX31" i="28"/>
  <c r="EB31" i="28"/>
  <c r="BY36" i="28"/>
  <c r="U36" i="28"/>
  <c r="CV100" i="28"/>
  <c r="DK100" i="28"/>
  <c r="DL102" i="28"/>
  <c r="CQ102" i="28"/>
  <c r="AX7" i="28"/>
  <c r="DF7" i="28"/>
  <c r="DE7" i="28"/>
  <c r="CK51" i="28"/>
  <c r="M51" i="28"/>
  <c r="U51" i="28"/>
  <c r="EA51" i="28"/>
  <c r="AW99" i="28"/>
  <c r="BK99" i="28"/>
  <c r="AO99" i="28"/>
  <c r="DC104" i="28"/>
  <c r="BQ104" i="28"/>
  <c r="DQ104" i="28"/>
  <c r="CB104" i="28"/>
  <c r="DE62" i="28"/>
  <c r="DR62" i="28"/>
  <c r="DB62" i="28"/>
  <c r="CP62" i="28"/>
  <c r="DJ98" i="28"/>
  <c r="R98" i="28"/>
  <c r="CC98" i="28"/>
  <c r="CF98" i="28"/>
  <c r="DK44" i="28"/>
  <c r="DH44" i="28"/>
  <c r="CJ44" i="28"/>
  <c r="DJ44" i="28"/>
  <c r="DQ28" i="28"/>
  <c r="AA28" i="28"/>
  <c r="CH28" i="28"/>
  <c r="AR28" i="28"/>
  <c r="X39" i="28"/>
  <c r="BM39" i="28"/>
  <c r="BZ39" i="28"/>
  <c r="AL119" i="28"/>
  <c r="BT119" i="28"/>
  <c r="EA119" i="28"/>
  <c r="CU61" i="28"/>
  <c r="DX61" i="28"/>
  <c r="BP61" i="28"/>
  <c r="BX61" i="28"/>
  <c r="DG23" i="28"/>
  <c r="BI23" i="28"/>
  <c r="CC23" i="28"/>
  <c r="BN11" i="28"/>
  <c r="AX11" i="28"/>
  <c r="DM11" i="28"/>
  <c r="S11" i="28"/>
  <c r="AR60" i="28"/>
  <c r="DT60" i="28"/>
  <c r="DM60" i="28"/>
  <c r="Y60" i="28"/>
  <c r="P37" i="28"/>
  <c r="CS37" i="28"/>
  <c r="DI37" i="28"/>
  <c r="DT42" i="28"/>
  <c r="BP42" i="28"/>
  <c r="BT42" i="28"/>
  <c r="BC78" i="28"/>
  <c r="O78" i="28"/>
  <c r="CM78" i="28"/>
  <c r="CN63" i="28"/>
  <c r="AU63" i="28"/>
  <c r="N63" i="28"/>
  <c r="BV63" i="28"/>
  <c r="AT114" i="28"/>
  <c r="CE114" i="28"/>
  <c r="O114" i="28"/>
  <c r="BB114" i="28"/>
  <c r="CZ119" i="28"/>
  <c r="DK119" i="28"/>
  <c r="DZ61" i="28"/>
  <c r="DD23" i="28"/>
  <c r="R23" i="28"/>
  <c r="BO11" i="28"/>
  <c r="DJ11" i="28"/>
  <c r="BO60" i="28"/>
  <c r="BS37" i="28"/>
  <c r="DB42" i="28"/>
  <c r="AJ78" i="28"/>
  <c r="DP63" i="28"/>
  <c r="CO114" i="28"/>
  <c r="DE61" i="28"/>
  <c r="BB60" i="28"/>
  <c r="CH37" i="28"/>
  <c r="BN37" i="28"/>
  <c r="CK42" i="28"/>
  <c r="AQ78" i="28"/>
  <c r="W63" i="28"/>
  <c r="X114" i="28"/>
  <c r="AQ23" i="28"/>
  <c r="CG60" i="28"/>
  <c r="Q42" i="28"/>
  <c r="Y63" i="28"/>
  <c r="CU114" i="28"/>
  <c r="DO82" i="28"/>
  <c r="AV89" i="28"/>
  <c r="CM17" i="28"/>
  <c r="AQ13" i="28"/>
  <c r="CY86" i="28"/>
  <c r="CH18" i="28"/>
  <c r="BT53" i="28"/>
  <c r="BO97" i="28"/>
  <c r="AJ48" i="28"/>
  <c r="CB48" i="28"/>
  <c r="DN91" i="28"/>
  <c r="DS91" i="28"/>
  <c r="AN15" i="28"/>
  <c r="AP15" i="28"/>
  <c r="BW84" i="28"/>
  <c r="AP84" i="28"/>
  <c r="BL113" i="28"/>
  <c r="AQ113" i="28"/>
  <c r="DP32" i="28"/>
  <c r="AH32" i="28"/>
  <c r="Q31" i="28"/>
  <c r="BU31" i="28"/>
  <c r="AA36" i="28"/>
  <c r="BZ36" i="28"/>
  <c r="AF100" i="28"/>
  <c r="AX100" i="28"/>
  <c r="CA102" i="28"/>
  <c r="BK102" i="28"/>
  <c r="AH7" i="28"/>
  <c r="CI7" i="28"/>
  <c r="AV7" i="28"/>
  <c r="CW51" i="28"/>
  <c r="DK51" i="28"/>
  <c r="AK51" i="28"/>
  <c r="CJ99" i="28"/>
  <c r="AP99" i="28"/>
  <c r="AI99" i="28"/>
  <c r="BO104" i="28"/>
  <c r="AN104" i="28"/>
  <c r="Y104" i="28"/>
  <c r="AB104" i="28"/>
  <c r="BH62" i="28"/>
  <c r="BJ62" i="28"/>
  <c r="BE62" i="28"/>
  <c r="BY62" i="28"/>
  <c r="CD98" i="28"/>
  <c r="DZ98" i="28"/>
  <c r="BO98" i="28"/>
  <c r="DG98" i="28"/>
  <c r="AC44" i="28"/>
  <c r="AV44" i="28"/>
  <c r="EA44" i="28"/>
  <c r="BS44" i="28"/>
  <c r="AD28" i="28"/>
  <c r="BH28" i="28"/>
  <c r="BD28" i="28"/>
  <c r="CL28" i="28"/>
  <c r="W39" i="28"/>
  <c r="CL39" i="28"/>
  <c r="CN39" i="28"/>
  <c r="BM119" i="28"/>
  <c r="BA119" i="28"/>
  <c r="AS119" i="28"/>
  <c r="CV119" i="28"/>
  <c r="BU61" i="28"/>
  <c r="AJ61" i="28"/>
  <c r="DT61" i="28"/>
  <c r="BE61" i="28"/>
  <c r="BS23" i="28"/>
  <c r="V23" i="28"/>
  <c r="BT23" i="28"/>
  <c r="T23" i="28"/>
  <c r="BL11" i="28"/>
  <c r="CI11" i="28"/>
  <c r="BR11" i="28"/>
  <c r="CJ11" i="28"/>
  <c r="CV60" i="28"/>
  <c r="AH60" i="28"/>
  <c r="BD60" i="28"/>
  <c r="BJ37" i="28"/>
  <c r="M37" i="28"/>
  <c r="DC37" i="28"/>
  <c r="BD42" i="28"/>
  <c r="U42" i="28"/>
  <c r="AC42" i="28"/>
  <c r="BI42" i="28"/>
  <c r="CZ78" i="28"/>
  <c r="AA78" i="28"/>
  <c r="DQ78" i="28"/>
  <c r="Q63" i="28"/>
  <c r="DC63" i="28"/>
  <c r="AN63" i="28"/>
  <c r="CY63" i="28"/>
  <c r="CZ114" i="28"/>
  <c r="T114" i="28"/>
  <c r="CF114" i="28"/>
  <c r="BE119" i="28"/>
  <c r="AG61" i="28"/>
  <c r="X23" i="28"/>
  <c r="BO78" i="28"/>
  <c r="CH114" i="28"/>
  <c r="BW39" i="28"/>
  <c r="DR39" i="28"/>
  <c r="T119" i="28"/>
  <c r="BW61" i="28"/>
  <c r="AX23" i="28"/>
  <c r="AG42" i="28"/>
  <c r="DX63" i="28"/>
  <c r="BR114" i="28"/>
  <c r="CP23" i="28"/>
  <c r="DQ60" i="28"/>
  <c r="BK42" i="28"/>
  <c r="DF78" i="28"/>
  <c r="DY114" i="28"/>
  <c r="DU67" i="28"/>
  <c r="CW83" i="28"/>
  <c r="CX123" i="28"/>
  <c r="S59" i="28"/>
  <c r="AI24" i="28"/>
  <c r="N25" i="28"/>
  <c r="DN53" i="28"/>
  <c r="P97" i="28"/>
  <c r="BC48" i="28"/>
  <c r="CA48" i="28"/>
  <c r="AZ91" i="28"/>
  <c r="AP91" i="28"/>
  <c r="BX15" i="28"/>
  <c r="BB15" i="28"/>
  <c r="BX84" i="28"/>
  <c r="DX84" i="28"/>
  <c r="DG113" i="28"/>
  <c r="O113" i="28"/>
  <c r="AN32" i="28"/>
  <c r="DI32" i="28"/>
  <c r="DZ31" i="28"/>
  <c r="AD31" i="28"/>
  <c r="AS36" i="28"/>
  <c r="DP36" i="28"/>
  <c r="DT100" i="28"/>
  <c r="BK100" i="28"/>
  <c r="DZ102" i="28"/>
  <c r="BT102" i="28"/>
  <c r="AM7" i="28"/>
  <c r="BP7" i="28"/>
  <c r="EA7" i="28"/>
  <c r="CQ51" i="28"/>
  <c r="BP51" i="28"/>
  <c r="AC51" i="28"/>
  <c r="BR99" i="28"/>
  <c r="CE99" i="28"/>
  <c r="DA99" i="28"/>
  <c r="CN99" i="28"/>
  <c r="CX104" i="28"/>
  <c r="AY104" i="28"/>
  <c r="AF104" i="28"/>
  <c r="DB104" i="28"/>
  <c r="BD62" i="28"/>
  <c r="AK62" i="28"/>
  <c r="AG62" i="28"/>
  <c r="DH62" i="28"/>
  <c r="AV98" i="28"/>
  <c r="AM98" i="28"/>
  <c r="BZ98" i="28"/>
  <c r="AO98" i="28"/>
  <c r="BC44" i="28"/>
  <c r="CN44" i="28"/>
  <c r="EB44" i="28"/>
  <c r="DV44" i="28"/>
  <c r="DS28" i="28"/>
  <c r="X28" i="28"/>
  <c r="DG28" i="28"/>
  <c r="BH39" i="28"/>
  <c r="N39" i="28"/>
  <c r="BX39" i="28"/>
  <c r="DS39" i="28"/>
  <c r="R119" i="28"/>
  <c r="DB61" i="28"/>
  <c r="BR61" i="28"/>
  <c r="DI23" i="28"/>
  <c r="EA11" i="28"/>
  <c r="DA60" i="28"/>
  <c r="CF37" i="28"/>
  <c r="AY42" i="28"/>
  <c r="T42" i="28"/>
  <c r="BU78" i="28"/>
  <c r="AV63" i="28"/>
  <c r="DZ114" i="28"/>
  <c r="AM39" i="28"/>
  <c r="DW39" i="28"/>
  <c r="DA119" i="28"/>
  <c r="BY119" i="28"/>
  <c r="O61" i="28"/>
  <c r="AD23" i="28"/>
  <c r="DR78" i="28"/>
  <c r="AO114" i="28"/>
  <c r="BS61" i="28"/>
  <c r="AZ11" i="28"/>
  <c r="CI37" i="28"/>
  <c r="W78" i="28"/>
  <c r="S114" i="28"/>
  <c r="CH69" i="28"/>
  <c r="EA108" i="28"/>
  <c r="BB47" i="28"/>
  <c r="DF9" i="28"/>
  <c r="Q105" i="28"/>
  <c r="DM120" i="28"/>
  <c r="BZ59" i="28"/>
  <c r="AP24" i="28"/>
  <c r="DP25" i="28"/>
  <c r="AZ53" i="28"/>
  <c r="BJ97" i="28"/>
  <c r="DY48" i="28"/>
  <c r="CE91" i="28"/>
  <c r="CC91" i="28"/>
  <c r="AZ15" i="28"/>
  <c r="DY15" i="28"/>
  <c r="AR84" i="28"/>
  <c r="CK84" i="28"/>
  <c r="DT113" i="28"/>
  <c r="CZ113" i="28"/>
  <c r="N32" i="28"/>
  <c r="DB32" i="28"/>
  <c r="BP31" i="28"/>
  <c r="CH31" i="28"/>
  <c r="T36" i="28"/>
  <c r="BG36" i="28"/>
  <c r="N100" i="28"/>
  <c r="CM100" i="28"/>
  <c r="AW102" i="28"/>
  <c r="DA102" i="28"/>
  <c r="BQ7" i="28"/>
  <c r="DM7" i="28"/>
  <c r="AW51" i="28"/>
  <c r="DD51" i="28"/>
  <c r="CO51" i="28"/>
  <c r="BQ51" i="28"/>
  <c r="DW99" i="28"/>
  <c r="AM99" i="28"/>
  <c r="AJ99" i="28"/>
  <c r="DV99" i="28"/>
  <c r="EB104" i="28"/>
  <c r="CE104" i="28"/>
  <c r="BN104" i="28"/>
  <c r="DW104" i="28"/>
  <c r="AN62" i="28"/>
  <c r="AA62" i="28"/>
  <c r="CF62" i="28"/>
  <c r="CJ62" i="28"/>
  <c r="AU98" i="28"/>
  <c r="DC98" i="28"/>
  <c r="BU98" i="28"/>
  <c r="DQ98" i="28"/>
  <c r="CE44" i="28"/>
  <c r="BF44" i="28"/>
  <c r="CL44" i="28"/>
  <c r="BO44" i="28"/>
  <c r="AL28" i="28"/>
  <c r="CB28" i="28"/>
  <c r="CX28" i="28"/>
  <c r="BK23" i="28"/>
  <c r="BP37" i="28"/>
  <c r="BU42" i="28"/>
  <c r="DE63" i="28"/>
  <c r="AG114" i="28"/>
  <c r="AJ11" i="28"/>
  <c r="CB37" i="28"/>
  <c r="DD78" i="28"/>
  <c r="AE93" i="28"/>
  <c r="AH68" i="28"/>
  <c r="CX26" i="28"/>
  <c r="AJ47" i="28"/>
  <c r="CV74" i="28"/>
  <c r="T9" i="28"/>
  <c r="O105" i="28"/>
  <c r="CD120" i="28"/>
  <c r="BP53" i="28"/>
  <c r="DC97" i="28"/>
  <c r="CI48" i="28"/>
  <c r="X91" i="28"/>
  <c r="AJ91" i="28"/>
  <c r="BG15" i="28"/>
  <c r="AM15" i="28"/>
  <c r="P84" i="28"/>
  <c r="DW84" i="28"/>
  <c r="AH113" i="28"/>
  <c r="BX113" i="28"/>
  <c r="AG32" i="28"/>
  <c r="BD32" i="28"/>
  <c r="W31" i="28"/>
  <c r="CJ31" i="28"/>
  <c r="CO36" i="28"/>
  <c r="AQ36" i="28"/>
  <c r="DU100" i="28"/>
  <c r="DA100" i="28"/>
  <c r="AJ102" i="28"/>
  <c r="DU102" i="28"/>
  <c r="DP7" i="28"/>
  <c r="N7" i="28"/>
  <c r="CT7" i="28"/>
  <c r="S51" i="28"/>
  <c r="AM51" i="28"/>
  <c r="AQ51" i="28"/>
  <c r="CY51" i="28"/>
  <c r="T99" i="28"/>
  <c r="EA99" i="28"/>
  <c r="AL99" i="28"/>
  <c r="CZ99" i="28"/>
  <c r="DA104" i="28"/>
  <c r="AQ104" i="28"/>
  <c r="BT104" i="28"/>
  <c r="DZ104" i="28"/>
  <c r="AX62" i="28"/>
  <c r="CN62" i="28"/>
  <c r="AU62" i="28"/>
  <c r="CG62" i="28"/>
  <c r="AJ98" i="28"/>
  <c r="CH98" i="28"/>
  <c r="BG98" i="28"/>
  <c r="AX98" i="28"/>
  <c r="CM44" i="28"/>
  <c r="DL44" i="28"/>
  <c r="BD44" i="28"/>
  <c r="CO28" i="28"/>
  <c r="DJ28" i="28"/>
  <c r="BV28" i="28"/>
  <c r="DM28" i="28"/>
  <c r="DC39" i="28"/>
  <c r="CD39" i="28"/>
  <c r="CA39" i="28"/>
  <c r="CY39" i="28"/>
  <c r="N119" i="28"/>
  <c r="P119" i="28"/>
  <c r="CX119" i="28"/>
  <c r="M119" i="28"/>
  <c r="AC61" i="28"/>
  <c r="AN61" i="28"/>
  <c r="CL61" i="28"/>
  <c r="DP61" i="28"/>
  <c r="BW23" i="28"/>
  <c r="Q23" i="28"/>
  <c r="CK23" i="28"/>
  <c r="DK23" i="28"/>
  <c r="AH11" i="28"/>
  <c r="CO11" i="28"/>
  <c r="AA11" i="28"/>
  <c r="CL60" i="28"/>
  <c r="AY60" i="28"/>
  <c r="CQ60" i="28"/>
  <c r="AT60" i="28"/>
  <c r="R37" i="28"/>
  <c r="U37" i="28"/>
  <c r="DY37" i="28"/>
  <c r="BU37" i="28"/>
  <c r="DC42" i="28"/>
  <c r="CB42" i="28"/>
  <c r="AT42" i="28"/>
  <c r="DO42" i="28"/>
  <c r="DK78" i="28"/>
  <c r="CN78" i="28"/>
  <c r="BX78" i="28"/>
  <c r="BB78" i="28"/>
  <c r="DB63" i="28"/>
  <c r="AY63" i="28"/>
  <c r="DU63" i="28"/>
  <c r="AI63" i="28"/>
  <c r="CP114" i="28"/>
  <c r="BN114" i="28"/>
  <c r="BM114" i="28"/>
  <c r="BX114" i="28"/>
  <c r="CF48" i="28"/>
  <c r="BE36" i="28"/>
  <c r="BS36" i="28"/>
  <c r="BZ100" i="28"/>
  <c r="BP100" i="28"/>
  <c r="DW102" i="28"/>
  <c r="BJ7" i="28"/>
  <c r="AD7" i="28"/>
  <c r="DZ51" i="28"/>
  <c r="AZ51" i="28"/>
  <c r="BH51" i="28"/>
  <c r="DK99" i="28"/>
  <c r="DO99" i="28"/>
  <c r="DP104" i="28"/>
  <c r="BU104" i="28"/>
  <c r="AI104" i="28"/>
  <c r="AC62" i="28"/>
  <c r="AT98" i="28"/>
  <c r="CT98" i="28"/>
  <c r="AD44" i="28"/>
  <c r="DL28" i="28"/>
  <c r="BU28" i="28"/>
  <c r="DO28" i="28"/>
  <c r="BE39" i="28"/>
  <c r="DM39" i="28"/>
  <c r="DB119" i="28"/>
  <c r="DX119" i="28"/>
  <c r="BZ61" i="28"/>
  <c r="DC11" i="28"/>
  <c r="CE60" i="28"/>
  <c r="DD60" i="28"/>
  <c r="DO37" i="28"/>
  <c r="CW37" i="28"/>
  <c r="DZ42" i="28"/>
  <c r="CQ42" i="28"/>
  <c r="DS78" i="28"/>
  <c r="BM78" i="28"/>
  <c r="DT63" i="28"/>
  <c r="CM63" i="28"/>
  <c r="DW114" i="28"/>
  <c r="BD114" i="28"/>
  <c r="DL103" i="28"/>
  <c r="DM101" i="28"/>
  <c r="CM85" i="28"/>
  <c r="AV48" i="28"/>
  <c r="BF91" i="28"/>
  <c r="AQ15" i="28"/>
  <c r="V113" i="28"/>
  <c r="DW32" i="28"/>
  <c r="DU31" i="28"/>
  <c r="BV36" i="28"/>
  <c r="AF102" i="28"/>
  <c r="T7" i="28"/>
  <c r="DT7" i="28"/>
  <c r="BI51" i="28"/>
  <c r="DS51" i="28"/>
  <c r="DB99" i="28"/>
  <c r="DL99" i="28"/>
  <c r="CM104" i="28"/>
  <c r="U62" i="28"/>
  <c r="AR98" i="28"/>
  <c r="DL98" i="28"/>
  <c r="DZ44" i="28"/>
  <c r="DR44" i="28"/>
  <c r="CR28" i="28"/>
  <c r="AW28" i="28"/>
  <c r="CJ39" i="28"/>
  <c r="CI119" i="28"/>
  <c r="U119" i="28"/>
  <c r="CP61" i="28"/>
  <c r="AN23" i="28"/>
  <c r="BI11" i="28"/>
  <c r="AK37" i="28"/>
  <c r="CE78" i="28"/>
  <c r="DC117" i="28"/>
  <c r="BE26" i="28"/>
  <c r="AX74" i="28"/>
  <c r="AX70" i="28"/>
  <c r="BA103" i="28"/>
  <c r="AM101" i="28"/>
  <c r="BZ85" i="28"/>
  <c r="X53" i="28"/>
  <c r="U97" i="28"/>
  <c r="BQ91" i="28"/>
  <c r="BX91" i="28"/>
  <c r="BA15" i="28"/>
  <c r="DK15" i="28"/>
  <c r="BI84" i="28"/>
  <c r="AJ84" i="28"/>
  <c r="DL113" i="28"/>
  <c r="BK32" i="28"/>
  <c r="BO31" i="28"/>
  <c r="DC7" i="28"/>
  <c r="BS51" i="28"/>
  <c r="BA99" i="28"/>
  <c r="DU99" i="28"/>
  <c r="BL104" i="28"/>
  <c r="BV62" i="28"/>
  <c r="DY62" i="28"/>
  <c r="BV98" i="28"/>
  <c r="AR44" i="28"/>
  <c r="AG44" i="28"/>
  <c r="DY28" i="28"/>
  <c r="BD39" i="28"/>
  <c r="DJ39" i="28"/>
  <c r="AX119" i="28"/>
  <c r="AV119" i="28"/>
  <c r="AQ61" i="28"/>
  <c r="CZ61" i="28"/>
  <c r="AL23" i="28"/>
  <c r="CI23" i="28"/>
  <c r="BN23" i="28"/>
  <c r="DB23" i="28"/>
  <c r="CT11" i="28"/>
  <c r="CV11" i="28"/>
  <c r="DX11" i="28"/>
  <c r="O60" i="28"/>
  <c r="CO60" i="28"/>
  <c r="BE37" i="28"/>
  <c r="AC37" i="28"/>
  <c r="AO42" i="28"/>
  <c r="BA42" i="28"/>
  <c r="DJ78" i="28"/>
  <c r="EB78" i="28"/>
  <c r="DH63" i="28"/>
  <c r="DM63" i="28"/>
  <c r="AN114" i="28"/>
  <c r="CX114" i="28"/>
  <c r="DR76" i="28"/>
  <c r="DO71" i="28"/>
  <c r="AL10" i="28"/>
  <c r="BK70" i="28"/>
  <c r="DO12" i="28"/>
  <c r="BJ53" i="28"/>
  <c r="Q91" i="28"/>
  <c r="BJ15" i="28"/>
  <c r="DY84" i="28"/>
  <c r="AU113" i="28"/>
  <c r="CL32" i="28"/>
  <c r="CZ31" i="28"/>
  <c r="DO100" i="28"/>
  <c r="CM102" i="28"/>
  <c r="DO7" i="28"/>
  <c r="O51" i="28"/>
  <c r="AI51" i="28"/>
  <c r="AA99" i="28"/>
  <c r="BQ99" i="28"/>
  <c r="P104" i="28"/>
  <c r="BH104" i="28"/>
  <c r="R62" i="28"/>
  <c r="CE62" i="28"/>
  <c r="EB98" i="28"/>
  <c r="N44" i="28"/>
  <c r="BK44" i="28"/>
  <c r="BM28" i="28"/>
  <c r="BF28" i="28"/>
  <c r="DV39" i="28"/>
  <c r="BK39" i="28"/>
  <c r="BR39" i="28"/>
  <c r="CF119" i="28"/>
  <c r="BU119" i="28"/>
  <c r="CO23" i="28"/>
  <c r="P11" i="28"/>
  <c r="BC60" i="28"/>
  <c r="DU42" i="28"/>
  <c r="X63" i="28"/>
  <c r="AS5" i="12" l="1"/>
  <c r="AS4" i="12" s="1"/>
  <c r="AR23" i="12"/>
  <c r="AR20" i="12" s="1"/>
  <c r="AR19" i="12" s="1"/>
  <c r="AR18" i="12" s="1"/>
  <c r="AR16" i="12" s="1"/>
  <c r="AR15" i="12" s="1"/>
  <c r="AR14" i="12" s="1"/>
  <c r="AR11" i="12" s="1"/>
  <c r="AR5" i="12" s="1"/>
  <c r="AR4" i="12" s="1"/>
  <c r="W12" i="22"/>
  <c r="AJ16" i="12"/>
  <c r="AJ15" i="12" s="1"/>
  <c r="AJ14" i="12" s="1"/>
  <c r="BL5" i="12"/>
  <c r="BL4" i="12" s="1"/>
  <c r="BV5" i="12"/>
  <c r="BV4" i="12" s="1"/>
  <c r="BA16" i="12"/>
  <c r="BA15" i="12" s="1"/>
  <c r="BA14" i="12" s="1"/>
  <c r="AL12" i="22"/>
  <c r="AG32" i="12"/>
  <c r="AG31" i="12" s="1"/>
  <c r="AG30" i="12" s="1"/>
  <c r="V13" i="22" s="1"/>
  <c r="BI48" i="12"/>
  <c r="BI47" i="12" s="1"/>
  <c r="BI46" i="12" s="1"/>
  <c r="AQ16" i="22"/>
  <c r="AB32" i="12"/>
  <c r="AB31" i="12" s="1"/>
  <c r="AB30" i="12" s="1"/>
  <c r="R13" i="22" s="1"/>
  <c r="Y32" i="12"/>
  <c r="Y31" i="12" s="1"/>
  <c r="Y30" i="12" s="1"/>
  <c r="AD32" i="12"/>
  <c r="AD31" i="12" s="1"/>
  <c r="AD30" i="12" s="1"/>
  <c r="R25" i="12"/>
  <c r="R23" i="12" s="1"/>
  <c r="R20" i="12" s="1"/>
  <c r="R19" i="12" s="1"/>
  <c r="R18" i="12" s="1"/>
  <c r="J13" i="22"/>
  <c r="BB32" i="12"/>
  <c r="BB31" i="12" s="1"/>
  <c r="BB30" i="12" s="1"/>
  <c r="BA32" i="12"/>
  <c r="BA31" i="12" s="1"/>
  <c r="BA30" i="12" s="1"/>
  <c r="AL13" i="22" s="1"/>
  <c r="H38" i="28"/>
  <c r="C38" i="28" s="1"/>
  <c r="C37" i="28"/>
  <c r="H35" i="28"/>
  <c r="C35" i="28" s="1"/>
  <c r="C34" i="28"/>
  <c r="BM32" i="12"/>
  <c r="BM31" i="12" s="1"/>
  <c r="BM30" i="12" s="1"/>
  <c r="BP48" i="12"/>
  <c r="BP47" i="12" s="1"/>
  <c r="BP46" i="12" s="1"/>
  <c r="AX16" i="22"/>
  <c r="AB48" i="12"/>
  <c r="AB47" i="12" s="1"/>
  <c r="AB46" i="12" s="1"/>
  <c r="R16" i="22"/>
  <c r="R48" i="12"/>
  <c r="R47" i="12" s="1"/>
  <c r="R46" i="12" s="1"/>
  <c r="J16" i="22"/>
  <c r="AJ32" i="12"/>
  <c r="AJ31" i="12" s="1"/>
  <c r="AJ30" i="12" s="1"/>
  <c r="W13" i="22" s="1"/>
  <c r="BK48" i="12"/>
  <c r="BK47" i="12" s="1"/>
  <c r="BK46" i="12" s="1"/>
  <c r="AT16" i="22"/>
  <c r="AE48" i="12"/>
  <c r="AE47" i="12" s="1"/>
  <c r="AE46" i="12" s="1"/>
  <c r="S16" i="22"/>
  <c r="BA48" i="12"/>
  <c r="BA47" i="12" s="1"/>
  <c r="BA46" i="12" s="1"/>
  <c r="AL16" i="22"/>
  <c r="BG23" i="12"/>
  <c r="BG20" i="12" s="1"/>
  <c r="BG19" i="12" s="1"/>
  <c r="BG18" i="12" s="1"/>
  <c r="BG16" i="12" s="1"/>
  <c r="BG15" i="12" s="1"/>
  <c r="BG14" i="12" s="1"/>
  <c r="BG11" i="12" s="1"/>
  <c r="BG5" i="12" s="1"/>
  <c r="BG4" i="12" s="1"/>
  <c r="S23" i="12"/>
  <c r="S20" i="12" s="1"/>
  <c r="S19" i="12" s="1"/>
  <c r="S18" i="12" s="1"/>
  <c r="S16" i="12" s="1"/>
  <c r="S15" i="12" s="1"/>
  <c r="S14" i="12" s="1"/>
  <c r="S11" i="12" s="1"/>
  <c r="S5" i="12" s="1"/>
  <c r="S4" i="12" s="1"/>
  <c r="X23" i="12"/>
  <c r="X20" i="12" s="1"/>
  <c r="X19" i="12" s="1"/>
  <c r="X18" i="12" s="1"/>
  <c r="X16" i="12" s="1"/>
  <c r="X15" i="12" s="1"/>
  <c r="X14" i="12" s="1"/>
  <c r="X11" i="12" s="1"/>
  <c r="X5" i="12" s="1"/>
  <c r="X4" i="12" s="1"/>
  <c r="AH23" i="12"/>
  <c r="AH20" i="12" s="1"/>
  <c r="AH19" i="12" s="1"/>
  <c r="AH18" i="12" s="1"/>
  <c r="AH16" i="12" s="1"/>
  <c r="AH15" i="12" s="1"/>
  <c r="AH14" i="12" s="1"/>
  <c r="AH11" i="12" s="1"/>
  <c r="AH5" i="12" s="1"/>
  <c r="AH4" i="12" s="1"/>
  <c r="AE23" i="12"/>
  <c r="AE20" i="12" s="1"/>
  <c r="AE19" i="12" s="1"/>
  <c r="AE18" i="12" s="1"/>
  <c r="BN23" i="12"/>
  <c r="BN20" i="12" s="1"/>
  <c r="BN19" i="12" s="1"/>
  <c r="BN18" i="12" s="1"/>
  <c r="AL48" i="12"/>
  <c r="AL47" i="12" s="1"/>
  <c r="AL46" i="12" s="1"/>
  <c r="Z16" i="22"/>
  <c r="BX48" i="12"/>
  <c r="BX47" i="12" s="1"/>
  <c r="BX46" i="12" s="1"/>
  <c r="BC16" i="22"/>
  <c r="AV48" i="12"/>
  <c r="AV47" i="12" s="1"/>
  <c r="AV46" i="12" s="1"/>
  <c r="AH16" i="22"/>
  <c r="BU48" i="12"/>
  <c r="BU47" i="12" s="1"/>
  <c r="BU46" i="12" s="1"/>
  <c r="BB16" i="22"/>
  <c r="AG48" i="12"/>
  <c r="AG47" i="12" s="1"/>
  <c r="AG46" i="12" s="1"/>
  <c r="V16" i="22"/>
  <c r="BD48" i="12"/>
  <c r="BD47" i="12" s="1"/>
  <c r="BD46" i="12" s="1"/>
  <c r="AM16" i="22"/>
  <c r="AY23" i="12"/>
  <c r="AY20" i="12" s="1"/>
  <c r="AY19" i="12" s="1"/>
  <c r="AY18" i="12" s="1"/>
  <c r="AW23" i="12"/>
  <c r="AW20" i="12" s="1"/>
  <c r="AW19" i="12" s="1"/>
  <c r="AW18" i="12" s="1"/>
  <c r="AW16" i="12" s="1"/>
  <c r="AW15" i="12" s="1"/>
  <c r="AW14" i="12" s="1"/>
  <c r="AW11" i="12" s="1"/>
  <c r="AW5" i="12" s="1"/>
  <c r="AW4" i="12" s="1"/>
  <c r="BF23" i="12"/>
  <c r="BF20" i="12" s="1"/>
  <c r="BF19" i="12" s="1"/>
  <c r="BF18" i="12" s="1"/>
  <c r="BP25" i="12"/>
  <c r="BP23" i="12" s="1"/>
  <c r="BP20" i="12" s="1"/>
  <c r="BP19" i="12" s="1"/>
  <c r="BP18" i="12" s="1"/>
  <c r="Z23" i="12"/>
  <c r="Z20" i="12" s="1"/>
  <c r="Z19" i="12" s="1"/>
  <c r="Z18" i="12" s="1"/>
  <c r="Y23" i="12"/>
  <c r="Y20" i="12" s="1"/>
  <c r="Y19" i="12" s="1"/>
  <c r="Y18" i="12" s="1"/>
  <c r="Y16" i="12" s="1"/>
  <c r="Y15" i="12" s="1"/>
  <c r="Y14" i="12" s="1"/>
  <c r="Y11" i="12" s="1"/>
  <c r="Y5" i="12" s="1"/>
  <c r="Y4" i="12" s="1"/>
  <c r="AJ48" i="12"/>
  <c r="AJ47" i="12" s="1"/>
  <c r="AJ46" i="12" s="1"/>
  <c r="W16" i="22"/>
  <c r="AO48" i="12"/>
  <c r="AO47" i="12" s="1"/>
  <c r="AO46" i="12" s="1"/>
  <c r="AA16" i="22"/>
  <c r="AT44" i="12"/>
  <c r="AT41" i="12" s="1"/>
  <c r="AT40" i="12" s="1"/>
  <c r="AT39" i="12" s="1"/>
  <c r="AE14" i="22" s="1"/>
  <c r="AE15" i="22"/>
  <c r="W48" i="12"/>
  <c r="W47" i="12" s="1"/>
  <c r="W46" i="12" s="1"/>
  <c r="N16" i="22"/>
  <c r="BM23" i="12"/>
  <c r="BM20" i="12" s="1"/>
  <c r="BM19" i="12" s="1"/>
  <c r="BM18" i="12" s="1"/>
  <c r="BM16" i="12" s="1"/>
  <c r="BM15" i="12" s="1"/>
  <c r="BM14" i="12" s="1"/>
  <c r="BM11" i="12" s="1"/>
  <c r="BM5" i="12" s="1"/>
  <c r="BM4" i="12" s="1"/>
  <c r="BU23" i="12"/>
  <c r="BU20" i="12" s="1"/>
  <c r="BU19" i="12" s="1"/>
  <c r="BU18" i="12" s="1"/>
  <c r="AQ23" i="12"/>
  <c r="AQ20" i="12" s="1"/>
  <c r="AQ19" i="12" s="1"/>
  <c r="AQ18" i="12" s="1"/>
  <c r="AO25" i="12"/>
  <c r="AO23" i="12" s="1"/>
  <c r="AO20" i="12" s="1"/>
  <c r="AO19" i="12" s="1"/>
  <c r="AO18" i="12" s="1"/>
  <c r="AL23" i="12"/>
  <c r="AL20" i="12" s="1"/>
  <c r="AL19" i="12" s="1"/>
  <c r="AL18" i="12" s="1"/>
  <c r="AC23" i="12"/>
  <c r="AC20" i="12" s="1"/>
  <c r="AC19" i="12" s="1"/>
  <c r="AC18" i="12" s="1"/>
  <c r="AC16" i="12" s="1"/>
  <c r="AC15" i="12" s="1"/>
  <c r="AC14" i="12" s="1"/>
  <c r="AC11" i="12" s="1"/>
  <c r="AC5" i="12" s="1"/>
  <c r="AC4" i="12" s="1"/>
  <c r="AM23" i="12"/>
  <c r="AM20" i="12" s="1"/>
  <c r="AM19" i="12" s="1"/>
  <c r="AM18" i="12" s="1"/>
  <c r="AM16" i="12" s="1"/>
  <c r="AM15" i="12" s="1"/>
  <c r="AM14" i="12" s="1"/>
  <c r="AM11" i="12" s="1"/>
  <c r="AM5" i="12" s="1"/>
  <c r="AM4" i="12" s="1"/>
  <c r="AG23" i="12"/>
  <c r="AG20" i="12" s="1"/>
  <c r="AG19" i="12" s="1"/>
  <c r="AG18" i="12" s="1"/>
  <c r="AN23" i="12"/>
  <c r="AN20" i="12" s="1"/>
  <c r="AN19" i="12" s="1"/>
  <c r="AN18" i="12" s="1"/>
  <c r="AN16" i="12" s="1"/>
  <c r="AN15" i="12" s="1"/>
  <c r="AN14" i="12" s="1"/>
  <c r="AN11" i="12" s="1"/>
  <c r="AN5" i="12" s="1"/>
  <c r="AN4" i="12" s="1"/>
  <c r="BD23" i="12"/>
  <c r="BD20" i="12" s="1"/>
  <c r="BD19" i="12" s="1"/>
  <c r="BD18" i="12" s="1"/>
  <c r="BC25" i="12"/>
  <c r="BC23" i="12" s="1"/>
  <c r="BC20" i="12" s="1"/>
  <c r="BC19" i="12" s="1"/>
  <c r="BC18" i="12" s="1"/>
  <c r="BC16" i="12" s="1"/>
  <c r="BC15" i="12" s="1"/>
  <c r="BC14" i="12" s="1"/>
  <c r="BC11" i="12" s="1"/>
  <c r="BC5" i="12" s="1"/>
  <c r="BC4" i="12" s="1"/>
  <c r="BB23" i="12"/>
  <c r="BB20" i="12" s="1"/>
  <c r="BB19" i="12" s="1"/>
  <c r="BB18" i="12" s="1"/>
  <c r="BB16" i="12" s="1"/>
  <c r="BB15" i="12" s="1"/>
  <c r="BB14" i="12" s="1"/>
  <c r="BB11" i="12" s="1"/>
  <c r="BB5" i="12" s="1"/>
  <c r="BB4" i="12" s="1"/>
  <c r="BI23" i="12"/>
  <c r="BI20" i="12" s="1"/>
  <c r="BI19" i="12" s="1"/>
  <c r="BI18" i="12" s="1"/>
  <c r="AD25" i="12"/>
  <c r="AD23" i="12" s="1"/>
  <c r="AD20" i="12" s="1"/>
  <c r="AD19" i="12" s="1"/>
  <c r="AD18" i="12" s="1"/>
  <c r="AD16" i="12" s="1"/>
  <c r="AD15" i="12" s="1"/>
  <c r="AD14" i="12" s="1"/>
  <c r="AD11" i="12" s="1"/>
  <c r="AD5" i="12" s="1"/>
  <c r="AD4" i="12" s="1"/>
  <c r="U48" i="12"/>
  <c r="U47" i="12" s="1"/>
  <c r="U46" i="12" s="1"/>
  <c r="K16" i="22"/>
  <c r="AY48" i="12"/>
  <c r="AY47" i="12" s="1"/>
  <c r="AY46" i="12" s="1"/>
  <c r="AI16" i="22"/>
  <c r="AQ48" i="12"/>
  <c r="AQ47" i="12" s="1"/>
  <c r="AQ46" i="12" s="1"/>
  <c r="AD16" i="22"/>
  <c r="Z48" i="12"/>
  <c r="Z47" i="12" s="1"/>
  <c r="Z46" i="12" s="1"/>
  <c r="O16" i="22"/>
  <c r="AT23" i="12"/>
  <c r="AT20" i="12" s="1"/>
  <c r="AT19" i="12" s="1"/>
  <c r="AT18" i="12" s="1"/>
  <c r="BR23" i="12"/>
  <c r="BR20" i="12" s="1"/>
  <c r="BR19" i="12" s="1"/>
  <c r="BR18" i="12" s="1"/>
  <c r="BR16" i="12" s="1"/>
  <c r="BR15" i="12" s="1"/>
  <c r="BR14" i="12" s="1"/>
  <c r="BR11" i="12" s="1"/>
  <c r="BR5" i="12" s="1"/>
  <c r="BR4" i="12" s="1"/>
  <c r="U23" i="12"/>
  <c r="U20" i="12" s="1"/>
  <c r="U19" i="12" s="1"/>
  <c r="U18" i="12" s="1"/>
  <c r="BH23" i="12"/>
  <c r="BH20" i="12" s="1"/>
  <c r="BH19" i="12" s="1"/>
  <c r="BH18" i="12" s="1"/>
  <c r="BH16" i="12" s="1"/>
  <c r="BH15" i="12" s="1"/>
  <c r="BH14" i="12" s="1"/>
  <c r="BH11" i="12" s="1"/>
  <c r="BH5" i="12" s="1"/>
  <c r="BH4" i="12" s="1"/>
  <c r="AV25" i="12"/>
  <c r="AV23" i="12" s="1"/>
  <c r="AV20" i="12" s="1"/>
  <c r="AV19" i="12" s="1"/>
  <c r="AV18" i="12" s="1"/>
  <c r="BW25" i="12"/>
  <c r="BW23" i="12" s="1"/>
  <c r="BW20" i="12" s="1"/>
  <c r="BW19" i="12" s="1"/>
  <c r="BW18" i="12" s="1"/>
  <c r="BW16" i="12" s="1"/>
  <c r="BW15" i="12" s="1"/>
  <c r="BW14" i="12" s="1"/>
  <c r="BW11" i="12" s="1"/>
  <c r="BW5" i="12" s="1"/>
  <c r="BW4" i="12" s="1"/>
  <c r="BF48" i="12"/>
  <c r="BF47" i="12" s="1"/>
  <c r="BF46" i="12" s="1"/>
  <c r="AP16" i="22"/>
  <c r="BN48" i="12"/>
  <c r="BN47" i="12" s="1"/>
  <c r="BN46" i="12" s="1"/>
  <c r="AU16" i="22"/>
  <c r="BS48" i="12"/>
  <c r="BS47" i="12" s="1"/>
  <c r="BS46" i="12" s="1"/>
  <c r="AY16" i="22"/>
  <c r="BS23" i="12"/>
  <c r="BS20" i="12" s="1"/>
  <c r="BS19" i="12" s="1"/>
  <c r="BS18" i="12" s="1"/>
  <c r="AB23" i="12"/>
  <c r="AB20" i="12" s="1"/>
  <c r="AB19" i="12" s="1"/>
  <c r="AB18" i="12" s="1"/>
  <c r="BK23" i="12"/>
  <c r="BK20" i="12" s="1"/>
  <c r="BK19" i="12" s="1"/>
  <c r="BK18" i="12" s="1"/>
  <c r="AI23" i="12"/>
  <c r="AI20" i="12" s="1"/>
  <c r="AI19" i="12" s="1"/>
  <c r="AI18" i="12" s="1"/>
  <c r="AI16" i="12" s="1"/>
  <c r="AI15" i="12" s="1"/>
  <c r="AI14" i="12" s="1"/>
  <c r="AI11" i="12" s="1"/>
  <c r="AI5" i="12" s="1"/>
  <c r="AI4" i="12" s="1"/>
  <c r="AX23" i="12"/>
  <c r="AX20" i="12" s="1"/>
  <c r="AX19" i="12" s="1"/>
  <c r="AX18" i="12" s="1"/>
  <c r="AX16" i="12" s="1"/>
  <c r="AX15" i="12" s="1"/>
  <c r="AX14" i="12" s="1"/>
  <c r="AX11" i="12" s="1"/>
  <c r="AX5" i="12" s="1"/>
  <c r="AX4" i="12" s="1"/>
  <c r="W23" i="12"/>
  <c r="W20" i="12" s="1"/>
  <c r="W19" i="12" s="1"/>
  <c r="W18" i="12" s="1"/>
  <c r="BX23" i="12"/>
  <c r="BX20" i="12" s="1"/>
  <c r="BX19" i="12" s="1"/>
  <c r="BX18" i="12" s="1"/>
  <c r="BQ23" i="12"/>
  <c r="BQ20" i="12" s="1"/>
  <c r="BQ19" i="12" s="1"/>
  <c r="BQ18" i="12" s="1"/>
  <c r="BQ16" i="12" s="1"/>
  <c r="BQ15" i="12" s="1"/>
  <c r="BQ14" i="12" s="1"/>
  <c r="BQ11" i="12" s="1"/>
  <c r="BQ5" i="12" s="1"/>
  <c r="BQ4" i="12" s="1"/>
  <c r="T23" i="12"/>
  <c r="T20" i="12" s="1"/>
  <c r="T19" i="12" s="1"/>
  <c r="T18" i="12" s="1"/>
  <c r="T16" i="12" s="1"/>
  <c r="T15" i="12" s="1"/>
  <c r="T14" i="12" s="1"/>
  <c r="T11" i="12" s="1"/>
  <c r="T5" i="12" s="1"/>
  <c r="T4" i="12" s="1"/>
  <c r="A67" i="12"/>
  <c r="C49" i="28"/>
  <c r="H50" i="28"/>
  <c r="C50" i="28" s="1"/>
  <c r="H65" i="28"/>
  <c r="C65" i="28" s="1"/>
  <c r="C64" i="28"/>
  <c r="AC3" i="12" l="1"/>
  <c r="AC61" i="12" s="1"/>
  <c r="AC62" i="12"/>
  <c r="BP16" i="12"/>
  <c r="BP15" i="12" s="1"/>
  <c r="BP14" i="12" s="1"/>
  <c r="AX12" i="22"/>
  <c r="AT67" i="12"/>
  <c r="AT68" i="12" s="1"/>
  <c r="AM67" i="12"/>
  <c r="AM68" i="12" s="1"/>
  <c r="AQ67" i="12"/>
  <c r="AQ68" i="12" s="1"/>
  <c r="AX67" i="12"/>
  <c r="AX68" i="12" s="1"/>
  <c r="BU67" i="12"/>
  <c r="BU68" i="12" s="1"/>
  <c r="AC67" i="12"/>
  <c r="AC68" i="12" s="1"/>
  <c r="R67" i="12"/>
  <c r="R68" i="12" s="1"/>
  <c r="BM67" i="12"/>
  <c r="BM68" i="12" s="1"/>
  <c r="BG67" i="12"/>
  <c r="BG68" i="12" s="1"/>
  <c r="AN67" i="12"/>
  <c r="AN68" i="12" s="1"/>
  <c r="AG67" i="12"/>
  <c r="AG68" i="12" s="1"/>
  <c r="X67" i="12"/>
  <c r="X68" i="12" s="1"/>
  <c r="BN67" i="12"/>
  <c r="BN68" i="12" s="1"/>
  <c r="S67" i="12"/>
  <c r="S68" i="12" s="1"/>
  <c r="AE67" i="12"/>
  <c r="AE68" i="12" s="1"/>
  <c r="AV67" i="12"/>
  <c r="AV68" i="12" s="1"/>
  <c r="BC67" i="12"/>
  <c r="BC68" i="12" s="1"/>
  <c r="BV67" i="12"/>
  <c r="BV68" i="12" s="1"/>
  <c r="AJ67" i="12"/>
  <c r="AJ68" i="12" s="1"/>
  <c r="BA67" i="12"/>
  <c r="BA68" i="12" s="1"/>
  <c r="BL67" i="12"/>
  <c r="BL68" i="12" s="1"/>
  <c r="BP67" i="12"/>
  <c r="BP68" i="12" s="1"/>
  <c r="AR67" i="12"/>
  <c r="AR68" i="12" s="1"/>
  <c r="T67" i="12"/>
  <c r="T68" i="12" s="1"/>
  <c r="AH67" i="12"/>
  <c r="AH68" i="12" s="1"/>
  <c r="AY67" i="12"/>
  <c r="AY68" i="12" s="1"/>
  <c r="BB67" i="12"/>
  <c r="BB68" i="12" s="1"/>
  <c r="Y67" i="12"/>
  <c r="Y68" i="12" s="1"/>
  <c r="BS67" i="12"/>
  <c r="BS68" i="12" s="1"/>
  <c r="BX67" i="12"/>
  <c r="BX68" i="12" s="1"/>
  <c r="BW67" i="12"/>
  <c r="BW68" i="12" s="1"/>
  <c r="BR67" i="12"/>
  <c r="BR68" i="12" s="1"/>
  <c r="BD67" i="12"/>
  <c r="BD68" i="12" s="1"/>
  <c r="AO67" i="12"/>
  <c r="AO68" i="12" s="1"/>
  <c r="AI67" i="12"/>
  <c r="AI68" i="12" s="1"/>
  <c r="BH67" i="12"/>
  <c r="BH68" i="12" s="1"/>
  <c r="BF67" i="12"/>
  <c r="BF68" i="12" s="1"/>
  <c r="U67" i="12"/>
  <c r="U68" i="12" s="1"/>
  <c r="Z67" i="12"/>
  <c r="Z68" i="12" s="1"/>
  <c r="AS67" i="12"/>
  <c r="AS68" i="12" s="1"/>
  <c r="AL67" i="12"/>
  <c r="AL68" i="12" s="1"/>
  <c r="BQ67" i="12"/>
  <c r="BQ68" i="12" s="1"/>
  <c r="AB67" i="12"/>
  <c r="AB68" i="12" s="1"/>
  <c r="AD67" i="12"/>
  <c r="AD68" i="12" s="1"/>
  <c r="W67" i="12"/>
  <c r="W68" i="12" s="1"/>
  <c r="BI67" i="12"/>
  <c r="BI68" i="12" s="1"/>
  <c r="AW67" i="12"/>
  <c r="AW68" i="12" s="1"/>
  <c r="BK67" i="12"/>
  <c r="BK68" i="12" s="1"/>
  <c r="R12" i="22"/>
  <c r="AB16" i="12"/>
  <c r="AB15" i="12" s="1"/>
  <c r="AB14" i="12" s="1"/>
  <c r="BW62" i="12"/>
  <c r="BW3" i="12"/>
  <c r="BW61" i="12" s="1"/>
  <c r="BB3" i="12"/>
  <c r="BB61" i="12" s="1"/>
  <c r="BB62" i="12"/>
  <c r="AO16" i="12"/>
  <c r="AO15" i="12" s="1"/>
  <c r="AO14" i="12" s="1"/>
  <c r="AA12" i="22"/>
  <c r="AW62" i="12"/>
  <c r="AW3" i="12"/>
  <c r="AW61" i="12" s="1"/>
  <c r="AH62" i="12"/>
  <c r="AH3" i="12"/>
  <c r="AH61" i="12" s="1"/>
  <c r="BP44" i="12"/>
  <c r="BP41" i="12" s="1"/>
  <c r="BP40" i="12" s="1"/>
  <c r="BP39" i="12" s="1"/>
  <c r="AX14" i="22" s="1"/>
  <c r="AX15" i="22"/>
  <c r="T62" i="12"/>
  <c r="T3" i="12"/>
  <c r="T61" i="12" s="1"/>
  <c r="BS16" i="12"/>
  <c r="BS15" i="12" s="1"/>
  <c r="BS14" i="12" s="1"/>
  <c r="AY12" i="22"/>
  <c r="AH12" i="22"/>
  <c r="AV16" i="12"/>
  <c r="AV15" i="12" s="1"/>
  <c r="AV14" i="12" s="1"/>
  <c r="AQ44" i="12"/>
  <c r="AQ41" i="12" s="1"/>
  <c r="AQ40" i="12" s="1"/>
  <c r="AQ39" i="12" s="1"/>
  <c r="AD14" i="22" s="1"/>
  <c r="AD15" i="22"/>
  <c r="BC62" i="12"/>
  <c r="BC3" i="12"/>
  <c r="BC61" i="12" s="1"/>
  <c r="AD12" i="22"/>
  <c r="AQ16" i="12"/>
  <c r="AQ15" i="12" s="1"/>
  <c r="AQ14" i="12" s="1"/>
  <c r="AO44" i="12"/>
  <c r="AO41" i="12" s="1"/>
  <c r="AO40" i="12" s="1"/>
  <c r="AO39" i="12" s="1"/>
  <c r="AA14" i="22" s="1"/>
  <c r="AA15" i="22"/>
  <c r="AY16" i="12"/>
  <c r="AY15" i="12" s="1"/>
  <c r="AY14" i="12" s="1"/>
  <c r="AI12" i="22"/>
  <c r="AV44" i="12"/>
  <c r="AV41" i="12" s="1"/>
  <c r="AV40" i="12" s="1"/>
  <c r="AV39" i="12" s="1"/>
  <c r="AH14" i="22" s="1"/>
  <c r="AH15" i="22"/>
  <c r="X62" i="12"/>
  <c r="X3" i="12"/>
  <c r="X61" i="12" s="1"/>
  <c r="BK44" i="12"/>
  <c r="BK41" i="12" s="1"/>
  <c r="BK40" i="12" s="1"/>
  <c r="BK39" i="12" s="1"/>
  <c r="AT14" i="22" s="1"/>
  <c r="AT15" i="22"/>
  <c r="R16" i="12"/>
  <c r="R15" i="12" s="1"/>
  <c r="R14" i="12" s="1"/>
  <c r="J12" i="22"/>
  <c r="BA11" i="12"/>
  <c r="BA5" i="12" s="1"/>
  <c r="BA4" i="12" s="1"/>
  <c r="AL11" i="22"/>
  <c r="BQ62" i="12"/>
  <c r="BQ3" i="12"/>
  <c r="BQ61" i="12" s="1"/>
  <c r="BK16" i="12"/>
  <c r="BK15" i="12" s="1"/>
  <c r="BK14" i="12" s="1"/>
  <c r="AT12" i="22"/>
  <c r="BI16" i="12"/>
  <c r="BI15" i="12" s="1"/>
  <c r="BI14" i="12" s="1"/>
  <c r="AQ12" i="22"/>
  <c r="BH62" i="12"/>
  <c r="BH3" i="12"/>
  <c r="BH61" i="12" s="1"/>
  <c r="BD16" i="12"/>
  <c r="BD15" i="12" s="1"/>
  <c r="BD14" i="12" s="1"/>
  <c r="AM12" i="22"/>
  <c r="BU16" i="12"/>
  <c r="BU15" i="12" s="1"/>
  <c r="BU14" i="12" s="1"/>
  <c r="BB12" i="22"/>
  <c r="S3" i="12"/>
  <c r="S61" i="12" s="1"/>
  <c r="S62" i="12"/>
  <c r="BV62" i="12"/>
  <c r="BV3" i="12"/>
  <c r="BV61" i="12" s="1"/>
  <c r="BC12" i="22"/>
  <c r="BX16" i="12"/>
  <c r="BX15" i="12" s="1"/>
  <c r="BX14" i="12" s="1"/>
  <c r="BS44" i="12"/>
  <c r="BS41" i="12" s="1"/>
  <c r="BS40" i="12" s="1"/>
  <c r="BS39" i="12" s="1"/>
  <c r="AY14" i="22" s="1"/>
  <c r="AY15" i="22"/>
  <c r="K12" i="22"/>
  <c r="U16" i="12"/>
  <c r="U15" i="12" s="1"/>
  <c r="U14" i="12" s="1"/>
  <c r="AY44" i="12"/>
  <c r="AY41" i="12" s="1"/>
  <c r="AY40" i="12" s="1"/>
  <c r="AY39" i="12" s="1"/>
  <c r="AI14" i="22" s="1"/>
  <c r="AI15" i="22"/>
  <c r="AN3" i="12"/>
  <c r="AN61" i="12" s="1"/>
  <c r="AN62" i="12"/>
  <c r="BM62" i="12"/>
  <c r="BM3" i="12"/>
  <c r="BM61" i="12" s="1"/>
  <c r="AJ44" i="12"/>
  <c r="AJ41" i="12" s="1"/>
  <c r="AJ40" i="12" s="1"/>
  <c r="AJ39" i="12" s="1"/>
  <c r="W14" i="22" s="1"/>
  <c r="W15" i="22"/>
  <c r="BD44" i="12"/>
  <c r="BD41" i="12" s="1"/>
  <c r="BD40" i="12" s="1"/>
  <c r="BD39" i="12" s="1"/>
  <c r="AM14" i="22" s="1"/>
  <c r="AM15" i="22"/>
  <c r="BX44" i="12"/>
  <c r="BX41" i="12" s="1"/>
  <c r="BX40" i="12" s="1"/>
  <c r="BX39" i="12" s="1"/>
  <c r="BC14" i="22" s="1"/>
  <c r="BC15" i="22"/>
  <c r="BG3" i="12"/>
  <c r="BG61" i="12" s="1"/>
  <c r="BG62" i="12"/>
  <c r="BL62" i="12"/>
  <c r="BL3" i="12"/>
  <c r="BL61" i="12" s="1"/>
  <c r="BN16" i="12"/>
  <c r="BN15" i="12" s="1"/>
  <c r="BN14" i="12" s="1"/>
  <c r="AU12" i="22"/>
  <c r="AB44" i="12"/>
  <c r="AB41" i="12" s="1"/>
  <c r="AB40" i="12" s="1"/>
  <c r="AB39" i="12" s="1"/>
  <c r="R14" i="22" s="1"/>
  <c r="R15" i="22"/>
  <c r="BF44" i="12"/>
  <c r="BF41" i="12" s="1"/>
  <c r="BF40" i="12" s="1"/>
  <c r="BF39" i="12" s="1"/>
  <c r="AP14" i="22" s="1"/>
  <c r="AP15" i="22"/>
  <c r="Z44" i="12"/>
  <c r="Z41" i="12" s="1"/>
  <c r="Z40" i="12" s="1"/>
  <c r="Z39" i="12" s="1"/>
  <c r="O14" i="22" s="1"/>
  <c r="O15" i="22"/>
  <c r="AL16" i="12"/>
  <c r="AL15" i="12" s="1"/>
  <c r="AL14" i="12" s="1"/>
  <c r="Z12" i="22"/>
  <c r="BF16" i="12"/>
  <c r="BF15" i="12" s="1"/>
  <c r="BF14" i="12" s="1"/>
  <c r="AP12" i="22"/>
  <c r="N12" i="22"/>
  <c r="W16" i="12"/>
  <c r="W15" i="12" s="1"/>
  <c r="W14" i="12" s="1"/>
  <c r="BR3" i="12"/>
  <c r="BR61" i="12" s="1"/>
  <c r="BR62" i="12"/>
  <c r="AG16" i="12"/>
  <c r="AG15" i="12" s="1"/>
  <c r="AG14" i="12" s="1"/>
  <c r="V12" i="22"/>
  <c r="Y62" i="12"/>
  <c r="Y3" i="12"/>
  <c r="Y61" i="12" s="1"/>
  <c r="R44" i="12"/>
  <c r="R41" i="12" s="1"/>
  <c r="R40" i="12" s="1"/>
  <c r="R39" i="12" s="1"/>
  <c r="J14" i="22" s="1"/>
  <c r="J15" i="22"/>
  <c r="AJ11" i="12"/>
  <c r="AJ5" i="12" s="1"/>
  <c r="AJ4" i="12" s="1"/>
  <c r="W11" i="22"/>
  <c r="AX3" i="12"/>
  <c r="AX61" i="12" s="1"/>
  <c r="AX62" i="12"/>
  <c r="BN44" i="12"/>
  <c r="BN41" i="12" s="1"/>
  <c r="BN40" i="12" s="1"/>
  <c r="BN39" i="12" s="1"/>
  <c r="AU14" i="22" s="1"/>
  <c r="AU15" i="22"/>
  <c r="AT16" i="12"/>
  <c r="AT15" i="12" s="1"/>
  <c r="AT14" i="12" s="1"/>
  <c r="AE12" i="22"/>
  <c r="U44" i="12"/>
  <c r="U41" i="12" s="1"/>
  <c r="U40" i="12" s="1"/>
  <c r="U39" i="12" s="1"/>
  <c r="K14" i="22" s="1"/>
  <c r="K15" i="22"/>
  <c r="AM3" i="12"/>
  <c r="AM61" i="12" s="1"/>
  <c r="AM62" i="12"/>
  <c r="W44" i="12"/>
  <c r="W41" i="12" s="1"/>
  <c r="W40" i="12" s="1"/>
  <c r="W39" i="12" s="1"/>
  <c r="N14" i="22" s="1"/>
  <c r="N15" i="22"/>
  <c r="Z16" i="12"/>
  <c r="Z15" i="12" s="1"/>
  <c r="Z14" i="12" s="1"/>
  <c r="O12" i="22"/>
  <c r="AG44" i="12"/>
  <c r="AG41" i="12" s="1"/>
  <c r="AG40" i="12" s="1"/>
  <c r="AG39" i="12" s="1"/>
  <c r="V14" i="22" s="1"/>
  <c r="V15" i="22"/>
  <c r="AL44" i="12"/>
  <c r="AL41" i="12" s="1"/>
  <c r="AL40" i="12" s="1"/>
  <c r="AL39" i="12" s="1"/>
  <c r="Z14" i="22" s="1"/>
  <c r="Z15" i="22"/>
  <c r="BA44" i="12"/>
  <c r="BA41" i="12" s="1"/>
  <c r="BA40" i="12" s="1"/>
  <c r="BA39" i="12" s="1"/>
  <c r="AL14" i="22" s="1"/>
  <c r="AL15" i="22"/>
  <c r="AI3" i="12"/>
  <c r="AI61" i="12" s="1"/>
  <c r="AI62" i="12"/>
  <c r="BI44" i="12"/>
  <c r="BI41" i="12" s="1"/>
  <c r="BI40" i="12" s="1"/>
  <c r="BI39" i="12" s="1"/>
  <c r="AQ14" i="22" s="1"/>
  <c r="AQ15" i="22"/>
  <c r="AR62" i="12"/>
  <c r="AR3" i="12"/>
  <c r="AR61" i="12" s="1"/>
  <c r="AD3" i="12"/>
  <c r="AD61" i="12" s="1"/>
  <c r="AD62" i="12"/>
  <c r="BU44" i="12"/>
  <c r="BU41" i="12" s="1"/>
  <c r="BU40" i="12" s="1"/>
  <c r="BU39" i="12" s="1"/>
  <c r="BB14" i="22" s="1"/>
  <c r="BB15" i="22"/>
  <c r="AE16" i="12"/>
  <c r="AE15" i="12" s="1"/>
  <c r="AE14" i="12" s="1"/>
  <c r="S12" i="22"/>
  <c r="AE44" i="12"/>
  <c r="AE41" i="12" s="1"/>
  <c r="AE40" i="12" s="1"/>
  <c r="AE39" i="12" s="1"/>
  <c r="S14" i="22" s="1"/>
  <c r="S15" i="22"/>
  <c r="AS62" i="12"/>
  <c r="AS3" i="12"/>
  <c r="AS61" i="12" s="1"/>
  <c r="U11" i="12" l="1"/>
  <c r="U5" i="12" s="1"/>
  <c r="U4" i="12" s="1"/>
  <c r="K11" i="22"/>
  <c r="AH11" i="22"/>
  <c r="AV11" i="12"/>
  <c r="AV5" i="12" s="1"/>
  <c r="AV4" i="12" s="1"/>
  <c r="Z11" i="12"/>
  <c r="Z5" i="12" s="1"/>
  <c r="Z4" i="12" s="1"/>
  <c r="O11" i="22"/>
  <c r="AT11" i="12"/>
  <c r="AT5" i="12" s="1"/>
  <c r="AT4" i="12" s="1"/>
  <c r="AE11" i="22"/>
  <c r="BU11" i="12"/>
  <c r="BU5" i="12" s="1"/>
  <c r="BU4" i="12" s="1"/>
  <c r="BB11" i="22"/>
  <c r="BK11" i="12"/>
  <c r="BK5" i="12" s="1"/>
  <c r="BK4" i="12" s="1"/>
  <c r="AT11" i="22"/>
  <c r="N11" i="22"/>
  <c r="W11" i="12"/>
  <c r="W5" i="12" s="1"/>
  <c r="W4" i="12" s="1"/>
  <c r="AQ11" i="12"/>
  <c r="AQ5" i="12" s="1"/>
  <c r="AQ4" i="12" s="1"/>
  <c r="AD11" i="22"/>
  <c r="AB11" i="12"/>
  <c r="AB5" i="12" s="1"/>
  <c r="AB4" i="12" s="1"/>
  <c r="R11" i="22"/>
  <c r="AE11" i="12"/>
  <c r="AE5" i="12" s="1"/>
  <c r="AE4" i="12" s="1"/>
  <c r="S11" i="22"/>
  <c r="BC11" i="22"/>
  <c r="BX11" i="12"/>
  <c r="BX5" i="12" s="1"/>
  <c r="BX4" i="12" s="1"/>
  <c r="BF11" i="12"/>
  <c r="BF5" i="12" s="1"/>
  <c r="BF4" i="12" s="1"/>
  <c r="AP11" i="22"/>
  <c r="AM11" i="22"/>
  <c r="BD11" i="12"/>
  <c r="BD5" i="12" s="1"/>
  <c r="BD4" i="12" s="1"/>
  <c r="BS11" i="12"/>
  <c r="BS5" i="12" s="1"/>
  <c r="BS4" i="12" s="1"/>
  <c r="AY11" i="22"/>
  <c r="AG11" i="12"/>
  <c r="AG5" i="12" s="1"/>
  <c r="AG4" i="12" s="1"/>
  <c r="V11" i="22"/>
  <c r="AL11" i="12"/>
  <c r="AL5" i="12" s="1"/>
  <c r="AL4" i="12" s="1"/>
  <c r="Z11" i="22"/>
  <c r="BN11" i="12"/>
  <c r="BN5" i="12" s="1"/>
  <c r="BN4" i="12" s="1"/>
  <c r="AU11" i="22"/>
  <c r="BA62" i="12"/>
  <c r="BA3" i="12"/>
  <c r="AO11" i="12"/>
  <c r="AO5" i="12" s="1"/>
  <c r="AO4" i="12" s="1"/>
  <c r="AA11" i="22"/>
  <c r="BP11" i="12"/>
  <c r="BP5" i="12" s="1"/>
  <c r="BP4" i="12" s="1"/>
  <c r="AX11" i="22"/>
  <c r="AJ3" i="12"/>
  <c r="AJ62" i="12"/>
  <c r="BI11" i="12"/>
  <c r="BI5" i="12" s="1"/>
  <c r="BI4" i="12" s="1"/>
  <c r="AQ11" i="22"/>
  <c r="R11" i="12"/>
  <c r="R5" i="12" s="1"/>
  <c r="R4" i="12" s="1"/>
  <c r="J11" i="22"/>
  <c r="AY11" i="12"/>
  <c r="AY5" i="12" s="1"/>
  <c r="AY4" i="12" s="1"/>
  <c r="AI11" i="22"/>
  <c r="BN3" i="12" l="1"/>
  <c r="BN62" i="12"/>
  <c r="U3" i="12"/>
  <c r="U62" i="12"/>
  <c r="AY3" i="12"/>
  <c r="AY62" i="12"/>
  <c r="BP3" i="12"/>
  <c r="BP62" i="12"/>
  <c r="AL62" i="12"/>
  <c r="AL3" i="12"/>
  <c r="BF62" i="12"/>
  <c r="BF3" i="12"/>
  <c r="AQ62" i="12"/>
  <c r="AQ3" i="12"/>
  <c r="AT3" i="12"/>
  <c r="AT62" i="12"/>
  <c r="BU62" i="12"/>
  <c r="BU3" i="12"/>
  <c r="BX62" i="12"/>
  <c r="BX3" i="12"/>
  <c r="R62" i="12"/>
  <c r="R3" i="12"/>
  <c r="Z62" i="12"/>
  <c r="Z3" i="12"/>
  <c r="AJ61" i="12"/>
  <c r="W10" i="22"/>
  <c r="AB3" i="12"/>
  <c r="AB62" i="12"/>
  <c r="W62" i="12"/>
  <c r="W3" i="12"/>
  <c r="AL10" i="22"/>
  <c r="BA61" i="12"/>
  <c r="AV62" i="12"/>
  <c r="AV3" i="12"/>
  <c r="AO62" i="12"/>
  <c r="AO3" i="12"/>
  <c r="AG3" i="12"/>
  <c r="AG62" i="12"/>
  <c r="BI3" i="12"/>
  <c r="BI62" i="12"/>
  <c r="BS3" i="12"/>
  <c r="BS62" i="12"/>
  <c r="AE3" i="12"/>
  <c r="AE62" i="12"/>
  <c r="BK3" i="12"/>
  <c r="BK62" i="12"/>
  <c r="BD62" i="12"/>
  <c r="BD3" i="12"/>
  <c r="AQ10" i="22" l="1"/>
  <c r="BI61" i="12"/>
  <c r="AE10" i="22"/>
  <c r="AT61" i="12"/>
  <c r="BP61" i="12"/>
  <c r="AX10" i="22"/>
  <c r="AV61" i="12"/>
  <c r="AH10" i="22"/>
  <c r="AM10" i="22"/>
  <c r="BD61" i="12"/>
  <c r="Z61" i="12"/>
  <c r="O10" i="22"/>
  <c r="BK61" i="12"/>
  <c r="AT10" i="22"/>
  <c r="AY61" i="12"/>
  <c r="AI10" i="22"/>
  <c r="N10" i="22"/>
  <c r="W61" i="12"/>
  <c r="R61" i="12"/>
  <c r="J10" i="22"/>
  <c r="AD10" i="22"/>
  <c r="AQ61" i="12"/>
  <c r="V10" i="22"/>
  <c r="AG61" i="12"/>
  <c r="AA10" i="22"/>
  <c r="AO61" i="12"/>
  <c r="BX61" i="12"/>
  <c r="BC10" i="22"/>
  <c r="BF61" i="12"/>
  <c r="AP10" i="22"/>
  <c r="S10" i="22"/>
  <c r="AE61" i="12"/>
  <c r="AB61" i="12"/>
  <c r="R10" i="22"/>
  <c r="U61" i="12"/>
  <c r="K10" i="22"/>
  <c r="BB10" i="22"/>
  <c r="BU61" i="12"/>
  <c r="AL61" i="12"/>
  <c r="Z10" i="22"/>
  <c r="BS61" i="12"/>
  <c r="AY10" i="22"/>
  <c r="AU10" i="22"/>
  <c r="BN61" i="12"/>
</calcChain>
</file>

<file path=xl/comments1.xml><?xml version="1.0" encoding="utf-8"?>
<comments xmlns="http://schemas.openxmlformats.org/spreadsheetml/2006/main">
  <authors>
    <author>Author</author>
  </authors>
  <commentList>
    <comment ref="R28" authorId="0" shapeId="0">
      <text>
        <r>
          <rPr>
            <b/>
            <sz val="8"/>
            <color indexed="81"/>
            <rFont val="Tahoma"/>
            <family val="2"/>
          </rPr>
          <t>Author:</t>
        </r>
        <r>
          <rPr>
            <sz val="8"/>
            <color indexed="81"/>
            <rFont val="Tahoma"/>
            <family val="2"/>
          </rPr>
          <t xml:space="preserve">
(m)</t>
        </r>
      </text>
    </comment>
    <comment ref="R29" authorId="0" shapeId="0">
      <text>
        <r>
          <rPr>
            <b/>
            <sz val="8"/>
            <color indexed="81"/>
            <rFont val="Tahoma"/>
            <family val="2"/>
          </rPr>
          <t>Author:</t>
        </r>
        <r>
          <rPr>
            <sz val="8"/>
            <color indexed="81"/>
            <rFont val="Tahoma"/>
            <family val="2"/>
          </rPr>
          <t xml:space="preserve">
(a)</t>
        </r>
      </text>
    </comment>
    <comment ref="R37" authorId="0" shapeId="0">
      <text>
        <r>
          <rPr>
            <b/>
            <sz val="8"/>
            <color indexed="81"/>
            <rFont val="Tahoma"/>
            <family val="2"/>
          </rPr>
          <t>Author:</t>
        </r>
        <r>
          <rPr>
            <sz val="8"/>
            <color indexed="81"/>
            <rFont val="Tahoma"/>
            <family val="2"/>
          </rPr>
          <t xml:space="preserve">
(m)</t>
        </r>
      </text>
    </comment>
    <comment ref="R38" authorId="0" shapeId="0">
      <text>
        <r>
          <rPr>
            <b/>
            <sz val="8"/>
            <color indexed="81"/>
            <rFont val="Tahoma"/>
            <family val="2"/>
          </rPr>
          <t>Author:</t>
        </r>
        <r>
          <rPr>
            <sz val="8"/>
            <color indexed="81"/>
            <rFont val="Tahoma"/>
            <family val="2"/>
          </rPr>
          <t xml:space="preserve">
(a)</t>
        </r>
      </text>
    </comment>
  </commentList>
</comments>
</file>

<file path=xl/sharedStrings.xml><?xml version="1.0" encoding="utf-8"?>
<sst xmlns="http://schemas.openxmlformats.org/spreadsheetml/2006/main" count="4265" uniqueCount="348">
  <si>
    <t>Average</t>
  </si>
  <si>
    <t>End of quarters</t>
  </si>
  <si>
    <t>Other (please specify below)</t>
  </si>
  <si>
    <t>PLEASE SELECT</t>
  </si>
  <si>
    <t>QuarterUnit</t>
  </si>
  <si>
    <t>Dec. 31st</t>
  </si>
  <si>
    <t>Jun.  30th</t>
  </si>
  <si>
    <t>YearUnit</t>
  </si>
  <si>
    <t>Yes</t>
  </si>
  <si>
    <t>No</t>
  </si>
  <si>
    <t>MeansTested</t>
  </si>
  <si>
    <t>OldAgeSB</t>
  </si>
  <si>
    <t>Pensions</t>
  </si>
  <si>
    <t xml:space="preserve">Early (Anticipated) retirement </t>
  </si>
  <si>
    <t>SurvivorsSB</t>
  </si>
  <si>
    <t>Survivor Pensions</t>
  </si>
  <si>
    <t>IncapacitySB</t>
  </si>
  <si>
    <t>Disability Pensions</t>
  </si>
  <si>
    <t>Pensions (Occupational injury and Disease)</t>
  </si>
  <si>
    <t xml:space="preserve">Paid Sick Leave </t>
  </si>
  <si>
    <t>FamilySB</t>
  </si>
  <si>
    <t>Maternity and Parental Leaves</t>
  </si>
  <si>
    <t>Other (Lone Parent Benefits, etc.)</t>
  </si>
  <si>
    <t>UnemploymentSB</t>
  </si>
  <si>
    <t>Unemployment Compensations</t>
  </si>
  <si>
    <t>Early retirement for labour market reasons</t>
  </si>
  <si>
    <t>OtherSocialSB</t>
  </si>
  <si>
    <t>Income Maintenance</t>
  </si>
  <si>
    <t>Other (Food Subsidies, Education, etc.)</t>
  </si>
  <si>
    <t>HousingSB</t>
  </si>
  <si>
    <t>Housing Benefits</t>
  </si>
  <si>
    <t>InWorkSB</t>
  </si>
  <si>
    <t>In-Work Benefits</t>
  </si>
  <si>
    <t>OLD AGE BENEFITS</t>
  </si>
  <si>
    <t>Periodic income replacement benefits only (i.e. not supplements, or lump-sum benefits)</t>
  </si>
  <si>
    <t>Add more programmes / schemes if necessary.</t>
  </si>
  <si>
    <t>Programme Name:</t>
  </si>
  <si>
    <t>Sub-branch</t>
  </si>
  <si>
    <t>Means-Tested</t>
  </si>
  <si>
    <r>
      <t xml:space="preserve">a.  CASELOADS: </t>
    </r>
    <r>
      <rPr>
        <sz val="11"/>
        <color indexed="8"/>
        <rFont val="Arial"/>
        <family val="2"/>
      </rPr>
      <t>Number of all recipients</t>
    </r>
  </si>
  <si>
    <t>Year</t>
  </si>
  <si>
    <t>Current recipients (all), of those</t>
  </si>
  <si>
    <t xml:space="preserve">       Men </t>
  </si>
  <si>
    <t xml:space="preserve">       Women </t>
  </si>
  <si>
    <t xml:space="preserve">       65+, of those</t>
  </si>
  <si>
    <t xml:space="preserve">              Men (+65)</t>
  </si>
  <si>
    <t xml:space="preserve">             Women (+65)</t>
  </si>
  <si>
    <t xml:space="preserve"> Please specify if: average, end of the period, etc.</t>
  </si>
  <si>
    <t>Notes:</t>
  </si>
  <si>
    <t>Source:</t>
  </si>
  <si>
    <t xml:space="preserve"> </t>
  </si>
  <si>
    <r>
      <t>b. FLOWS:</t>
    </r>
    <r>
      <rPr>
        <sz val="11"/>
        <color indexed="8"/>
        <rFont val="Arial"/>
        <family val="2"/>
      </rPr>
      <t xml:space="preserve"> Number of new recipients and number of exits over the period</t>
    </r>
  </si>
  <si>
    <r>
      <rPr>
        <b/>
        <sz val="11"/>
        <color indexed="8"/>
        <rFont val="Arial"/>
        <family val="2"/>
      </rPr>
      <t>INFLOWS:</t>
    </r>
    <r>
      <rPr>
        <sz val="11"/>
        <color indexed="8"/>
        <rFont val="Arial"/>
        <family val="2"/>
      </rPr>
      <t xml:space="preserve"> New recipients of the benefit (all)</t>
    </r>
  </si>
  <si>
    <t>Average amount (all)</t>
  </si>
  <si>
    <r>
      <t xml:space="preserve">Number of </t>
    </r>
    <r>
      <rPr>
        <i/>
        <sz val="11"/>
        <color indexed="8"/>
        <rFont val="Arial"/>
        <family val="2"/>
      </rPr>
      <t>all</t>
    </r>
    <r>
      <rPr>
        <sz val="11"/>
        <color indexed="8"/>
        <rFont val="Arial"/>
        <family val="2"/>
      </rPr>
      <t xml:space="preserve"> recipients on a full-time equivalent basis who receive one or more benefits across all branches of social protection (and not accounted elsewhere in any other branch)</t>
    </r>
  </si>
  <si>
    <t xml:space="preserve">       65+</t>
  </si>
  <si>
    <t xml:space="preserve">end of </t>
  </si>
  <si>
    <t>END OF PROGRAMMES</t>
  </si>
  <si>
    <t>SURVIVOR BENEFITS</t>
  </si>
  <si>
    <t>* read the note here above</t>
  </si>
  <si>
    <t>INCAPACITY BENEFITS</t>
  </si>
  <si>
    <t>IN_WORK BENEFITS</t>
  </si>
  <si>
    <t>HOUSING BENEFITS</t>
  </si>
  <si>
    <t>OTHER_SOCIAL BENEFITS</t>
  </si>
  <si>
    <t>UNEMPLOYMENT BENEFITS</t>
  </si>
  <si>
    <t>FAMILY BENEFITS</t>
  </si>
  <si>
    <t>Please scroll down until END OF PROGRAMMES</t>
  </si>
  <si>
    <t>c. AVERAGE AMOUNT OF BENEFIT: average amount of benefit for beneficiaries entitled to a full or partial benefit (please specify the unit)</t>
  </si>
  <si>
    <t>d.  CASELOAD ADJUSTED FOR PARTIAL RECIPIENCY WITHOUT DOUBLE-COUNTING ACROSS ALL BRANCHES OF SOCIAL PROTECTION</t>
  </si>
  <si>
    <t>Programmes contained in this sheet :</t>
  </si>
  <si>
    <t>Code</t>
  </si>
  <si>
    <t>Title_E</t>
  </si>
  <si>
    <t>COUNTRY</t>
  </si>
  <si>
    <t>SOURCE</t>
  </si>
  <si>
    <t>BRANCH</t>
  </si>
  <si>
    <t>TYPEXP</t>
  </si>
  <si>
    <t>TYPROG</t>
  </si>
  <si>
    <t>NPROG</t>
  </si>
  <si>
    <t>Supplement</t>
  </si>
  <si>
    <t>Means_Tested</t>
  </si>
  <si>
    <t>OLD_AGE</t>
  </si>
  <si>
    <t>Cash benefits</t>
  </si>
  <si>
    <t>Pension</t>
  </si>
  <si>
    <t>Early (Anticipated) retirement</t>
  </si>
  <si>
    <t>SURVIVORS</t>
  </si>
  <si>
    <t>INCAPACITY</t>
  </si>
  <si>
    <t>Disability pensions</t>
  </si>
  <si>
    <t>Pensions (occupational injury and disease)</t>
  </si>
  <si>
    <t>Paid sick leave</t>
  </si>
  <si>
    <t xml:space="preserve">HEALTH </t>
  </si>
  <si>
    <t>FAMILY</t>
  </si>
  <si>
    <t>Maternity and parental leave</t>
  </si>
  <si>
    <t>Other (Lone Parent Benefits; etc.)</t>
  </si>
  <si>
    <t>ACTIVE LABOUR MARKET PROGRAMMES</t>
  </si>
  <si>
    <t>UNEMPLOYMENT</t>
  </si>
  <si>
    <t>Unemployment compensation / severance pay</t>
  </si>
  <si>
    <t>HOUSING</t>
  </si>
  <si>
    <t>Housing benefits</t>
  </si>
  <si>
    <t>OTHER_SOCIAL</t>
  </si>
  <si>
    <t>Income maintenance</t>
  </si>
  <si>
    <t>IN_WORK</t>
  </si>
  <si>
    <t>In_Work benefits</t>
  </si>
  <si>
    <t>BENEFIT RECIPIENTS</t>
  </si>
  <si>
    <t>Annual Caseload Row</t>
  </si>
  <si>
    <t>Annual Inflow Row</t>
  </si>
  <si>
    <t>Relative Coordiates Figures</t>
  </si>
  <si>
    <t>Annual Figures Column</t>
  </si>
  <si>
    <t>Annual Outflow Row</t>
  </si>
  <si>
    <t>Annual Amount Row</t>
  </si>
  <si>
    <t>Annual Adj Caseload Row</t>
  </si>
  <si>
    <t>Relative Coordiates Info (wrt prgName)</t>
  </si>
  <si>
    <t>Sub-branch Row</t>
  </si>
  <si>
    <t>Means tested Row</t>
  </si>
  <si>
    <t>Suplement Row</t>
  </si>
  <si>
    <t>Block Height</t>
  </si>
  <si>
    <t>Fist Block Row</t>
  </si>
  <si>
    <t>1 498</t>
  </si>
  <si>
    <t>Order_in_branch (HIDE)</t>
  </si>
  <si>
    <t>Source</t>
  </si>
  <si>
    <t>Public</t>
  </si>
  <si>
    <t>Mandatory Private</t>
  </si>
  <si>
    <t>Voluntary Private</t>
  </si>
  <si>
    <t>Caseload Unit:</t>
  </si>
  <si>
    <t>Source Row</t>
  </si>
  <si>
    <t>Unit Row</t>
  </si>
  <si>
    <t>Early retirement pension</t>
  </si>
  <si>
    <t>(m)</t>
  </si>
  <si>
    <t>Survivors Pension</t>
  </si>
  <si>
    <t>Parental benefit</t>
  </si>
  <si>
    <t>Maternity Benefit</t>
  </si>
  <si>
    <t>Care benefit</t>
  </si>
  <si>
    <t>Inflows</t>
  </si>
  <si>
    <t>Outflows</t>
  </si>
  <si>
    <t>Adjusted_Caseloads</t>
  </si>
  <si>
    <t>Caseloads</t>
  </si>
  <si>
    <t>Adjusted caseloads (all recipients)</t>
  </si>
  <si>
    <r>
      <rPr>
        <b/>
        <sz val="11"/>
        <color indexed="8"/>
        <rFont val="Arial"/>
        <family val="2"/>
      </rPr>
      <t>OUTFLOWS:</t>
    </r>
    <r>
      <rPr>
        <sz val="11"/>
        <color indexed="8"/>
        <rFont val="Arial"/>
        <family val="2"/>
      </rPr>
      <t xml:space="preserve"> Number of exits from the benefit (all)</t>
    </r>
  </si>
  <si>
    <r>
      <t>OUTFLOWS:</t>
    </r>
    <r>
      <rPr>
        <sz val="11"/>
        <color indexed="8"/>
        <rFont val="Arial"/>
        <family val="2"/>
      </rPr>
      <t xml:space="preserve"> Number of exits from the benefit (all)</t>
    </r>
  </si>
  <si>
    <t>Nb rpogs</t>
  </si>
  <si>
    <t>raw caseloads</t>
  </si>
  <si>
    <t>inflows</t>
  </si>
  <si>
    <t>outflows</t>
  </si>
  <si>
    <t>adj caseloads</t>
  </si>
  <si>
    <t>Often</t>
  </si>
  <si>
    <t>euros per day</t>
  </si>
  <si>
    <t>Priority</t>
  </si>
  <si>
    <t>Contents of this Excel file:</t>
  </si>
  <si>
    <t>Section 1 : Methodology and explanations (READ ONLY)</t>
  </si>
  <si>
    <t>Section 2 : Benefits recipients data (TO BE VALIDATED AND COMPLETED)</t>
  </si>
  <si>
    <t>AggregateTotals : raw and adjusted for double counting at branch level</t>
  </si>
  <si>
    <t>Back to INDEX</t>
  </si>
  <si>
    <t>TOTAL BENEFICIARIES BY PROGRAMME AND BRANCH</t>
  </si>
  <si>
    <t>The "AggregateTotals" tab was introduced in the 2014 questionnaire to allow countries that are unable to complete the annual stocks (caseloads) adjusted for double counting across branches (section d. in each programme panel) to provide adjusted figures at branch level. This simplifies the calculations because no adjustments for double counting across branches are required. Please provide adjusted caseloads at branch level in the table below.
The adjusted caseload in a given branch is calculated by counting the number of unique full-benefit equivalent recipients of social benefits encompassed in that branch. For the full explanation of the methodology for calculating the adjusted caseload, please refer to the "Methodology 3" tab.</t>
  </si>
  <si>
    <t>Branch</t>
  </si>
  <si>
    <t># of programmes</t>
  </si>
  <si>
    <t>Caseloads (1)</t>
  </si>
  <si>
    <t>Adjusted_Caseloads (2)</t>
  </si>
  <si>
    <t>Notes (3)</t>
  </si>
  <si>
    <t>Notes</t>
  </si>
  <si>
    <t>36.10.1.0.0.0</t>
  </si>
  <si>
    <t>36.10.2.0.0.0</t>
  </si>
  <si>
    <t>36.10.3.0.0.0</t>
  </si>
  <si>
    <t>INCAPACITY  (excluding paid sick leave)</t>
  </si>
  <si>
    <t>36.10.5.0.0.0</t>
  </si>
  <si>
    <t>36.10.7.0.0.0</t>
  </si>
  <si>
    <t>36.10.8.0.0.0</t>
  </si>
  <si>
    <t>36.10.9.0.0.0</t>
  </si>
  <si>
    <t>36.10.10.0.0.0</t>
  </si>
  <si>
    <t>(1) Caseloads</t>
  </si>
  <si>
    <t>Figures reported correspond to the raw aggregation of annual stocks of individual programmes. Figures in this column are generated automatically based on the information reported for individual programmes in the questionnaire.</t>
  </si>
  <si>
    <t>(2) Adjusted caseloads</t>
  </si>
  <si>
    <r>
      <t>Figures reported correspond to the total number of recipients adjusted for double counting at branch level. "Caseloads" and "Adjusted_caseloads" aggregates should be consistent, i.e. they must refer to the same set of social programmes</t>
    </r>
    <r>
      <rPr>
        <b/>
        <sz val="12"/>
        <color indexed="8"/>
        <rFont val="Calibri"/>
        <family val="2"/>
      </rPr>
      <t>.</t>
    </r>
    <r>
      <rPr>
        <sz val="12"/>
        <color indexed="8"/>
        <rFont val="Calibri"/>
        <family val="2"/>
      </rPr>
      <t xml:space="preserve"> Please complete.</t>
    </r>
  </si>
  <si>
    <t>(3) Notes</t>
  </si>
  <si>
    <t>Please indicate in this column any methodological issues and, if relevant, any inconsistency between the programmes included in the caseload and adjusted caseload estimates.</t>
  </si>
  <si>
    <t>Unit</t>
  </si>
  <si>
    <t>Old_age</t>
  </si>
  <si>
    <t>Survivors</t>
  </si>
  <si>
    <t>Incapacity</t>
  </si>
  <si>
    <t>unknown</t>
  </si>
  <si>
    <t>Family</t>
  </si>
  <si>
    <t>Unemployment</t>
  </si>
  <si>
    <t>Housing</t>
  </si>
  <si>
    <t>Income replacement</t>
  </si>
  <si>
    <t>Other_social</t>
  </si>
  <si>
    <t>Can be a supplement</t>
  </si>
  <si>
    <t>In_work</t>
  </si>
  <si>
    <t>Title_Local</t>
  </si>
  <si>
    <t>Funding</t>
  </si>
  <si>
    <t>Nbprog</t>
  </si>
  <si>
    <t>Is Supplement</t>
  </si>
  <si>
    <t>Is Means-Tested</t>
  </si>
  <si>
    <t>Is Priority</t>
  </si>
  <si>
    <t>ValueCaseloads2007</t>
  </si>
  <si>
    <t>ValueCaseloads_men2007</t>
  </si>
  <si>
    <t>ValueCaseloads_women2007</t>
  </si>
  <si>
    <t>ValueCaseloads_652007</t>
  </si>
  <si>
    <t>ValueCaseloads_65men2007</t>
  </si>
  <si>
    <t>ValueCaseloads_65women2007</t>
  </si>
  <si>
    <t>ValueCaseloads2008</t>
  </si>
  <si>
    <t>ValueCaseloads_men2008</t>
  </si>
  <si>
    <t>ValueCaseloads_women2008</t>
  </si>
  <si>
    <t>ValueCaseloads_652008</t>
  </si>
  <si>
    <t>ValueCaseloads_65men2008</t>
  </si>
  <si>
    <t>ValueCaseloads_65women2008</t>
  </si>
  <si>
    <t>ValueCaseloads2009</t>
  </si>
  <si>
    <t>ValueCaseloads_men2009</t>
  </si>
  <si>
    <t>ValueCaseloads_women2009</t>
  </si>
  <si>
    <t>ValueCaseloads_652009</t>
  </si>
  <si>
    <t>ValueCaseloads_65men2009</t>
  </si>
  <si>
    <t>ValueCaseloads_65women2009</t>
  </si>
  <si>
    <t>ValueCaseloads2010</t>
  </si>
  <si>
    <t>ValueCaseloads_men2010</t>
  </si>
  <si>
    <t>ValueCaseloads_women2010</t>
  </si>
  <si>
    <t>ValueCaseloads_652010</t>
  </si>
  <si>
    <t>ValueCaseloads_65men2010</t>
  </si>
  <si>
    <t>ValueCaseloads_65women2010</t>
  </si>
  <si>
    <t>ValueCaseloads2011</t>
  </si>
  <si>
    <t>ValueCaseloads_men2011</t>
  </si>
  <si>
    <t>ValueCaseloads_women2011</t>
  </si>
  <si>
    <t>ValueCaseloads_652011</t>
  </si>
  <si>
    <t>ValueCaseloads_65men2011</t>
  </si>
  <si>
    <t>ValueCaseloads_65women2011</t>
  </si>
  <si>
    <t>ValueCaseloads2012</t>
  </si>
  <si>
    <t>ValueCaseloads_men2012</t>
  </si>
  <si>
    <t>ValueCaseloads_women2012</t>
  </si>
  <si>
    <t>ValueCaseloads_652012</t>
  </si>
  <si>
    <t>ValueCaseloads_65men2012</t>
  </si>
  <si>
    <t>ValueCaseloads_65women2012</t>
  </si>
  <si>
    <t>ValueCaseloads2013</t>
  </si>
  <si>
    <t>ValueCaseloads_men2013</t>
  </si>
  <si>
    <t>ValueCaseloads_women2013</t>
  </si>
  <si>
    <t>ValueCaseloads_652013</t>
  </si>
  <si>
    <t>ValueCaseloads_65men2013</t>
  </si>
  <si>
    <t>ValueCaseloads_65women2013</t>
  </si>
  <si>
    <t>ValueCaseloads2014</t>
  </si>
  <si>
    <t>ValueCaseloads_men2014</t>
  </si>
  <si>
    <t>ValueCaseloads_women2014</t>
  </si>
  <si>
    <t>ValueCaseloads_652014</t>
  </si>
  <si>
    <t>ValueCaseloads_65men2014</t>
  </si>
  <si>
    <t>ValueCaseloads_65women2014</t>
  </si>
  <si>
    <t>col</t>
  </si>
  <si>
    <t>x</t>
  </si>
  <si>
    <t>lign</t>
  </si>
  <si>
    <t>How to :           Some practical hints about the organization of this file</t>
  </si>
  <si>
    <t>Methodology :  Explanations about SOCR scope and methodological concepts</t>
  </si>
  <si>
    <t>(a)</t>
  </si>
  <si>
    <t>ValueInflows2007</t>
  </si>
  <si>
    <t>ValueOutflows2007</t>
  </si>
  <si>
    <t>ValueAdjustedCaseloads2007</t>
  </si>
  <si>
    <t>ValueAdjustedCaseloads_652007</t>
  </si>
  <si>
    <t>ValueInflows2008</t>
  </si>
  <si>
    <t>ValueOutflows2008</t>
  </si>
  <si>
    <t>ValueAdjustedCaseloads2008</t>
  </si>
  <si>
    <t>ValueAdjustedCaseloads_652008</t>
  </si>
  <si>
    <t>ValueInflows2009</t>
  </si>
  <si>
    <t>ValueOutflows2009</t>
  </si>
  <si>
    <t>ValueAdjustedCaseloads2009</t>
  </si>
  <si>
    <t>ValueAdjustedCaseloads_652009</t>
  </si>
  <si>
    <t>ValueInflows2010</t>
  </si>
  <si>
    <t>ValueOutflows2010</t>
  </si>
  <si>
    <t>ValueAdjustedCaseloads2010</t>
  </si>
  <si>
    <t>ValueAdjustedCaseloads_652010</t>
  </si>
  <si>
    <t>ValueInflows2011</t>
  </si>
  <si>
    <t>ValueOutflows2011</t>
  </si>
  <si>
    <t>ValueAdjustedCaseloads2011</t>
  </si>
  <si>
    <t>ValueAdjustedCaseloads_652011</t>
  </si>
  <si>
    <t>ValueInflows2012</t>
  </si>
  <si>
    <t>ValueOutflows2012</t>
  </si>
  <si>
    <t>ValueAdjustedCaseloads2012</t>
  </si>
  <si>
    <t>ValueAdjustedCaseloads_652012</t>
  </si>
  <si>
    <t>ValueInflows2013</t>
  </si>
  <si>
    <t>ValueOutflows2013</t>
  </si>
  <si>
    <t>ValueAdjustedCaseloads2013</t>
  </si>
  <si>
    <t>ValueAdjustedCaseloads_652013</t>
  </si>
  <si>
    <t>ValueInflows2014</t>
  </si>
  <si>
    <t>ValueOutflows2014</t>
  </si>
  <si>
    <t>ValueAdjustedCaseloads2014</t>
  </si>
  <si>
    <t>ValueAdjustedCaseloads_652014</t>
  </si>
  <si>
    <t>AUX</t>
  </si>
  <si>
    <t>(aux)</t>
  </si>
  <si>
    <t>ValueCaseloads2015</t>
  </si>
  <si>
    <t>ValueCaseloads_men2015</t>
  </si>
  <si>
    <t>ValueCaseloads_women2015</t>
  </si>
  <si>
    <t>ValueCaseloads_652015</t>
  </si>
  <si>
    <t>ValueCaseloads_65men2015</t>
  </si>
  <si>
    <t>ValueCaseloads_65women2015</t>
  </si>
  <si>
    <t>ValueInflows2015</t>
  </si>
  <si>
    <t>ValueOutflows2015</t>
  </si>
  <si>
    <t>ValueAdjustedCaseloads2015</t>
  </si>
  <si>
    <t>ValueAdjustedCaseloads_652015</t>
  </si>
  <si>
    <t>ValueCaseloads2016</t>
  </si>
  <si>
    <t>ValueCaseloads_men2016</t>
  </si>
  <si>
    <t>ValueCaseloads_women2016</t>
  </si>
  <si>
    <t>ValueCaseloads_652016</t>
  </si>
  <si>
    <t>ValueCaseloads_65men2016</t>
  </si>
  <si>
    <t>ValueCaseloads_65women2016</t>
  </si>
  <si>
    <t>ValueInflows2016</t>
  </si>
  <si>
    <t>ValueOutflows2016</t>
  </si>
  <si>
    <t>ValueAdjustedCaseloads2016</t>
  </si>
  <si>
    <t>ValueAdjustedCaseloads_652016</t>
  </si>
  <si>
    <t xml:space="preserve">Completed in previous years   </t>
  </si>
  <si>
    <t>http://www.sotsiaalkindlustusamet.ee/sites/default/files/content-editors/Statistika/pensionarid/pensionarid_koond_lisadega_2017.xls</t>
  </si>
  <si>
    <t>Memo</t>
  </si>
  <si>
    <t>ValueCaseloads2018</t>
  </si>
  <si>
    <t>ValueCaseloads_men2018</t>
  </si>
  <si>
    <t>ValueCaseloads_women2018</t>
  </si>
  <si>
    <t>ValueCaseloads_652018</t>
  </si>
  <si>
    <t>ValueCaseloads_65men2018</t>
  </si>
  <si>
    <t>ValueCaseloads_65women2018</t>
  </si>
  <si>
    <t>ValueInflows2018</t>
  </si>
  <si>
    <t>ValueOutflows2018</t>
  </si>
  <si>
    <t>ValueAdjustedCaseloads2018</t>
  </si>
  <si>
    <t>ValueAdjustedCaseloads_652018</t>
  </si>
  <si>
    <t>ValueCaseloads2017</t>
  </si>
  <si>
    <t>ValueCaseloads_men2017</t>
  </si>
  <si>
    <t>ValueCaseloads_women2017</t>
  </si>
  <si>
    <t>ValueCaseloads_652017</t>
  </si>
  <si>
    <t>ValueCaseloads_65men2017</t>
  </si>
  <si>
    <t>ValueCaseloads_65women2017</t>
  </si>
  <si>
    <t>ValueInflows2017</t>
  </si>
  <si>
    <t>ValueOutflows2017</t>
  </si>
  <si>
    <t>ValueAdjustedCaseloads2017</t>
  </si>
  <si>
    <t>ValueAdjustedCaseloads_652017</t>
  </si>
  <si>
    <t xml:space="preserve">Questionnaire for the International database on Social Benefit Recipients - 2020
</t>
  </si>
  <si>
    <t>Guidelines :      General guidelines to fill the questionnaire</t>
  </si>
  <si>
    <t>Before completing the questionnaire, please read "Guidelines", "How To" and "Methodology" sheets.</t>
  </si>
  <si>
    <t>Please complete</t>
  </si>
  <si>
    <t>http://www.sotsiaalkindlustusamet.ee/sites/default/files/content-editors/Statistika/pensionarid/pensionarid_koond_lisadega_2018.xls</t>
  </si>
  <si>
    <t>Number of paid days.
Care allowances are paid to insured persons on the basis of a certificate of incapacity for work for taking care of sick family member.</t>
  </si>
  <si>
    <t>Click here to open SOCR methodology</t>
  </si>
  <si>
    <t>koond</t>
  </si>
  <si>
    <t>FAMILY (excluding prog-1 of which unit is number of days)</t>
  </si>
  <si>
    <t>Pension 1</t>
  </si>
  <si>
    <t>Pension 2</t>
  </si>
  <si>
    <t>Pension 3</t>
  </si>
  <si>
    <t>Pension 4</t>
  </si>
  <si>
    <t>Pension 5</t>
  </si>
  <si>
    <t>Disability Ppension 1</t>
  </si>
  <si>
    <t>Disability pension 2</t>
  </si>
  <si>
    <t>Work accident pension 1</t>
  </si>
  <si>
    <t>number of compensed days</t>
  </si>
  <si>
    <t>Sickness benefit 1</t>
  </si>
  <si>
    <t>Sickness benefit 2</t>
  </si>
  <si>
    <t>Maternity benefit</t>
  </si>
  <si>
    <t>Number of awarded days.</t>
  </si>
  <si>
    <t>Unemployment benefit 1</t>
  </si>
  <si>
    <t>Unemployment benefit 2</t>
  </si>
  <si>
    <t>Minimum income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</si>
</sst>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 ###\ ##0"/>
    <numFmt numFmtId="166" formatCode="0.0"/>
    <numFmt numFmtId="167" formatCode="#\ ###\ ###\ ###\ ##0"/>
  </numFmts>
  <fonts count="64" x14ac:knownFonts="1">
    <font>
      <sz val="11"/>
      <color theme="1"/>
      <name val="Calibri"/>
      <family val="2"/>
      <scheme val="minor"/>
    </font>
    <font>
      <sz val="10"/>
      <color theme="1"/>
      <name val="Arial"/>
      <family val="2"/>
    </font>
    <font>
      <sz val="11"/>
      <color indexed="8"/>
      <name val="Arial"/>
      <family val="2"/>
    </font>
    <font>
      <b/>
      <sz val="11"/>
      <color indexed="8"/>
      <name val="Arial"/>
      <family val="2"/>
    </font>
    <font>
      <i/>
      <sz val="11"/>
      <color indexed="8"/>
      <name val="Arial"/>
      <family val="2"/>
    </font>
    <font>
      <sz val="10"/>
      <name val="Times New Roman"/>
      <family val="1"/>
    </font>
    <font>
      <b/>
      <sz val="8"/>
      <name val="MS Sans Serif"/>
      <family val="2"/>
    </font>
    <font>
      <sz val="10"/>
      <name val="Times New Roman"/>
      <family val="1"/>
    </font>
    <font>
      <sz val="8"/>
      <name val="MS Sans Serif"/>
      <family val="2"/>
    </font>
    <font>
      <sz val="8"/>
      <color indexed="10"/>
      <name val="MS Sans Serif"/>
      <family val="2"/>
    </font>
    <font>
      <b/>
      <sz val="8"/>
      <color indexed="10"/>
      <name val="MS Sans Serif"/>
      <family val="2"/>
    </font>
    <font>
      <sz val="8"/>
      <color indexed="12"/>
      <name val="MS Sans Serif"/>
      <family val="2"/>
    </font>
    <font>
      <b/>
      <sz val="8"/>
      <color indexed="12"/>
      <name val="MS Sans Serif"/>
      <family val="2"/>
    </font>
    <font>
      <b/>
      <sz val="8"/>
      <color indexed="81"/>
      <name val="Tahoma"/>
      <family val="2"/>
    </font>
    <font>
      <sz val="8"/>
      <color indexed="81"/>
      <name val="Tahoma"/>
      <family val="2"/>
    </font>
    <font>
      <sz val="10"/>
      <name val="Arial"/>
      <family val="2"/>
      <charset val="186"/>
    </font>
    <font>
      <b/>
      <sz val="18"/>
      <color indexed="59"/>
      <name val="Arial"/>
      <family val="2"/>
    </font>
    <font>
      <b/>
      <sz val="13.5"/>
      <name val="MS Sans Serif"/>
      <family val="2"/>
    </font>
    <font>
      <b/>
      <sz val="12"/>
      <color indexed="8"/>
      <name val="Calibri"/>
      <family val="2"/>
    </font>
    <font>
      <sz val="12"/>
      <color indexed="8"/>
      <name val="Calibri"/>
      <family val="2"/>
    </font>
    <font>
      <b/>
      <sz val="12"/>
      <name val="MS Sans Serif"/>
      <family val="2"/>
    </font>
    <font>
      <sz val="11"/>
      <color theme="1"/>
      <name val="Calibri"/>
      <family val="2"/>
      <scheme val="minor"/>
    </font>
    <font>
      <sz val="10"/>
      <color theme="1"/>
      <name val="Arial"/>
      <family val="2"/>
    </font>
    <font>
      <u/>
      <sz val="10"/>
      <color theme="10"/>
      <name val="Arial"/>
      <family val="2"/>
    </font>
    <font>
      <sz val="11"/>
      <color theme="1"/>
      <name val="Calibri"/>
      <family val="2"/>
      <charset val="186"/>
      <scheme val="minor"/>
    </font>
    <font>
      <sz val="11"/>
      <color theme="1"/>
      <name val="Arial"/>
      <family val="2"/>
    </font>
    <font>
      <sz val="14"/>
      <color theme="1"/>
      <name val="Arial"/>
      <family val="2"/>
    </font>
    <font>
      <i/>
      <sz val="14"/>
      <color theme="1"/>
      <name val="Arial"/>
      <family val="2"/>
    </font>
    <font>
      <b/>
      <sz val="18"/>
      <color theme="1"/>
      <name val="Arial"/>
      <family val="2"/>
    </font>
    <font>
      <b/>
      <sz val="11"/>
      <color theme="1"/>
      <name val="Arial"/>
      <family val="2"/>
    </font>
    <font>
      <sz val="11"/>
      <color rgb="FFFF0000"/>
      <name val="Arial"/>
      <family val="2"/>
    </font>
    <font>
      <b/>
      <sz val="18"/>
      <color theme="3" tint="0.39997558519241921"/>
      <name val="Arial"/>
      <family val="2"/>
    </font>
    <font>
      <sz val="18"/>
      <color theme="1"/>
      <name val="Arial"/>
      <family val="2"/>
    </font>
    <font>
      <u/>
      <sz val="14"/>
      <color theme="10"/>
      <name val="Arial"/>
      <family val="2"/>
    </font>
    <font>
      <sz val="20"/>
      <color rgb="FFFF0000"/>
      <name val="Arial"/>
      <family val="2"/>
    </font>
    <font>
      <sz val="8"/>
      <color theme="1"/>
      <name val="Calibri"/>
      <family val="2"/>
      <scheme val="minor"/>
    </font>
    <font>
      <b/>
      <sz val="20"/>
      <color theme="1"/>
      <name val="Arial"/>
      <family val="2"/>
    </font>
    <font>
      <b/>
      <sz val="16"/>
      <color theme="1"/>
      <name val="Arial"/>
      <family val="2"/>
    </font>
    <font>
      <b/>
      <sz val="16"/>
      <color theme="3" tint="0.39997558519241921"/>
      <name val="Arial"/>
      <family val="2"/>
    </font>
    <font>
      <sz val="16"/>
      <color theme="1"/>
      <name val="Calibri"/>
      <family val="2"/>
      <scheme val="minor"/>
    </font>
    <font>
      <sz val="8"/>
      <color theme="1"/>
      <name val="Times New Roman"/>
      <family val="1"/>
    </font>
    <font>
      <b/>
      <sz val="14"/>
      <color theme="2" tint="-0.499984740745262"/>
      <name val="Arial"/>
      <family val="2"/>
    </font>
    <font>
      <sz val="14"/>
      <color theme="1" tint="0.34998626667073579"/>
      <name val="Arial"/>
      <family val="2"/>
    </font>
    <font>
      <sz val="11"/>
      <color theme="1" tint="0.34998626667073579"/>
      <name val="Arial"/>
      <family val="2"/>
    </font>
    <font>
      <sz val="11"/>
      <color theme="1" tint="0.34998626667073579"/>
      <name val="Calibri"/>
      <family val="2"/>
      <scheme val="minor"/>
    </font>
    <font>
      <b/>
      <sz val="18"/>
      <color theme="1" tint="0.34998626667073579"/>
      <name val="Arial"/>
      <family val="2"/>
    </font>
    <font>
      <b/>
      <sz val="11"/>
      <color theme="1" tint="0.34998626667073579"/>
      <name val="Arial"/>
      <family val="2"/>
    </font>
    <font>
      <sz val="10"/>
      <color theme="1"/>
      <name val="Calibri"/>
      <family val="2"/>
      <scheme val="minor"/>
    </font>
    <font>
      <sz val="18"/>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sz val="13.5"/>
      <color theme="1"/>
      <name val="Calibri"/>
      <family val="2"/>
      <scheme val="minor"/>
    </font>
    <font>
      <sz val="10"/>
      <color theme="3" tint="-0.249977111117893"/>
      <name val="MS Sans Serif"/>
      <family val="2"/>
    </font>
    <font>
      <b/>
      <sz val="10"/>
      <color theme="3" tint="-0.249977111117893"/>
      <name val="MS Sans Serif"/>
      <family val="2"/>
    </font>
    <font>
      <sz val="12"/>
      <color theme="1"/>
      <name val="Calibri"/>
      <family val="2"/>
      <scheme val="minor"/>
    </font>
    <font>
      <sz val="8"/>
      <color rgb="FFFF0000"/>
      <name val="MS Sans Serif"/>
      <family val="2"/>
    </font>
    <font>
      <b/>
      <sz val="14"/>
      <color theme="3" tint="0.39997558519241921"/>
      <name val="Arial"/>
      <family val="2"/>
    </font>
    <font>
      <sz val="14"/>
      <color theme="1"/>
      <name val="Calibri"/>
      <family val="2"/>
      <scheme val="minor"/>
    </font>
    <font>
      <b/>
      <sz val="12"/>
      <color theme="1"/>
      <name val="Arial"/>
      <family val="2"/>
    </font>
    <font>
      <sz val="11"/>
      <name val="Arial"/>
      <family val="2"/>
    </font>
    <font>
      <u/>
      <sz val="10"/>
      <color theme="1" tint="0.34998626667073579"/>
      <name val="Arial"/>
      <family val="2"/>
    </font>
    <font>
      <sz val="11"/>
      <color rgb="FFFF0000"/>
      <name val="Calibri"/>
      <family val="2"/>
      <scheme val="minor"/>
    </font>
    <font>
      <b/>
      <sz val="12"/>
      <name val="Arial"/>
      <family val="2"/>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0000"/>
        <bgColor indexed="64"/>
      </patternFill>
    </fill>
    <fill>
      <patternFill patternType="solid">
        <fgColor theme="0" tint="-0.14996795556505021"/>
        <bgColor indexed="64"/>
      </patternFill>
    </fill>
  </fills>
  <borders count="4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6">
    <xf numFmtId="0" fontId="0" fillId="0" borderId="0"/>
    <xf numFmtId="0" fontId="23" fillId="0" borderId="0" applyNumberFormat="0" applyFill="0" applyBorder="0" applyAlignment="0" applyProtection="0">
      <alignment vertical="top"/>
      <protection locked="0"/>
    </xf>
    <xf numFmtId="0" fontId="15" fillId="0" borderId="0"/>
    <xf numFmtId="0" fontId="15" fillId="0" borderId="0"/>
    <xf numFmtId="0" fontId="22" fillId="0" borderId="0"/>
    <xf numFmtId="0" fontId="24" fillId="0" borderId="0"/>
    <xf numFmtId="0" fontId="5" fillId="0" borderId="0"/>
    <xf numFmtId="0" fontId="7" fillId="0" borderId="0"/>
    <xf numFmtId="0" fontId="8" fillId="0" borderId="0"/>
    <xf numFmtId="0" fontId="7" fillId="0" borderId="0"/>
    <xf numFmtId="0" fontId="7" fillId="0" borderId="0"/>
    <xf numFmtId="9" fontId="21" fillId="0" borderId="0" applyFont="0" applyFill="0" applyBorder="0" applyAlignment="0" applyProtection="0"/>
    <xf numFmtId="164" fontId="7" fillId="0" borderId="0" applyNumberFormat="0" applyBorder="0" applyAlignment="0"/>
    <xf numFmtId="164" fontId="5" fillId="0" borderId="0" applyNumberFormat="0" applyBorder="0" applyAlignment="0"/>
    <xf numFmtId="0" fontId="1" fillId="0" borderId="0"/>
    <xf numFmtId="0" fontId="21" fillId="0" borderId="0"/>
  </cellStyleXfs>
  <cellXfs count="480">
    <xf numFmtId="0" fontId="0" fillId="0" borderId="0" xfId="0"/>
    <xf numFmtId="0" fontId="25" fillId="0" borderId="0" xfId="0" applyNumberFormat="1" applyFont="1"/>
    <xf numFmtId="0" fontId="25" fillId="0" borderId="0" xfId="0" applyNumberFormat="1" applyFont="1" applyFill="1" applyBorder="1"/>
    <xf numFmtId="0" fontId="0" fillId="5" borderId="0" xfId="0" applyFill="1"/>
    <xf numFmtId="0" fontId="0" fillId="0" borderId="0" xfId="0" applyFill="1" applyBorder="1" applyProtection="1">
      <protection locked="0"/>
    </xf>
    <xf numFmtId="0" fontId="26" fillId="0" borderId="0" xfId="0" applyFont="1" applyFill="1" applyBorder="1" applyProtection="1">
      <protection locked="0"/>
    </xf>
    <xf numFmtId="0" fontId="27" fillId="0" borderId="0" xfId="0" applyFont="1" applyFill="1" applyBorder="1" applyAlignment="1" applyProtection="1">
      <alignment horizontal="left"/>
    </xf>
    <xf numFmtId="0" fontId="0" fillId="0" borderId="0" xfId="0" applyFill="1" applyBorder="1" applyAlignment="1" applyProtection="1">
      <alignment wrapText="1"/>
      <protection locked="0"/>
    </xf>
    <xf numFmtId="0" fontId="29" fillId="0" borderId="1" xfId="0" applyFont="1" applyBorder="1" applyAlignment="1" applyProtection="1">
      <alignment wrapText="1"/>
    </xf>
    <xf numFmtId="0" fontId="26" fillId="0" borderId="1" xfId="0" applyFont="1" applyBorder="1" applyAlignment="1" applyProtection="1">
      <alignment wrapText="1"/>
    </xf>
    <xf numFmtId="0" fontId="26" fillId="0" borderId="2" xfId="0" applyFont="1" applyBorder="1" applyAlignment="1" applyProtection="1">
      <alignment wrapText="1"/>
    </xf>
    <xf numFmtId="0" fontId="25" fillId="0" borderId="5" xfId="0" applyFont="1" applyBorder="1" applyAlignment="1" applyProtection="1">
      <alignment horizontal="center"/>
      <protection locked="0"/>
    </xf>
    <xf numFmtId="0" fontId="25" fillId="0" borderId="6" xfId="0" applyFont="1" applyBorder="1" applyProtection="1"/>
    <xf numFmtId="0" fontId="25" fillId="0" borderId="7" xfId="0" applyFont="1" applyBorder="1" applyProtection="1"/>
    <xf numFmtId="0" fontId="25" fillId="0" borderId="6" xfId="0" applyFont="1" applyBorder="1" applyAlignment="1" applyProtection="1"/>
    <xf numFmtId="0" fontId="25" fillId="0" borderId="0" xfId="0" applyFont="1" applyBorder="1" applyAlignment="1" applyProtection="1"/>
    <xf numFmtId="0" fontId="25" fillId="0" borderId="0" xfId="0" applyFont="1" applyBorder="1" applyProtection="1"/>
    <xf numFmtId="0" fontId="25" fillId="0" borderId="12" xfId="0" applyFont="1" applyBorder="1" applyAlignment="1" applyProtection="1"/>
    <xf numFmtId="0" fontId="25" fillId="0" borderId="12" xfId="0" applyFont="1" applyBorder="1" applyProtection="1"/>
    <xf numFmtId="0" fontId="25" fillId="0" borderId="7" xfId="0" applyFont="1" applyBorder="1" applyAlignment="1" applyProtection="1"/>
    <xf numFmtId="0" fontId="30" fillId="0" borderId="0" xfId="0" applyFont="1" applyFill="1" applyBorder="1" applyAlignment="1" applyProtection="1">
      <alignment horizontal="right" wrapText="1"/>
    </xf>
    <xf numFmtId="0" fontId="29" fillId="8" borderId="13" xfId="0" applyFont="1" applyFill="1" applyBorder="1" applyAlignment="1" applyProtection="1">
      <alignment vertical="top" wrapText="1"/>
      <protection locked="0"/>
    </xf>
    <xf numFmtId="0" fontId="25" fillId="0" borderId="14" xfId="0" applyFont="1" applyBorder="1" applyProtection="1"/>
    <xf numFmtId="0" fontId="25" fillId="8" borderId="11" xfId="0" applyFont="1" applyFill="1" applyBorder="1" applyAlignment="1" applyProtection="1">
      <alignment horizontal="left" vertical="top"/>
    </xf>
    <xf numFmtId="0" fontId="25" fillId="8" borderId="5" xfId="0" applyFont="1" applyFill="1" applyBorder="1" applyAlignment="1" applyProtection="1">
      <alignment horizontal="left" vertical="top" wrapText="1"/>
      <protection locked="0"/>
    </xf>
    <xf numFmtId="0" fontId="0" fillId="9" borderId="6" xfId="0" applyFill="1" applyBorder="1" applyProtection="1"/>
    <xf numFmtId="0" fontId="0" fillId="9" borderId="0" xfId="0" applyFill="1" applyBorder="1" applyProtection="1"/>
    <xf numFmtId="0" fontId="0" fillId="9" borderId="11" xfId="0" applyFill="1" applyBorder="1" applyProtection="1"/>
    <xf numFmtId="0" fontId="25" fillId="9" borderId="11" xfId="0" applyFont="1" applyFill="1" applyBorder="1" applyProtection="1">
      <protection locked="0"/>
    </xf>
    <xf numFmtId="0" fontId="29" fillId="0" borderId="8" xfId="0" applyFont="1" applyBorder="1" applyAlignment="1" applyProtection="1">
      <alignment horizontal="left"/>
    </xf>
    <xf numFmtId="0" fontId="25" fillId="0" borderId="0" xfId="0" applyFont="1" applyBorder="1" applyAlignment="1" applyProtection="1">
      <alignment horizontal="left"/>
    </xf>
    <xf numFmtId="0" fontId="25" fillId="0" borderId="15" xfId="0" applyFont="1" applyBorder="1" applyProtection="1"/>
    <xf numFmtId="0" fontId="25" fillId="9" borderId="6" xfId="0" applyFont="1" applyFill="1" applyBorder="1" applyProtection="1"/>
    <xf numFmtId="0" fontId="25" fillId="9" borderId="0" xfId="0" applyFont="1" applyFill="1" applyBorder="1" applyProtection="1"/>
    <xf numFmtId="0" fontId="25" fillId="9" borderId="11" xfId="0" applyFont="1" applyFill="1" applyBorder="1" applyProtection="1"/>
    <xf numFmtId="0" fontId="25" fillId="0" borderId="11" xfId="0" applyFont="1" applyBorder="1" applyProtection="1"/>
    <xf numFmtId="0" fontId="25" fillId="8" borderId="11" xfId="0" applyFont="1" applyFill="1" applyBorder="1" applyAlignment="1" applyProtection="1">
      <alignment vertical="top" wrapText="1"/>
      <protection locked="0"/>
    </xf>
    <xf numFmtId="0" fontId="25" fillId="0" borderId="16" xfId="0" applyFont="1" applyBorder="1" applyProtection="1"/>
    <xf numFmtId="0" fontId="25" fillId="0" borderId="6" xfId="0" applyFont="1" applyFill="1" applyBorder="1" applyProtection="1"/>
    <xf numFmtId="0" fontId="25" fillId="0" borderId="15" xfId="0" applyFont="1" applyFill="1" applyBorder="1" applyProtection="1"/>
    <xf numFmtId="0" fontId="25" fillId="0" borderId="3" xfId="0" applyFont="1" applyBorder="1" applyProtection="1"/>
    <xf numFmtId="0" fontId="25" fillId="0" borderId="4" xfId="0" applyFont="1" applyBorder="1" applyProtection="1"/>
    <xf numFmtId="0" fontId="25" fillId="8" borderId="5" xfId="0" applyFont="1" applyFill="1" applyBorder="1" applyAlignment="1" applyProtection="1">
      <alignment horizontal="left" vertical="top"/>
    </xf>
    <xf numFmtId="0" fontId="25" fillId="0" borderId="0" xfId="0" applyFont="1" applyFill="1" applyBorder="1" applyProtection="1"/>
    <xf numFmtId="0" fontId="25" fillId="0" borderId="0" xfId="0" applyFont="1" applyFill="1" applyBorder="1" applyAlignment="1" applyProtection="1">
      <alignment horizontal="left" vertical="top"/>
    </xf>
    <xf numFmtId="0" fontId="31" fillId="0" borderId="0" xfId="0" applyFont="1" applyFill="1" applyBorder="1" applyAlignment="1" applyProtection="1">
      <alignment horizontal="left"/>
      <protection locked="0"/>
    </xf>
    <xf numFmtId="0" fontId="27" fillId="0" borderId="0" xfId="0" applyFont="1" applyFill="1" applyBorder="1" applyAlignment="1" applyProtection="1">
      <alignment horizontal="left" wrapText="1"/>
    </xf>
    <xf numFmtId="0" fontId="27" fillId="0" borderId="0" xfId="0" applyFont="1" applyFill="1" applyBorder="1" applyAlignment="1" applyProtection="1"/>
    <xf numFmtId="0" fontId="26" fillId="0" borderId="0" xfId="0" applyFont="1" applyFill="1" applyBorder="1" applyAlignment="1" applyProtection="1">
      <alignment wrapText="1"/>
    </xf>
    <xf numFmtId="0" fontId="0" fillId="0" borderId="0" xfId="0" applyFill="1" applyBorder="1" applyProtection="1"/>
    <xf numFmtId="0" fontId="29" fillId="0" borderId="0" xfId="0" applyFont="1" applyFill="1" applyBorder="1" applyAlignment="1" applyProtection="1">
      <alignment horizontal="left" wrapText="1"/>
    </xf>
    <xf numFmtId="0" fontId="29" fillId="0" borderId="0" xfId="0" applyFont="1" applyFill="1" applyBorder="1" applyAlignment="1" applyProtection="1">
      <alignment horizontal="left"/>
    </xf>
    <xf numFmtId="0" fontId="29" fillId="0" borderId="4" xfId="0" applyFont="1" applyFill="1" applyBorder="1" applyAlignment="1" applyProtection="1">
      <alignment horizontal="left"/>
    </xf>
    <xf numFmtId="0" fontId="29" fillId="0" borderId="4" xfId="0" applyFont="1" applyFill="1" applyBorder="1" applyAlignment="1" applyProtection="1">
      <alignment horizontal="left" wrapText="1"/>
    </xf>
    <xf numFmtId="0" fontId="25" fillId="0" borderId="0" xfId="0" applyFont="1" applyFill="1" applyBorder="1" applyAlignment="1" applyProtection="1">
      <alignment horizontal="left" wrapText="1"/>
    </xf>
    <xf numFmtId="0" fontId="25" fillId="0" borderId="4" xfId="0" applyFont="1" applyFill="1" applyBorder="1" applyAlignment="1" applyProtection="1">
      <alignment horizontal="left" vertical="top"/>
    </xf>
    <xf numFmtId="0" fontId="0" fillId="0" borderId="0" xfId="0" applyFill="1"/>
    <xf numFmtId="0" fontId="25" fillId="0" borderId="3" xfId="0" applyFont="1" applyBorder="1" applyAlignment="1" applyProtection="1">
      <alignment wrapText="1"/>
    </xf>
    <xf numFmtId="0" fontId="25" fillId="0" borderId="4" xfId="0" applyFont="1" applyBorder="1" applyAlignment="1" applyProtection="1">
      <alignment wrapText="1"/>
    </xf>
    <xf numFmtId="0" fontId="30" fillId="0" borderId="5" xfId="0" applyFont="1" applyFill="1" applyBorder="1" applyAlignment="1" applyProtection="1">
      <alignment horizontal="right" wrapText="1"/>
    </xf>
    <xf numFmtId="0" fontId="32" fillId="0" borderId="0" xfId="0" applyFont="1" applyProtection="1">
      <protection locked="0"/>
    </xf>
    <xf numFmtId="0" fontId="26" fillId="10" borderId="2" xfId="0" applyFont="1" applyFill="1" applyBorder="1" applyAlignment="1" applyProtection="1">
      <alignment wrapText="1"/>
    </xf>
    <xf numFmtId="0" fontId="23" fillId="0" borderId="0" xfId="1" applyBorder="1" applyAlignment="1" applyProtection="1"/>
    <xf numFmtId="0" fontId="27" fillId="0" borderId="4" xfId="0" applyFont="1" applyFill="1" applyBorder="1" applyAlignment="1" applyProtection="1">
      <alignment horizontal="left"/>
    </xf>
    <xf numFmtId="0" fontId="33" fillId="0" borderId="0" xfId="1" applyFont="1" applyBorder="1" applyAlignment="1" applyProtection="1"/>
    <xf numFmtId="0" fontId="35" fillId="0" borderId="0" xfId="0" applyFont="1" applyFill="1" applyBorder="1" applyProtection="1">
      <protection locked="0"/>
    </xf>
    <xf numFmtId="0" fontId="36" fillId="0" borderId="0" xfId="0" applyFont="1" applyFill="1" applyBorder="1" applyAlignment="1" applyProtection="1"/>
    <xf numFmtId="0" fontId="0" fillId="0" borderId="0" xfId="0" applyBorder="1"/>
    <xf numFmtId="0" fontId="37" fillId="0" borderId="17" xfId="0" applyFont="1" applyBorder="1" applyAlignment="1" applyProtection="1">
      <alignment wrapText="1"/>
    </xf>
    <xf numFmtId="0" fontId="38" fillId="0" borderId="18" xfId="0" applyFont="1" applyFill="1" applyBorder="1" applyAlignment="1" applyProtection="1">
      <alignment horizontal="left" wrapText="1"/>
      <protection locked="0"/>
    </xf>
    <xf numFmtId="0" fontId="39" fillId="0" borderId="0" xfId="0" applyFont="1" applyFill="1" applyBorder="1" applyAlignment="1" applyProtection="1">
      <alignment horizontal="center" vertical="center"/>
      <protection locked="0"/>
    </xf>
    <xf numFmtId="0" fontId="40" fillId="0" borderId="0" xfId="0" applyFont="1" applyAlignment="1">
      <alignment horizontal="center" textRotation="90"/>
    </xf>
    <xf numFmtId="1" fontId="6" fillId="0" borderId="19" xfId="12" applyNumberFormat="1" applyFont="1" applyFill="1" applyBorder="1" applyAlignment="1">
      <alignment horizontal="right" textRotation="90"/>
    </xf>
    <xf numFmtId="1" fontId="6" fillId="0" borderId="20" xfId="12" applyNumberFormat="1" applyFont="1" applyFill="1" applyBorder="1" applyAlignment="1">
      <alignment horizontal="right" textRotation="90"/>
    </xf>
    <xf numFmtId="1" fontId="10" fillId="0" borderId="6" xfId="12" applyNumberFormat="1" applyFont="1" applyBorder="1" applyAlignment="1">
      <alignment horizontal="right" vertical="top"/>
    </xf>
    <xf numFmtId="1" fontId="10" fillId="0" borderId="0" xfId="12" applyNumberFormat="1" applyFont="1" applyBorder="1" applyAlignment="1">
      <alignment horizontal="right" vertical="top"/>
    </xf>
    <xf numFmtId="1" fontId="10" fillId="0" borderId="11" xfId="12" applyNumberFormat="1" applyFont="1" applyBorder="1" applyAlignment="1">
      <alignment horizontal="right" vertical="top"/>
    </xf>
    <xf numFmtId="1" fontId="12" fillId="0" borderId="6" xfId="12" applyNumberFormat="1" applyFont="1" applyBorder="1" applyAlignment="1">
      <alignment horizontal="right" vertical="top"/>
    </xf>
    <xf numFmtId="1" fontId="12" fillId="0" borderId="0" xfId="12" applyNumberFormat="1" applyFont="1" applyBorder="1" applyAlignment="1">
      <alignment horizontal="right" vertical="top"/>
    </xf>
    <xf numFmtId="1" fontId="12" fillId="0" borderId="11" xfId="12" applyNumberFormat="1" applyFont="1" applyBorder="1" applyAlignment="1">
      <alignment horizontal="right" vertical="top"/>
    </xf>
    <xf numFmtId="0" fontId="23" fillId="0" borderId="0" xfId="1" applyAlignment="1" applyProtection="1"/>
    <xf numFmtId="166" fontId="8" fillId="0" borderId="0" xfId="12" applyNumberFormat="1" applyFont="1" applyAlignment="1">
      <alignment horizontal="left" vertical="top" wrapText="1"/>
    </xf>
    <xf numFmtId="1" fontId="8" fillId="0" borderId="6" xfId="12" applyNumberFormat="1" applyFont="1" applyBorder="1" applyAlignment="1">
      <alignment horizontal="right" vertical="top"/>
    </xf>
    <xf numFmtId="1" fontId="8" fillId="0" borderId="0" xfId="12" applyNumberFormat="1" applyFont="1" applyBorder="1" applyAlignment="1">
      <alignment horizontal="right" vertical="top"/>
    </xf>
    <xf numFmtId="1" fontId="10" fillId="0" borderId="6" xfId="12" applyNumberFormat="1" applyFont="1" applyFill="1" applyBorder="1" applyAlignment="1">
      <alignment horizontal="right" vertical="top"/>
    </xf>
    <xf numFmtId="1" fontId="10" fillId="0" borderId="0" xfId="12" applyNumberFormat="1" applyFont="1" applyFill="1" applyBorder="1" applyAlignment="1">
      <alignment horizontal="right" vertical="top"/>
    </xf>
    <xf numFmtId="1" fontId="10" fillId="0" borderId="11" xfId="12" applyNumberFormat="1" applyFont="1" applyFill="1" applyBorder="1" applyAlignment="1">
      <alignment horizontal="right" vertical="top"/>
    </xf>
    <xf numFmtId="1" fontId="12" fillId="0" borderId="6" xfId="12" applyNumberFormat="1" applyFont="1" applyFill="1" applyBorder="1" applyAlignment="1">
      <alignment horizontal="right" vertical="top"/>
    </xf>
    <xf numFmtId="1" fontId="12" fillId="0" borderId="0" xfId="12" applyNumberFormat="1" applyFont="1" applyFill="1" applyBorder="1" applyAlignment="1">
      <alignment horizontal="right" vertical="top"/>
    </xf>
    <xf numFmtId="1" fontId="12" fillId="0" borderId="11" xfId="12" applyNumberFormat="1" applyFont="1" applyFill="1" applyBorder="1" applyAlignment="1">
      <alignment horizontal="right" vertical="top"/>
    </xf>
    <xf numFmtId="1" fontId="8" fillId="0" borderId="6" xfId="12" applyNumberFormat="1" applyFont="1" applyFill="1" applyBorder="1" applyAlignment="1">
      <alignment horizontal="right" vertical="top"/>
    </xf>
    <xf numFmtId="1" fontId="8" fillId="0" borderId="0" xfId="12" applyNumberFormat="1" applyFont="1" applyFill="1" applyBorder="1" applyAlignment="1">
      <alignment horizontal="right" vertical="top"/>
    </xf>
    <xf numFmtId="0" fontId="25" fillId="8" borderId="11" xfId="0" applyFont="1" applyFill="1" applyBorder="1" applyAlignment="1" applyProtection="1">
      <alignment horizontal="left" vertical="top" wrapText="1"/>
    </xf>
    <xf numFmtId="0" fontId="0" fillId="5" borderId="0" xfId="0" applyFill="1"/>
    <xf numFmtId="0" fontId="26" fillId="0" borderId="1" xfId="0" applyFont="1" applyBorder="1" applyProtection="1"/>
    <xf numFmtId="49" fontId="6" fillId="0" borderId="21" xfId="10" applyNumberFormat="1" applyFont="1" applyFill="1" applyBorder="1" applyAlignment="1" applyProtection="1">
      <alignment horizontal="right" textRotation="90"/>
    </xf>
    <xf numFmtId="1" fontId="6" fillId="0" borderId="9" xfId="8" applyNumberFormat="1" applyFont="1" applyBorder="1" applyAlignment="1">
      <alignment horizontal="right" textRotation="90"/>
    </xf>
    <xf numFmtId="3" fontId="6" fillId="0" borderId="1" xfId="8" applyNumberFormat="1" applyFont="1" applyBorder="1" applyAlignment="1">
      <alignment horizontal="right" textRotation="90"/>
    </xf>
    <xf numFmtId="3" fontId="6" fillId="0" borderId="18" xfId="8" applyNumberFormat="1" applyFont="1" applyBorder="1" applyAlignment="1">
      <alignment horizontal="right" textRotation="90"/>
    </xf>
    <xf numFmtId="3" fontId="6" fillId="0" borderId="2" xfId="8" applyNumberFormat="1" applyFont="1" applyBorder="1" applyAlignment="1">
      <alignment horizontal="right" textRotation="90"/>
    </xf>
    <xf numFmtId="3" fontId="6" fillId="0" borderId="9" xfId="8" applyNumberFormat="1" applyFont="1" applyBorder="1" applyAlignment="1">
      <alignment horizontal="right" textRotation="90"/>
    </xf>
    <xf numFmtId="0" fontId="0" fillId="0" borderId="9" xfId="0" applyBorder="1"/>
    <xf numFmtId="1" fontId="10" fillId="0" borderId="8" xfId="7" applyNumberFormat="1" applyFont="1" applyBorder="1" applyAlignment="1">
      <alignment horizontal="right" vertical="top"/>
    </xf>
    <xf numFmtId="165" fontId="10" fillId="2" borderId="9" xfId="7" applyNumberFormat="1" applyFont="1" applyFill="1" applyBorder="1" applyAlignment="1" applyProtection="1">
      <alignment horizontal="left" vertical="top" wrapText="1"/>
    </xf>
    <xf numFmtId="1" fontId="10" fillId="0" borderId="9" xfId="7" applyNumberFormat="1" applyFont="1" applyBorder="1" applyAlignment="1">
      <alignment horizontal="right" vertical="top"/>
    </xf>
    <xf numFmtId="1" fontId="10" fillId="0" borderId="10" xfId="7" applyNumberFormat="1" applyFont="1" applyBorder="1" applyAlignment="1">
      <alignment horizontal="right" vertical="top"/>
    </xf>
    <xf numFmtId="3" fontId="10" fillId="0" borderId="8" xfId="12" applyNumberFormat="1" applyFont="1" applyBorder="1" applyAlignment="1">
      <alignment horizontal="right" vertical="top"/>
    </xf>
    <xf numFmtId="3" fontId="10" fillId="0" borderId="9" xfId="12" applyNumberFormat="1" applyFont="1" applyBorder="1" applyAlignment="1">
      <alignment horizontal="right" vertical="top"/>
    </xf>
    <xf numFmtId="3" fontId="10" fillId="0" borderId="10" xfId="12" applyNumberFormat="1" applyFont="1" applyBorder="1" applyAlignment="1">
      <alignment horizontal="right" vertical="top"/>
    </xf>
    <xf numFmtId="3" fontId="10" fillId="0" borderId="0" xfId="12" applyNumberFormat="1" applyFont="1" applyBorder="1" applyAlignment="1">
      <alignment horizontal="right" vertical="top"/>
    </xf>
    <xf numFmtId="165" fontId="10" fillId="3" borderId="0" xfId="7" applyNumberFormat="1" applyFont="1" applyFill="1" applyBorder="1" applyAlignment="1" applyProtection="1">
      <alignment horizontal="left" vertical="top" wrapText="1"/>
    </xf>
    <xf numFmtId="3" fontId="10" fillId="0" borderId="6" xfId="12" applyNumberFormat="1" applyFont="1" applyBorder="1" applyAlignment="1">
      <alignment horizontal="right" vertical="top"/>
    </xf>
    <xf numFmtId="3" fontId="10" fillId="0" borderId="11" xfId="12" applyNumberFormat="1" applyFont="1" applyBorder="1" applyAlignment="1">
      <alignment horizontal="right" vertical="top"/>
    </xf>
    <xf numFmtId="165" fontId="12" fillId="0" borderId="0" xfId="7" applyNumberFormat="1" applyFont="1" applyFill="1" applyBorder="1" applyAlignment="1" applyProtection="1">
      <alignment horizontal="left" vertical="top" wrapText="1"/>
    </xf>
    <xf numFmtId="3" fontId="12" fillId="0" borderId="6" xfId="12" applyNumberFormat="1" applyFont="1" applyBorder="1" applyAlignment="1">
      <alignment horizontal="right" vertical="top"/>
    </xf>
    <xf numFmtId="3" fontId="12" fillId="0" borderId="0" xfId="12" applyNumberFormat="1" applyFont="1" applyBorder="1" applyAlignment="1">
      <alignment horizontal="right" vertical="top"/>
    </xf>
    <xf numFmtId="3" fontId="12" fillId="0" borderId="11" xfId="12" applyNumberFormat="1" applyFont="1" applyBorder="1" applyAlignment="1">
      <alignment horizontal="right" vertical="top"/>
    </xf>
    <xf numFmtId="3" fontId="8" fillId="0" borderId="0" xfId="12" applyNumberFormat="1" applyFont="1" applyBorder="1" applyAlignment="1">
      <alignment horizontal="right" vertical="top"/>
    </xf>
    <xf numFmtId="3" fontId="8" fillId="0" borderId="11" xfId="12" applyNumberFormat="1" applyFont="1" applyBorder="1" applyAlignment="1">
      <alignment horizontal="right" vertical="top"/>
    </xf>
    <xf numFmtId="3" fontId="8" fillId="0" borderId="6" xfId="12" applyNumberFormat="1" applyFont="1" applyBorder="1" applyAlignment="1">
      <alignment horizontal="right" vertical="top"/>
    </xf>
    <xf numFmtId="3" fontId="10" fillId="0" borderId="6" xfId="12" applyNumberFormat="1" applyFont="1" applyFill="1" applyBorder="1" applyAlignment="1">
      <alignment horizontal="right" vertical="top"/>
    </xf>
    <xf numFmtId="3" fontId="10" fillId="0" borderId="0" xfId="12" applyNumberFormat="1" applyFont="1" applyFill="1" applyBorder="1" applyAlignment="1">
      <alignment horizontal="right" vertical="top"/>
    </xf>
    <xf numFmtId="3" fontId="10" fillId="0" borderId="11" xfId="12" applyNumberFormat="1" applyFont="1" applyFill="1" applyBorder="1" applyAlignment="1">
      <alignment horizontal="right" vertical="top"/>
    </xf>
    <xf numFmtId="1" fontId="10" fillId="0" borderId="6" xfId="7" applyNumberFormat="1" applyFont="1" applyBorder="1" applyAlignment="1">
      <alignment horizontal="right" vertical="top"/>
    </xf>
    <xf numFmtId="1" fontId="10" fillId="0" borderId="0" xfId="7" applyNumberFormat="1" applyFont="1" applyBorder="1" applyAlignment="1">
      <alignment horizontal="right" vertical="top"/>
    </xf>
    <xf numFmtId="1" fontId="10" fillId="0" borderId="11" xfId="7" applyNumberFormat="1" applyFont="1" applyBorder="1" applyAlignment="1">
      <alignment horizontal="right" vertical="top"/>
    </xf>
    <xf numFmtId="3" fontId="10" fillId="0" borderId="6" xfId="7" applyNumberFormat="1" applyFont="1" applyBorder="1" applyAlignment="1">
      <alignment horizontal="right" vertical="top"/>
    </xf>
    <xf numFmtId="3" fontId="10" fillId="0" borderId="0" xfId="7" applyNumberFormat="1" applyFont="1" applyBorder="1" applyAlignment="1">
      <alignment horizontal="right" vertical="top"/>
    </xf>
    <xf numFmtId="3" fontId="10" fillId="0" borderId="11" xfId="7" applyNumberFormat="1" applyFont="1" applyBorder="1" applyAlignment="1">
      <alignment horizontal="right" vertical="top"/>
    </xf>
    <xf numFmtId="165" fontId="12" fillId="0" borderId="0" xfId="7" applyNumberFormat="1" applyFont="1" applyFill="1" applyAlignment="1">
      <alignment horizontal="left" vertical="top" wrapText="1"/>
    </xf>
    <xf numFmtId="167" fontId="12" fillId="4" borderId="0" xfId="9" applyNumberFormat="1" applyFont="1" applyFill="1" applyBorder="1" applyAlignment="1">
      <alignment horizontal="left" vertical="top" wrapText="1"/>
    </xf>
    <xf numFmtId="1" fontId="12" fillId="0" borderId="6" xfId="7" applyNumberFormat="1" applyFont="1" applyFill="1" applyBorder="1" applyAlignment="1" applyProtection="1">
      <alignment horizontal="right" vertical="top"/>
    </xf>
    <xf numFmtId="1" fontId="12" fillId="0" borderId="0" xfId="7" applyNumberFormat="1" applyFont="1" applyFill="1" applyBorder="1" applyAlignment="1" applyProtection="1">
      <alignment horizontal="right" vertical="top"/>
    </xf>
    <xf numFmtId="1" fontId="12" fillId="0" borderId="11" xfId="7" applyNumberFormat="1" applyFont="1" applyFill="1" applyBorder="1" applyAlignment="1" applyProtection="1">
      <alignment horizontal="right" vertical="top"/>
    </xf>
    <xf numFmtId="1" fontId="12" fillId="0" borderId="6" xfId="7" applyNumberFormat="1" applyFont="1" applyBorder="1" applyAlignment="1">
      <alignment horizontal="right" vertical="top"/>
    </xf>
    <xf numFmtId="1" fontId="12" fillId="0" borderId="0" xfId="7" applyNumberFormat="1" applyFont="1" applyBorder="1" applyAlignment="1">
      <alignment horizontal="right" vertical="top"/>
    </xf>
    <xf numFmtId="1" fontId="12" fillId="0" borderId="11" xfId="7" applyNumberFormat="1" applyFont="1" applyBorder="1" applyAlignment="1">
      <alignment horizontal="right" vertical="top"/>
    </xf>
    <xf numFmtId="1" fontId="8" fillId="0" borderId="6" xfId="7" applyNumberFormat="1" applyFont="1" applyBorder="1" applyAlignment="1">
      <alignment horizontal="right" vertical="top"/>
    </xf>
    <xf numFmtId="1" fontId="8" fillId="0" borderId="0" xfId="7" applyNumberFormat="1" applyFont="1" applyBorder="1" applyAlignment="1">
      <alignment horizontal="right" vertical="top"/>
    </xf>
    <xf numFmtId="1" fontId="8" fillId="0" borderId="6" xfId="7" applyNumberFormat="1" applyFont="1" applyFill="1" applyBorder="1" applyAlignment="1">
      <alignment horizontal="right" vertical="top"/>
    </xf>
    <xf numFmtId="1" fontId="8" fillId="0" borderId="0" xfId="7" applyNumberFormat="1" applyFont="1" applyFill="1" applyBorder="1" applyAlignment="1">
      <alignment horizontal="right" vertical="top"/>
    </xf>
    <xf numFmtId="0" fontId="0" fillId="12" borderId="9" xfId="0" applyFill="1" applyBorder="1"/>
    <xf numFmtId="1" fontId="10" fillId="12" borderId="8" xfId="7" applyNumberFormat="1" applyFont="1" applyFill="1" applyBorder="1" applyAlignment="1">
      <alignment horizontal="right" vertical="top"/>
    </xf>
    <xf numFmtId="165" fontId="10" fillId="12" borderId="9" xfId="7" applyNumberFormat="1" applyFont="1" applyFill="1" applyBorder="1" applyAlignment="1" applyProtection="1">
      <alignment horizontal="left" vertical="top" wrapText="1"/>
    </xf>
    <xf numFmtId="1" fontId="10" fillId="12" borderId="9" xfId="7" applyNumberFormat="1" applyFont="1" applyFill="1" applyBorder="1" applyAlignment="1">
      <alignment horizontal="right" vertical="top"/>
    </xf>
    <xf numFmtId="1" fontId="10" fillId="12" borderId="10" xfId="7" applyNumberFormat="1" applyFont="1" applyFill="1" applyBorder="1" applyAlignment="1">
      <alignment horizontal="right" vertical="top"/>
    </xf>
    <xf numFmtId="3" fontId="10" fillId="12" borderId="8" xfId="12" applyNumberFormat="1" applyFont="1" applyFill="1" applyBorder="1" applyAlignment="1">
      <alignment horizontal="right" vertical="top"/>
    </xf>
    <xf numFmtId="3" fontId="10" fillId="12" borderId="9" xfId="12" applyNumberFormat="1" applyFont="1" applyFill="1" applyBorder="1" applyAlignment="1">
      <alignment horizontal="right" vertical="top"/>
    </xf>
    <xf numFmtId="3" fontId="10" fillId="12" borderId="10" xfId="12" applyNumberFormat="1" applyFont="1" applyFill="1" applyBorder="1" applyAlignment="1">
      <alignment horizontal="right" vertical="top"/>
    </xf>
    <xf numFmtId="1" fontId="0" fillId="0" borderId="0" xfId="0" applyNumberFormat="1" applyBorder="1"/>
    <xf numFmtId="3" fontId="0" fillId="0" borderId="0" xfId="0" applyNumberFormat="1" applyBorder="1"/>
    <xf numFmtId="0" fontId="29" fillId="0" borderId="17" xfId="0" applyFont="1" applyBorder="1" applyAlignment="1" applyProtection="1">
      <alignment wrapText="1"/>
    </xf>
    <xf numFmtId="0" fontId="26" fillId="0" borderId="2" xfId="0" applyFont="1" applyBorder="1" applyAlignment="1" applyProtection="1">
      <alignment horizontal="left" wrapText="1"/>
    </xf>
    <xf numFmtId="0" fontId="41" fillId="0" borderId="2" xfId="0" applyFont="1" applyFill="1" applyBorder="1" applyAlignment="1" applyProtection="1">
      <alignment horizontal="left" vertical="top" wrapText="1"/>
      <protection locked="0"/>
    </xf>
    <xf numFmtId="0" fontId="6" fillId="0" borderId="17" xfId="7" applyNumberFormat="1" applyFont="1" applyBorder="1" applyAlignment="1">
      <alignment wrapText="1"/>
    </xf>
    <xf numFmtId="0" fontId="6" fillId="0" borderId="2" xfId="7" applyNumberFormat="1" applyFont="1" applyBorder="1" applyAlignment="1">
      <alignment horizontal="left"/>
    </xf>
    <xf numFmtId="49" fontId="6" fillId="0" borderId="22" xfId="10" applyNumberFormat="1" applyFont="1" applyFill="1" applyBorder="1" applyAlignment="1" applyProtection="1">
      <alignment horizontal="right" textRotation="90"/>
    </xf>
    <xf numFmtId="1" fontId="10" fillId="0" borderId="23" xfId="7" applyNumberFormat="1" applyFont="1" applyBorder="1" applyAlignment="1">
      <alignment horizontal="right" vertical="top"/>
    </xf>
    <xf numFmtId="1" fontId="10" fillId="0" borderId="24" xfId="12" applyNumberFormat="1" applyFont="1" applyBorder="1" applyAlignment="1">
      <alignment horizontal="right" vertical="top"/>
    </xf>
    <xf numFmtId="1" fontId="12" fillId="0" borderId="24" xfId="12" applyNumberFormat="1" applyFont="1" applyBorder="1" applyAlignment="1">
      <alignment horizontal="right" vertical="top"/>
    </xf>
    <xf numFmtId="1" fontId="8" fillId="0" borderId="24" xfId="12" applyNumberFormat="1" applyFont="1" applyBorder="1" applyAlignment="1">
      <alignment horizontal="right" vertical="top"/>
    </xf>
    <xf numFmtId="1" fontId="10" fillId="0" borderId="24" xfId="12" applyNumberFormat="1" applyFont="1" applyFill="1" applyBorder="1" applyAlignment="1">
      <alignment horizontal="right" vertical="top"/>
    </xf>
    <xf numFmtId="1" fontId="12" fillId="0" borderId="24" xfId="12" applyNumberFormat="1" applyFont="1" applyFill="1" applyBorder="1" applyAlignment="1">
      <alignment horizontal="right" vertical="top"/>
    </xf>
    <xf numFmtId="1" fontId="8" fillId="0" borderId="24" xfId="12" applyNumberFormat="1" applyFont="1" applyFill="1" applyBorder="1" applyAlignment="1">
      <alignment horizontal="right" vertical="top"/>
    </xf>
    <xf numFmtId="1" fontId="10" fillId="0" borderId="24" xfId="7" applyNumberFormat="1" applyFont="1" applyBorder="1" applyAlignment="1">
      <alignment horizontal="right" vertical="top"/>
    </xf>
    <xf numFmtId="1" fontId="12" fillId="0" borderId="24" xfId="7" applyNumberFormat="1" applyFont="1" applyFill="1" applyBorder="1" applyAlignment="1" applyProtection="1">
      <alignment horizontal="right" vertical="top"/>
    </xf>
    <xf numFmtId="1" fontId="12" fillId="0" borderId="24" xfId="7" applyNumberFormat="1" applyFont="1" applyBorder="1" applyAlignment="1">
      <alignment horizontal="right" vertical="top"/>
    </xf>
    <xf numFmtId="1" fontId="8" fillId="0" borderId="24" xfId="7" applyNumberFormat="1" applyFont="1" applyBorder="1" applyAlignment="1">
      <alignment horizontal="right" vertical="top"/>
    </xf>
    <xf numFmtId="1" fontId="8" fillId="0" borderId="24" xfId="7" applyNumberFormat="1" applyFont="1" applyFill="1" applyBorder="1" applyAlignment="1">
      <alignment horizontal="right" vertical="top"/>
    </xf>
    <xf numFmtId="1" fontId="10" fillId="12" borderId="23" xfId="7" applyNumberFormat="1" applyFont="1" applyFill="1" applyBorder="1" applyAlignment="1">
      <alignment horizontal="right" vertical="top"/>
    </xf>
    <xf numFmtId="1" fontId="10" fillId="0" borderId="25" xfId="7" applyNumberFormat="1" applyFont="1" applyBorder="1" applyAlignment="1">
      <alignment horizontal="right" vertical="top"/>
    </xf>
    <xf numFmtId="165" fontId="9" fillId="2" borderId="23" xfId="7" applyNumberFormat="1" applyFont="1" applyFill="1" applyBorder="1" applyAlignment="1" applyProtection="1">
      <alignment horizontal="left" vertical="top"/>
    </xf>
    <xf numFmtId="165" fontId="9" fillId="3" borderId="24" xfId="7" applyNumberFormat="1" applyFont="1" applyFill="1" applyBorder="1" applyAlignment="1" applyProtection="1">
      <alignment horizontal="left" vertical="top"/>
    </xf>
    <xf numFmtId="165" fontId="11" fillId="0" borderId="24" xfId="7" applyNumberFormat="1" applyFont="1" applyFill="1" applyBorder="1" applyAlignment="1" applyProtection="1">
      <alignment horizontal="left" vertical="top" wrapText="1"/>
    </xf>
    <xf numFmtId="0" fontId="8" fillId="0" borderId="24" xfId="7" applyNumberFormat="1" applyFont="1" applyBorder="1" applyAlignment="1">
      <alignment horizontal="left" vertical="top"/>
    </xf>
    <xf numFmtId="165" fontId="11" fillId="0" borderId="24" xfId="7" applyNumberFormat="1" applyFont="1" applyFill="1" applyBorder="1" applyAlignment="1" applyProtection="1">
      <alignment horizontal="left" vertical="top"/>
    </xf>
    <xf numFmtId="167" fontId="11" fillId="4" borderId="24" xfId="9" applyNumberFormat="1" applyFont="1" applyFill="1" applyBorder="1" applyAlignment="1">
      <alignment horizontal="left" vertical="top"/>
    </xf>
    <xf numFmtId="165" fontId="9" fillId="12" borderId="23" xfId="7" applyNumberFormat="1" applyFont="1" applyFill="1" applyBorder="1" applyAlignment="1" applyProtection="1">
      <alignment horizontal="left" vertical="top"/>
    </xf>
    <xf numFmtId="165" fontId="9" fillId="3" borderId="25" xfId="7" applyNumberFormat="1" applyFont="1" applyFill="1" applyBorder="1" applyAlignment="1" applyProtection="1">
      <alignment horizontal="left" vertical="top"/>
    </xf>
    <xf numFmtId="1" fontId="10" fillId="0" borderId="9" xfId="12" applyNumberFormat="1" applyFont="1" applyBorder="1" applyAlignment="1">
      <alignment horizontal="right" vertical="top"/>
    </xf>
    <xf numFmtId="165" fontId="10" fillId="3" borderId="4" xfId="7" applyNumberFormat="1" applyFont="1" applyFill="1" applyBorder="1" applyAlignment="1" applyProtection="1">
      <alignment horizontal="left" vertical="top" wrapText="1"/>
    </xf>
    <xf numFmtId="1" fontId="10" fillId="0" borderId="3" xfId="7" applyNumberFormat="1" applyFont="1" applyBorder="1" applyAlignment="1">
      <alignment horizontal="right" vertical="top"/>
    </xf>
    <xf numFmtId="1" fontId="10" fillId="0" borderId="4" xfId="7" applyNumberFormat="1" applyFont="1" applyBorder="1" applyAlignment="1">
      <alignment horizontal="right" vertical="top"/>
    </xf>
    <xf numFmtId="1" fontId="10" fillId="0" borderId="5" xfId="7" applyNumberFormat="1" applyFont="1" applyBorder="1" applyAlignment="1">
      <alignment horizontal="right" vertical="top"/>
    </xf>
    <xf numFmtId="3" fontId="10" fillId="0" borderId="3" xfId="7" applyNumberFormat="1" applyFont="1" applyBorder="1" applyAlignment="1">
      <alignment horizontal="right" vertical="top"/>
    </xf>
    <xf numFmtId="3" fontId="10" fillId="0" borderId="4" xfId="7" applyNumberFormat="1" applyFont="1" applyBorder="1" applyAlignment="1">
      <alignment horizontal="right" vertical="top"/>
    </xf>
    <xf numFmtId="3" fontId="10" fillId="0" borderId="5" xfId="7" applyNumberFormat="1" applyFont="1" applyBorder="1" applyAlignment="1">
      <alignment horizontal="right" vertical="top"/>
    </xf>
    <xf numFmtId="0" fontId="42" fillId="0" borderId="0" xfId="0" applyFont="1" applyFill="1" applyBorder="1" applyProtection="1">
      <protection locked="0"/>
    </xf>
    <xf numFmtId="0" fontId="43" fillId="13" borderId="0" xfId="0" applyFont="1" applyFill="1" applyBorder="1" applyProtection="1">
      <protection locked="0"/>
    </xf>
    <xf numFmtId="0" fontId="45" fillId="13" borderId="0" xfId="0" applyFont="1" applyFill="1" applyBorder="1" applyAlignment="1" applyProtection="1">
      <alignment horizontal="center" wrapText="1"/>
      <protection locked="0"/>
    </xf>
    <xf numFmtId="0" fontId="43" fillId="13" borderId="0" xfId="0" applyFont="1" applyFill="1" applyBorder="1" applyAlignment="1" applyProtection="1">
      <alignment horizontal="center"/>
      <protection locked="0"/>
    </xf>
    <xf numFmtId="0" fontId="46" fillId="13" borderId="0" xfId="0" applyFont="1" applyFill="1" applyBorder="1" applyAlignment="1" applyProtection="1">
      <alignment horizontal="center" wrapText="1"/>
      <protection locked="0"/>
    </xf>
    <xf numFmtId="0" fontId="43" fillId="13" borderId="5" xfId="0" applyFont="1" applyFill="1" applyBorder="1" applyAlignment="1" applyProtection="1">
      <alignment horizontal="center"/>
      <protection locked="0"/>
    </xf>
    <xf numFmtId="3" fontId="43" fillId="13" borderId="10" xfId="0" applyNumberFormat="1" applyFont="1" applyFill="1" applyBorder="1" applyAlignment="1" applyProtection="1">
      <alignment horizontal="right"/>
      <protection locked="0"/>
    </xf>
    <xf numFmtId="3" fontId="43" fillId="13" borderId="11" xfId="0" applyNumberFormat="1" applyFont="1" applyFill="1" applyBorder="1" applyAlignment="1" applyProtection="1">
      <alignment horizontal="right"/>
      <protection locked="0"/>
    </xf>
    <xf numFmtId="0" fontId="46" fillId="13" borderId="13" xfId="0" applyFont="1" applyFill="1" applyBorder="1" applyAlignment="1" applyProtection="1">
      <alignment vertical="top" wrapText="1"/>
      <protection locked="0"/>
    </xf>
    <xf numFmtId="0" fontId="43" fillId="13" borderId="6" xfId="0" applyFont="1" applyFill="1" applyBorder="1" applyProtection="1">
      <protection locked="0"/>
    </xf>
    <xf numFmtId="0" fontId="43" fillId="13" borderId="11" xfId="0" applyFont="1" applyFill="1" applyBorder="1" applyAlignment="1" applyProtection="1">
      <alignment vertical="top" wrapText="1"/>
      <protection locked="0"/>
    </xf>
    <xf numFmtId="0" fontId="43" fillId="13" borderId="11" xfId="0" applyFont="1" applyFill="1" applyBorder="1" applyAlignment="1" applyProtection="1">
      <alignment horizontal="left" vertical="top" wrapText="1"/>
      <protection locked="0"/>
    </xf>
    <xf numFmtId="0" fontId="43" fillId="13" borderId="0" xfId="0" applyFont="1" applyFill="1" applyBorder="1" applyAlignment="1" applyProtection="1">
      <alignment horizontal="left" vertical="top" wrapText="1"/>
      <protection locked="0"/>
    </xf>
    <xf numFmtId="3" fontId="43" fillId="13" borderId="5" xfId="0" applyNumberFormat="1" applyFont="1" applyFill="1" applyBorder="1" applyAlignment="1" applyProtection="1">
      <alignment horizontal="right"/>
      <protection locked="0"/>
    </xf>
    <xf numFmtId="0" fontId="43" fillId="13" borderId="5" xfId="0" applyFont="1" applyFill="1" applyBorder="1" applyAlignment="1" applyProtection="1">
      <alignment horizontal="left" vertical="top" wrapText="1"/>
      <protection locked="0"/>
    </xf>
    <xf numFmtId="0" fontId="44" fillId="13" borderId="0" xfId="0" applyFont="1" applyFill="1" applyBorder="1"/>
    <xf numFmtId="0" fontId="3" fillId="0" borderId="12" xfId="0" applyFont="1" applyBorder="1" applyProtection="1"/>
    <xf numFmtId="3" fontId="47" fillId="0" borderId="26" xfId="0" applyNumberFormat="1" applyFont="1" applyBorder="1" applyAlignment="1">
      <alignment horizontal="center" vertical="center" wrapText="1"/>
    </xf>
    <xf numFmtId="3" fontId="0" fillId="0" borderId="27" xfId="0" applyNumberFormat="1" applyBorder="1"/>
    <xf numFmtId="3" fontId="0" fillId="0" borderId="28" xfId="0" applyNumberFormat="1" applyBorder="1"/>
    <xf numFmtId="9" fontId="21" fillId="0" borderId="29" xfId="11" applyFont="1" applyBorder="1"/>
    <xf numFmtId="0" fontId="0" fillId="0" borderId="0" xfId="0" applyFill="1" applyBorder="1"/>
    <xf numFmtId="0" fontId="26" fillId="0" borderId="17" xfId="0" applyFont="1" applyBorder="1" applyAlignment="1" applyProtection="1">
      <alignment wrapText="1"/>
    </xf>
    <xf numFmtId="0" fontId="0" fillId="0" borderId="0" xfId="0" applyAlignment="1"/>
    <xf numFmtId="0" fontId="49" fillId="0" borderId="0" xfId="0" applyFont="1"/>
    <xf numFmtId="0" fontId="50" fillId="0" borderId="0" xfId="0" applyFont="1"/>
    <xf numFmtId="0" fontId="23" fillId="0" borderId="0" xfId="1" quotePrefix="1" applyAlignment="1" applyProtection="1"/>
    <xf numFmtId="0" fontId="36" fillId="0" borderId="1" xfId="0" applyFont="1" applyBorder="1" applyAlignment="1" applyProtection="1"/>
    <xf numFmtId="0" fontId="36" fillId="0" borderId="18" xfId="0" applyFont="1" applyBorder="1" applyAlignment="1" applyProtection="1"/>
    <xf numFmtId="0" fontId="27" fillId="0" borderId="0" xfId="0" applyFont="1" applyBorder="1" applyAlignment="1" applyProtection="1">
      <alignment horizontal="left" wrapText="1"/>
    </xf>
    <xf numFmtId="0" fontId="0" fillId="0" borderId="18" xfId="0" applyBorder="1" applyAlignment="1"/>
    <xf numFmtId="3" fontId="0" fillId="0" borderId="18" xfId="0" applyNumberFormat="1" applyBorder="1"/>
    <xf numFmtId="3" fontId="0" fillId="0" borderId="2" xfId="0" applyNumberFormat="1" applyBorder="1"/>
    <xf numFmtId="0" fontId="27" fillId="0" borderId="6" xfId="0" applyFont="1" applyBorder="1" applyAlignment="1" applyProtection="1">
      <alignment wrapText="1"/>
    </xf>
    <xf numFmtId="0" fontId="27" fillId="0" borderId="0" xfId="0" applyFont="1" applyBorder="1" applyAlignment="1" applyProtection="1">
      <alignment wrapText="1"/>
    </xf>
    <xf numFmtId="3" fontId="0" fillId="0" borderId="11" xfId="0" applyNumberFormat="1" applyBorder="1"/>
    <xf numFmtId="3" fontId="0" fillId="0" borderId="0" xfId="0" applyNumberFormat="1" applyFill="1" applyBorder="1"/>
    <xf numFmtId="0" fontId="51" fillId="0" borderId="17" xfId="0" applyNumberFormat="1" applyFont="1" applyBorder="1" applyAlignment="1">
      <alignment horizontal="center"/>
    </xf>
    <xf numFmtId="0" fontId="17" fillId="0" borderId="17" xfId="6" applyNumberFormat="1" applyFont="1" applyBorder="1" applyAlignment="1">
      <alignment horizontal="left"/>
    </xf>
    <xf numFmtId="0" fontId="52" fillId="0" borderId="0" xfId="0" applyFont="1"/>
    <xf numFmtId="3" fontId="17" fillId="0" borderId="17" xfId="8" applyNumberFormat="1" applyFont="1" applyBorder="1" applyAlignment="1">
      <alignment horizontal="right" textRotation="90"/>
    </xf>
    <xf numFmtId="3" fontId="17" fillId="0" borderId="2" xfId="8" applyNumberFormat="1" applyFont="1" applyBorder="1" applyAlignment="1">
      <alignment horizontal="right" textRotation="90"/>
    </xf>
    <xf numFmtId="1" fontId="17" fillId="0" borderId="9" xfId="8" applyNumberFormat="1" applyFont="1" applyBorder="1" applyAlignment="1">
      <alignment horizontal="right" textRotation="90"/>
    </xf>
    <xf numFmtId="3" fontId="17" fillId="0" borderId="1" xfId="8" applyNumberFormat="1" applyFont="1" applyBorder="1" applyAlignment="1">
      <alignment horizontal="right" textRotation="90"/>
    </xf>
    <xf numFmtId="3" fontId="17" fillId="0" borderId="18" xfId="8" applyNumberFormat="1" applyFont="1" applyBorder="1" applyAlignment="1">
      <alignment horizontal="right" textRotation="90"/>
    </xf>
    <xf numFmtId="3" fontId="17" fillId="0" borderId="0" xfId="8" applyNumberFormat="1" applyFont="1" applyBorder="1" applyAlignment="1">
      <alignment horizontal="right" textRotation="90"/>
    </xf>
    <xf numFmtId="165" fontId="53" fillId="2" borderId="23" xfId="6" applyNumberFormat="1" applyFont="1" applyFill="1" applyBorder="1" applyAlignment="1" applyProtection="1">
      <alignment horizontal="left" vertical="top"/>
    </xf>
    <xf numFmtId="0" fontId="47" fillId="0" borderId="0" xfId="0" applyFont="1"/>
    <xf numFmtId="3" fontId="54" fillId="14" borderId="22" xfId="13" applyNumberFormat="1" applyFont="1" applyFill="1" applyBorder="1" applyAlignment="1">
      <alignment horizontal="right" vertical="top"/>
    </xf>
    <xf numFmtId="1" fontId="54" fillId="0" borderId="0" xfId="13" applyNumberFormat="1" applyFont="1" applyBorder="1" applyAlignment="1">
      <alignment horizontal="right" vertical="top"/>
    </xf>
    <xf numFmtId="3" fontId="54" fillId="14" borderId="21" xfId="13" applyNumberFormat="1" applyFont="1" applyFill="1" applyBorder="1" applyAlignment="1">
      <alignment horizontal="right" vertical="top"/>
    </xf>
    <xf numFmtId="3" fontId="54" fillId="7" borderId="19" xfId="13" applyNumberFormat="1" applyFont="1" applyFill="1" applyBorder="1" applyAlignment="1">
      <alignment horizontal="right" vertical="top" wrapText="1"/>
    </xf>
    <xf numFmtId="3" fontId="54" fillId="0" borderId="20" xfId="13" applyNumberFormat="1" applyFont="1" applyBorder="1" applyAlignment="1">
      <alignment horizontal="right" vertical="top"/>
    </xf>
    <xf numFmtId="3" fontId="54" fillId="0" borderId="0" xfId="13" applyNumberFormat="1" applyFont="1" applyBorder="1" applyAlignment="1">
      <alignment horizontal="right" vertical="top"/>
    </xf>
    <xf numFmtId="3" fontId="54" fillId="14" borderId="30" xfId="13" applyNumberFormat="1" applyFont="1" applyFill="1" applyBorder="1" applyAlignment="1">
      <alignment horizontal="right" vertical="top"/>
    </xf>
    <xf numFmtId="3" fontId="54" fillId="14" borderId="31" xfId="13" applyNumberFormat="1" applyFont="1" applyFill="1" applyBorder="1" applyAlignment="1">
      <alignment horizontal="right" vertical="top"/>
    </xf>
    <xf numFmtId="3" fontId="54" fillId="7" borderId="32" xfId="13" applyNumberFormat="1" applyFont="1" applyFill="1" applyBorder="1" applyAlignment="1">
      <alignment horizontal="right" vertical="top" wrapText="1"/>
    </xf>
    <xf numFmtId="3" fontId="54" fillId="0" borderId="33" xfId="13" applyNumberFormat="1" applyFont="1" applyBorder="1" applyAlignment="1">
      <alignment horizontal="right" vertical="top"/>
    </xf>
    <xf numFmtId="3" fontId="54" fillId="14" borderId="30" xfId="13" applyNumberFormat="1" applyFont="1" applyFill="1" applyBorder="1" applyAlignment="1">
      <alignment horizontal="right" vertical="top" wrapText="1"/>
    </xf>
    <xf numFmtId="165" fontId="53" fillId="2" borderId="17" xfId="6" applyNumberFormat="1" applyFont="1" applyFill="1" applyBorder="1" applyAlignment="1" applyProtection="1">
      <alignment horizontal="left" vertical="top"/>
    </xf>
    <xf numFmtId="3" fontId="54" fillId="14" borderId="34" xfId="13" applyNumberFormat="1" applyFont="1" applyFill="1" applyBorder="1" applyAlignment="1">
      <alignment horizontal="right" vertical="top"/>
    </xf>
    <xf numFmtId="1" fontId="54" fillId="0" borderId="4" xfId="13" applyNumberFormat="1" applyFont="1" applyBorder="1" applyAlignment="1">
      <alignment horizontal="right" vertical="top"/>
    </xf>
    <xf numFmtId="3" fontId="54" fillId="14" borderId="35" xfId="13" applyNumberFormat="1" applyFont="1" applyFill="1" applyBorder="1" applyAlignment="1">
      <alignment horizontal="right" vertical="top"/>
    </xf>
    <xf numFmtId="3" fontId="54" fillId="7" borderId="36" xfId="13" applyNumberFormat="1" applyFont="1" applyFill="1" applyBorder="1" applyAlignment="1">
      <alignment horizontal="right" vertical="top" wrapText="1"/>
    </xf>
    <xf numFmtId="3" fontId="54" fillId="0" borderId="37" xfId="13" applyNumberFormat="1" applyFont="1" applyBorder="1" applyAlignment="1">
      <alignment horizontal="right" vertical="top"/>
    </xf>
    <xf numFmtId="0" fontId="55" fillId="0" borderId="0" xfId="0" applyFont="1"/>
    <xf numFmtId="0" fontId="27" fillId="0" borderId="0" xfId="0" applyFont="1" applyBorder="1" applyAlignment="1" applyProtection="1">
      <alignment vertical="top" wrapText="1"/>
    </xf>
    <xf numFmtId="0" fontId="27" fillId="0" borderId="0" xfId="0" applyFont="1" applyBorder="1" applyAlignment="1" applyProtection="1">
      <alignment vertical="top"/>
    </xf>
    <xf numFmtId="3" fontId="20" fillId="0" borderId="0" xfId="8" applyNumberFormat="1" applyFont="1" applyBorder="1" applyAlignment="1">
      <alignment horizontal="right" textRotation="90"/>
    </xf>
    <xf numFmtId="0" fontId="46" fillId="13" borderId="2" xfId="0" applyFont="1" applyFill="1" applyBorder="1" applyAlignment="1" applyProtection="1">
      <alignment horizontal="center"/>
      <protection locked="0"/>
    </xf>
    <xf numFmtId="0" fontId="43" fillId="13" borderId="5" xfId="0" applyFont="1" applyFill="1" applyBorder="1" applyAlignment="1" applyProtection="1">
      <alignment horizontal="center" vertical="top" wrapText="1"/>
      <protection locked="0"/>
    </xf>
    <xf numFmtId="0" fontId="43" fillId="13" borderId="10" xfId="0" applyFont="1" applyFill="1" applyBorder="1" applyAlignment="1" applyProtection="1">
      <alignment horizontal="center" vertical="top" wrapText="1"/>
      <protection locked="0"/>
    </xf>
    <xf numFmtId="0" fontId="45" fillId="13" borderId="2" xfId="0" applyFont="1" applyFill="1" applyBorder="1" applyAlignment="1" applyProtection="1">
      <alignment horizontal="center"/>
      <protection locked="0"/>
    </xf>
    <xf numFmtId="0" fontId="29" fillId="0" borderId="2" xfId="0" applyFont="1" applyBorder="1" applyAlignment="1" applyProtection="1">
      <alignment horizontal="center"/>
      <protection locked="0"/>
    </xf>
    <xf numFmtId="0" fontId="25" fillId="8" borderId="10" xfId="0" applyFont="1" applyFill="1" applyBorder="1" applyAlignment="1" applyProtection="1">
      <alignment horizontal="center" vertical="top" wrapText="1"/>
      <protection locked="0"/>
    </xf>
    <xf numFmtId="0" fontId="25" fillId="8" borderId="5" xfId="0" applyFont="1" applyFill="1" applyBorder="1" applyAlignment="1" applyProtection="1">
      <alignment horizontal="center" vertical="top" wrapText="1"/>
      <protection locked="0"/>
    </xf>
    <xf numFmtId="0" fontId="28" fillId="0" borderId="2" xfId="0" applyFont="1" applyBorder="1" applyAlignment="1" applyProtection="1">
      <alignment horizontal="center"/>
      <protection locked="0"/>
    </xf>
    <xf numFmtId="0" fontId="29" fillId="8" borderId="37" xfId="0" applyFont="1" applyFill="1" applyBorder="1" applyAlignment="1" applyProtection="1">
      <alignment vertical="top" wrapText="1"/>
      <protection locked="0"/>
    </xf>
    <xf numFmtId="0" fontId="43" fillId="13" borderId="8" xfId="0" applyFont="1" applyFill="1" applyBorder="1" applyProtection="1">
      <protection locked="0"/>
    </xf>
    <xf numFmtId="0" fontId="43" fillId="13" borderId="9" xfId="0" applyFont="1" applyFill="1" applyBorder="1" applyProtection="1">
      <protection locked="0"/>
    </xf>
    <xf numFmtId="0" fontId="43" fillId="13" borderId="6" xfId="0" applyFont="1" applyFill="1" applyBorder="1" applyAlignment="1" applyProtection="1">
      <alignment horizontal="center"/>
      <protection locked="0"/>
    </xf>
    <xf numFmtId="0" fontId="45" fillId="13" borderId="6" xfId="0" applyFont="1" applyFill="1" applyBorder="1" applyAlignment="1" applyProtection="1">
      <alignment horizontal="center" wrapText="1"/>
      <protection locked="0"/>
    </xf>
    <xf numFmtId="0" fontId="46" fillId="13" borderId="6" xfId="0" applyFont="1" applyFill="1" applyBorder="1" applyAlignment="1" applyProtection="1">
      <alignment horizontal="center" wrapText="1"/>
      <protection locked="0"/>
    </xf>
    <xf numFmtId="0" fontId="45" fillId="13" borderId="17" xfId="0" applyFont="1" applyFill="1" applyBorder="1" applyAlignment="1" applyProtection="1">
      <alignment horizontal="center"/>
      <protection locked="0"/>
    </xf>
    <xf numFmtId="0" fontId="43" fillId="13" borderId="25" xfId="0" applyFont="1" applyFill="1" applyBorder="1" applyAlignment="1" applyProtection="1">
      <alignment horizontal="center"/>
      <protection locked="0"/>
    </xf>
    <xf numFmtId="3" fontId="43" fillId="13" borderId="23" xfId="0" applyNumberFormat="1" applyFont="1" applyFill="1" applyBorder="1" applyAlignment="1" applyProtection="1">
      <alignment horizontal="right"/>
      <protection locked="0"/>
    </xf>
    <xf numFmtId="3" fontId="43" fillId="13" borderId="24" xfId="0" applyNumberFormat="1" applyFont="1" applyFill="1" applyBorder="1" applyAlignment="1" applyProtection="1">
      <alignment horizontal="right"/>
      <protection locked="0"/>
    </xf>
    <xf numFmtId="0" fontId="46" fillId="13" borderId="34" xfId="0" applyFont="1" applyFill="1" applyBorder="1" applyAlignment="1" applyProtection="1">
      <alignment vertical="top" wrapText="1"/>
      <protection locked="0"/>
    </xf>
    <xf numFmtId="0" fontId="43" fillId="13" borderId="23" xfId="0" applyFont="1" applyFill="1" applyBorder="1" applyAlignment="1" applyProtection="1">
      <alignment horizontal="center" vertical="top" wrapText="1"/>
      <protection locked="0"/>
    </xf>
    <xf numFmtId="0" fontId="43" fillId="13" borderId="25" xfId="0" applyFont="1" applyFill="1" applyBorder="1" applyAlignment="1" applyProtection="1">
      <alignment horizontal="center" vertical="top" wrapText="1"/>
      <protection locked="0"/>
    </xf>
    <xf numFmtId="0" fontId="46" fillId="13" borderId="17" xfId="0" applyFont="1" applyFill="1" applyBorder="1" applyAlignment="1" applyProtection="1">
      <alignment horizontal="center"/>
      <protection locked="0"/>
    </xf>
    <xf numFmtId="0" fontId="43" fillId="13" borderId="24" xfId="0" applyFont="1" applyFill="1" applyBorder="1" applyAlignment="1" applyProtection="1">
      <alignment vertical="top" wrapText="1"/>
      <protection locked="0"/>
    </xf>
    <xf numFmtId="0" fontId="43" fillId="13" borderId="24" xfId="0" applyFont="1" applyFill="1" applyBorder="1" applyAlignment="1" applyProtection="1">
      <alignment horizontal="left" vertical="top" wrapText="1"/>
      <protection locked="0"/>
    </xf>
    <xf numFmtId="3" fontId="43" fillId="13" borderId="25" xfId="0" applyNumberFormat="1" applyFont="1" applyFill="1" applyBorder="1" applyAlignment="1" applyProtection="1">
      <alignment horizontal="right"/>
      <protection locked="0"/>
    </xf>
    <xf numFmtId="0" fontId="43" fillId="13" borderId="25" xfId="0" applyFont="1" applyFill="1" applyBorder="1" applyAlignment="1" applyProtection="1">
      <alignment horizontal="left" vertical="top" wrapText="1"/>
      <protection locked="0"/>
    </xf>
    <xf numFmtId="0" fontId="43" fillId="13" borderId="6" xfId="0" applyFont="1" applyFill="1" applyBorder="1" applyAlignment="1" applyProtection="1">
      <alignment horizontal="left" vertical="top" wrapText="1"/>
      <protection locked="0"/>
    </xf>
    <xf numFmtId="0" fontId="44" fillId="13" borderId="6" xfId="0" applyFont="1" applyFill="1" applyBorder="1"/>
    <xf numFmtId="0" fontId="0" fillId="10" borderId="0" xfId="0" applyFill="1" applyAlignment="1">
      <alignment horizontal="left"/>
    </xf>
    <xf numFmtId="1" fontId="56" fillId="0" borderId="0" xfId="13" applyNumberFormat="1" applyFont="1" applyBorder="1" applyAlignment="1">
      <alignment horizontal="right" vertical="top"/>
    </xf>
    <xf numFmtId="0" fontId="8" fillId="0" borderId="9" xfId="6" applyNumberFormat="1" applyFont="1" applyBorder="1" applyAlignment="1">
      <alignment horizontal="left" vertical="top"/>
    </xf>
    <xf numFmtId="166" fontId="8" fillId="0" borderId="9" xfId="13" applyNumberFormat="1" applyFont="1" applyBorder="1" applyAlignment="1">
      <alignment horizontal="left" vertical="top"/>
    </xf>
    <xf numFmtId="1" fontId="8" fillId="0" borderId="9" xfId="13" applyNumberFormat="1" applyFont="1" applyBorder="1" applyAlignment="1">
      <alignment horizontal="left" vertical="top"/>
    </xf>
    <xf numFmtId="166" fontId="8" fillId="0" borderId="9" xfId="13" applyNumberFormat="1" applyFont="1" applyBorder="1" applyAlignment="1">
      <alignment horizontal="center" vertical="top"/>
    </xf>
    <xf numFmtId="3" fontId="8" fillId="0" borderId="9" xfId="13" applyNumberFormat="1" applyFont="1" applyBorder="1" applyAlignment="1">
      <alignment horizontal="right" vertical="top"/>
    </xf>
    <xf numFmtId="3" fontId="8" fillId="0" borderId="10" xfId="13" applyNumberFormat="1" applyFont="1" applyBorder="1" applyAlignment="1">
      <alignment horizontal="right" vertical="top"/>
    </xf>
    <xf numFmtId="0" fontId="8" fillId="0" borderId="0" xfId="6" applyNumberFormat="1" applyFont="1" applyBorder="1" applyAlignment="1">
      <alignment horizontal="left" vertical="top"/>
    </xf>
    <xf numFmtId="166" fontId="8" fillId="0" borderId="0" xfId="13" applyNumberFormat="1" applyFont="1" applyBorder="1" applyAlignment="1">
      <alignment horizontal="left" vertical="top"/>
    </xf>
    <xf numFmtId="1" fontId="8" fillId="0" borderId="0" xfId="13" applyNumberFormat="1" applyFont="1" applyBorder="1" applyAlignment="1">
      <alignment horizontal="left" vertical="top"/>
    </xf>
    <xf numFmtId="166" fontId="8" fillId="0" borderId="0" xfId="13" applyNumberFormat="1" applyFont="1" applyBorder="1" applyAlignment="1">
      <alignment horizontal="center" vertical="top"/>
    </xf>
    <xf numFmtId="3" fontId="8" fillId="0" borderId="0" xfId="13" applyNumberFormat="1" applyFont="1" applyBorder="1" applyAlignment="1">
      <alignment horizontal="right" vertical="top"/>
    </xf>
    <xf numFmtId="3" fontId="8" fillId="0" borderId="11" xfId="13" applyNumberFormat="1" applyFont="1" applyBorder="1" applyAlignment="1">
      <alignment horizontal="right" vertical="top"/>
    </xf>
    <xf numFmtId="0" fontId="0" fillId="0" borderId="0" xfId="0" applyBorder="1" applyAlignment="1"/>
    <xf numFmtId="0" fontId="8" fillId="0" borderId="4" xfId="6" applyNumberFormat="1" applyFont="1" applyBorder="1" applyAlignment="1">
      <alignment horizontal="left" vertical="top"/>
    </xf>
    <xf numFmtId="166" fontId="8" fillId="0" borderId="4" xfId="13" applyNumberFormat="1" applyFont="1" applyBorder="1" applyAlignment="1">
      <alignment horizontal="left" vertical="top"/>
    </xf>
    <xf numFmtId="1" fontId="8" fillId="0" borderId="4" xfId="13" applyNumberFormat="1" applyFont="1" applyBorder="1" applyAlignment="1">
      <alignment horizontal="left" vertical="top"/>
    </xf>
    <xf numFmtId="166" fontId="8" fillId="0" borderId="4" xfId="13" applyNumberFormat="1" applyFont="1" applyBorder="1" applyAlignment="1">
      <alignment horizontal="center" vertical="top"/>
    </xf>
    <xf numFmtId="3" fontId="8" fillId="0" borderId="4" xfId="13" applyNumberFormat="1" applyFont="1" applyBorder="1" applyAlignment="1">
      <alignment horizontal="right" vertical="top"/>
    </xf>
    <xf numFmtId="3" fontId="8" fillId="0" borderId="5" xfId="13" applyNumberFormat="1" applyFont="1" applyBorder="1" applyAlignment="1">
      <alignment horizontal="right" vertical="top"/>
    </xf>
    <xf numFmtId="3" fontId="0" fillId="0" borderId="0" xfId="0" applyNumberFormat="1" applyBorder="1" applyAlignment="1"/>
    <xf numFmtId="0" fontId="57" fillId="0" borderId="18" xfId="0" applyFont="1" applyFill="1" applyBorder="1" applyAlignment="1" applyProtection="1">
      <alignment horizontal="left" wrapText="1"/>
      <protection locked="0"/>
    </xf>
    <xf numFmtId="0" fontId="58" fillId="0" borderId="0" xfId="0" applyFont="1"/>
    <xf numFmtId="0" fontId="23" fillId="8" borderId="5" xfId="1" applyFill="1" applyBorder="1" applyAlignment="1" applyProtection="1">
      <alignment horizontal="center" vertical="top" wrapText="1"/>
      <protection locked="0"/>
    </xf>
    <xf numFmtId="0" fontId="1" fillId="0" borderId="0" xfId="14"/>
    <xf numFmtId="0" fontId="37" fillId="0" borderId="0" xfId="14" applyFont="1" applyAlignment="1">
      <alignment wrapText="1"/>
    </xf>
    <xf numFmtId="0" fontId="37" fillId="0" borderId="0" xfId="14" applyFont="1" applyAlignment="1">
      <alignment horizontal="center" wrapText="1"/>
    </xf>
    <xf numFmtId="1" fontId="50" fillId="15" borderId="1" xfId="0" applyNumberFormat="1" applyFont="1" applyFill="1" applyBorder="1" applyAlignment="1" applyProtection="1">
      <alignment horizontal="center" vertical="center"/>
      <protection locked="0"/>
    </xf>
    <xf numFmtId="49" fontId="0" fillId="0" borderId="18" xfId="0" applyNumberFormat="1" applyBorder="1" applyAlignment="1">
      <alignment horizontal="center" textRotation="90"/>
    </xf>
    <xf numFmtId="49" fontId="0" fillId="0" borderId="2" xfId="0" applyNumberFormat="1" applyBorder="1" applyAlignment="1">
      <alignment horizontal="center" textRotation="90"/>
    </xf>
    <xf numFmtId="49" fontId="0" fillId="0" borderId="0" xfId="0" applyNumberFormat="1" applyBorder="1" applyAlignment="1">
      <alignment horizontal="center" textRotation="90"/>
    </xf>
    <xf numFmtId="49" fontId="56" fillId="0" borderId="8" xfId="0" applyNumberFormat="1" applyFont="1" applyBorder="1" applyAlignment="1"/>
    <xf numFmtId="1" fontId="56" fillId="0" borderId="9" xfId="13" applyNumberFormat="1" applyFont="1" applyBorder="1" applyAlignment="1">
      <alignment horizontal="right" vertical="top"/>
    </xf>
    <xf numFmtId="1" fontId="56" fillId="0" borderId="10" xfId="13" applyNumberFormat="1" applyFont="1" applyBorder="1" applyAlignment="1">
      <alignment horizontal="right" vertical="top"/>
    </xf>
    <xf numFmtId="0" fontId="56" fillId="0" borderId="9" xfId="13" applyNumberFormat="1" applyFont="1" applyBorder="1" applyAlignment="1">
      <alignment horizontal="right" vertical="top"/>
    </xf>
    <xf numFmtId="49" fontId="56" fillId="0" borderId="0" xfId="0" applyNumberFormat="1" applyFont="1" applyBorder="1" applyAlignment="1">
      <alignment textRotation="90"/>
    </xf>
    <xf numFmtId="49" fontId="56" fillId="0" borderId="3" xfId="0" applyNumberFormat="1" applyFont="1" applyBorder="1" applyAlignment="1"/>
    <xf numFmtId="1" fontId="56" fillId="0" borderId="4" xfId="13" applyNumberFormat="1" applyFont="1" applyBorder="1" applyAlignment="1">
      <alignment horizontal="right" vertical="top"/>
    </xf>
    <xf numFmtId="1" fontId="56" fillId="0" borderId="5" xfId="13" applyNumberFormat="1" applyFont="1" applyBorder="1" applyAlignment="1">
      <alignment horizontal="right" vertical="top"/>
    </xf>
    <xf numFmtId="0" fontId="0" fillId="0" borderId="8" xfId="0" applyBorder="1" applyAlignment="1"/>
    <xf numFmtId="1" fontId="8" fillId="0" borderId="9" xfId="13" applyNumberFormat="1" applyFont="1" applyBorder="1" applyAlignment="1">
      <alignment horizontal="right" vertical="top"/>
    </xf>
    <xf numFmtId="1" fontId="8" fillId="0" borderId="10" xfId="13" applyNumberFormat="1" applyFont="1" applyBorder="1" applyAlignment="1">
      <alignment horizontal="center" vertical="top"/>
    </xf>
    <xf numFmtId="0" fontId="0" fillId="0" borderId="6" xfId="0" applyBorder="1" applyAlignment="1"/>
    <xf numFmtId="1" fontId="8" fillId="0" borderId="0" xfId="13" applyNumberFormat="1" applyFont="1" applyBorder="1" applyAlignment="1">
      <alignment horizontal="right" vertical="top"/>
    </xf>
    <xf numFmtId="1" fontId="8" fillId="0" borderId="11" xfId="13" applyNumberFormat="1" applyFont="1" applyBorder="1" applyAlignment="1">
      <alignment horizontal="center" vertical="top"/>
    </xf>
    <xf numFmtId="0" fontId="0" fillId="0" borderId="3" xfId="0" applyBorder="1" applyAlignment="1"/>
    <xf numFmtId="1" fontId="8" fillId="0" borderId="4" xfId="13" applyNumberFormat="1" applyFont="1" applyBorder="1" applyAlignment="1">
      <alignment horizontal="right" vertical="top"/>
    </xf>
    <xf numFmtId="1" fontId="8" fillId="0" borderId="5" xfId="13" applyNumberFormat="1" applyFont="1" applyBorder="1" applyAlignment="1">
      <alignment horizontal="center" vertical="top"/>
    </xf>
    <xf numFmtId="0" fontId="0" fillId="0" borderId="6" xfId="0" applyFill="1" applyBorder="1" applyAlignment="1"/>
    <xf numFmtId="1" fontId="0" fillId="0" borderId="0" xfId="0" applyNumberFormat="1" applyBorder="1" applyAlignment="1"/>
    <xf numFmtId="3" fontId="60" fillId="7" borderId="10" xfId="0" applyNumberFormat="1" applyFont="1" applyFill="1" applyBorder="1" applyAlignment="1" applyProtection="1">
      <alignment horizontal="right"/>
      <protection locked="0"/>
    </xf>
    <xf numFmtId="3" fontId="60" fillId="6" borderId="11" xfId="0" applyNumberFormat="1" applyFont="1" applyFill="1" applyBorder="1" applyAlignment="1" applyProtection="1">
      <alignment horizontal="right"/>
      <protection locked="0"/>
    </xf>
    <xf numFmtId="3" fontId="60" fillId="7" borderId="11" xfId="0" applyNumberFormat="1" applyFont="1" applyFill="1" applyBorder="1" applyAlignment="1" applyProtection="1">
      <alignment horizontal="right"/>
      <protection locked="0"/>
    </xf>
    <xf numFmtId="0" fontId="25" fillId="8" borderId="10" xfId="0" applyFont="1" applyFill="1" applyBorder="1" applyAlignment="1" applyProtection="1">
      <alignment vertical="top" wrapText="1"/>
      <protection locked="0"/>
    </xf>
    <xf numFmtId="0" fontId="25" fillId="8" borderId="11" xfId="0" applyFont="1" applyFill="1" applyBorder="1" applyAlignment="1" applyProtection="1">
      <alignment horizontal="right" vertical="top" wrapText="1"/>
      <protection locked="0"/>
    </xf>
    <xf numFmtId="3" fontId="25" fillId="7" borderId="5" xfId="0" applyNumberFormat="1" applyFont="1" applyFill="1" applyBorder="1" applyAlignment="1" applyProtection="1">
      <alignment horizontal="right"/>
      <protection locked="0"/>
    </xf>
    <xf numFmtId="3" fontId="0" fillId="0" borderId="0" xfId="0" applyNumberFormat="1"/>
    <xf numFmtId="0" fontId="43" fillId="16" borderId="0" xfId="0" applyFont="1" applyFill="1" applyBorder="1" applyProtection="1">
      <protection locked="0"/>
    </xf>
    <xf numFmtId="0" fontId="43" fillId="16" borderId="0" xfId="0" applyFont="1" applyFill="1" applyBorder="1" applyAlignment="1" applyProtection="1">
      <alignment horizontal="center"/>
      <protection locked="0"/>
    </xf>
    <xf numFmtId="0" fontId="46" fillId="16" borderId="0" xfId="0" applyFont="1" applyFill="1" applyBorder="1" applyAlignment="1" applyProtection="1">
      <alignment horizontal="center" wrapText="1"/>
      <protection locked="0"/>
    </xf>
    <xf numFmtId="0" fontId="43" fillId="16" borderId="0" xfId="0" applyFont="1" applyFill="1" applyBorder="1" applyAlignment="1" applyProtection="1">
      <alignment horizontal="left" vertical="top" wrapText="1"/>
      <protection locked="0"/>
    </xf>
    <xf numFmtId="0" fontId="44" fillId="16" borderId="0" xfId="0" applyFont="1" applyFill="1" applyBorder="1"/>
    <xf numFmtId="0" fontId="45" fillId="16" borderId="0" xfId="0" applyFont="1" applyFill="1" applyBorder="1" applyAlignment="1" applyProtection="1">
      <alignment horizontal="center"/>
      <protection locked="0"/>
    </xf>
    <xf numFmtId="0" fontId="29" fillId="0" borderId="11" xfId="0" applyFont="1" applyBorder="1" applyAlignment="1" applyProtection="1">
      <alignment horizontal="left"/>
    </xf>
    <xf numFmtId="0" fontId="43" fillId="16" borderId="6" xfId="0" applyFont="1" applyFill="1" applyBorder="1" applyProtection="1">
      <protection locked="0"/>
    </xf>
    <xf numFmtId="0" fontId="43" fillId="16" borderId="6" xfId="0" applyFont="1" applyFill="1" applyBorder="1" applyAlignment="1" applyProtection="1">
      <alignment horizontal="center"/>
      <protection locked="0"/>
    </xf>
    <xf numFmtId="0" fontId="46" fillId="16" borderId="6" xfId="0" applyFont="1" applyFill="1" applyBorder="1" applyAlignment="1" applyProtection="1">
      <alignment horizontal="center" wrapText="1"/>
      <protection locked="0"/>
    </xf>
    <xf numFmtId="0" fontId="43" fillId="16" borderId="6" xfId="0" applyFont="1" applyFill="1" applyBorder="1" applyAlignment="1" applyProtection="1">
      <alignment horizontal="left" vertical="top" wrapText="1"/>
      <protection locked="0"/>
    </xf>
    <xf numFmtId="0" fontId="44" fillId="16" borderId="6" xfId="0" applyFont="1" applyFill="1" applyBorder="1"/>
    <xf numFmtId="0" fontId="31" fillId="0" borderId="18" xfId="0" applyFont="1" applyFill="1" applyBorder="1" applyAlignment="1" applyProtection="1">
      <alignment horizontal="left" wrapText="1"/>
      <protection locked="0"/>
    </xf>
    <xf numFmtId="0" fontId="31" fillId="0" borderId="17" xfId="0" applyFont="1" applyFill="1" applyBorder="1" applyAlignment="1" applyProtection="1">
      <alignment horizontal="left" wrapText="1"/>
      <protection locked="0"/>
    </xf>
    <xf numFmtId="0" fontId="41" fillId="0" borderId="17" xfId="0" applyFont="1" applyFill="1" applyBorder="1" applyAlignment="1" applyProtection="1">
      <alignment horizontal="left" vertical="top" wrapText="1"/>
      <protection locked="0"/>
    </xf>
    <xf numFmtId="0" fontId="45" fillId="0" borderId="0" xfId="0" applyFont="1" applyFill="1" applyBorder="1" applyAlignment="1" applyProtection="1">
      <alignment horizontal="left"/>
      <protection locked="0"/>
    </xf>
    <xf numFmtId="0" fontId="42" fillId="0" borderId="0" xfId="0" applyFont="1" applyFill="1" applyBorder="1" applyAlignment="1" applyProtection="1">
      <alignment wrapText="1"/>
    </xf>
    <xf numFmtId="0" fontId="44" fillId="0" borderId="0" xfId="0" applyFont="1" applyFill="1" applyBorder="1" applyProtection="1"/>
    <xf numFmtId="0" fontId="43" fillId="0" borderId="0" xfId="0" applyFont="1" applyFill="1" applyBorder="1" applyProtection="1"/>
    <xf numFmtId="0" fontId="43" fillId="0" borderId="0" xfId="0" applyFont="1" applyFill="1" applyBorder="1" applyAlignment="1" applyProtection="1">
      <alignment horizontal="right" wrapText="1"/>
    </xf>
    <xf numFmtId="0" fontId="43" fillId="0" borderId="0" xfId="0" applyFont="1" applyFill="1" applyBorder="1" applyAlignment="1" applyProtection="1">
      <alignment horizontal="left" vertical="top"/>
    </xf>
    <xf numFmtId="0" fontId="46" fillId="0" borderId="0" xfId="0" applyFont="1" applyFill="1" applyBorder="1" applyAlignment="1" applyProtection="1">
      <alignment horizontal="left"/>
    </xf>
    <xf numFmtId="0" fontId="46" fillId="0" borderId="4" xfId="0" applyFont="1" applyFill="1" applyBorder="1" applyAlignment="1" applyProtection="1">
      <alignment horizontal="left"/>
    </xf>
    <xf numFmtId="0" fontId="29" fillId="0" borderId="12" xfId="0" applyFont="1" applyBorder="1" applyProtection="1"/>
    <xf numFmtId="0" fontId="46" fillId="0" borderId="4" xfId="0" applyFont="1" applyFill="1" applyBorder="1" applyAlignment="1" applyProtection="1">
      <alignment horizontal="left" wrapText="1"/>
    </xf>
    <xf numFmtId="0" fontId="25" fillId="0" borderId="19" xfId="0" applyFont="1" applyBorder="1" applyProtection="1"/>
    <xf numFmtId="0" fontId="25" fillId="0" borderId="20" xfId="0" applyFont="1" applyBorder="1" applyProtection="1"/>
    <xf numFmtId="3" fontId="43" fillId="13" borderId="17" xfId="0" applyNumberFormat="1" applyFont="1" applyFill="1" applyBorder="1" applyAlignment="1" applyProtection="1">
      <alignment horizontal="right"/>
      <protection locked="0"/>
    </xf>
    <xf numFmtId="3" fontId="43" fillId="13" borderId="2" xfId="0" applyNumberFormat="1" applyFont="1" applyFill="1" applyBorder="1" applyAlignment="1" applyProtection="1">
      <alignment horizontal="right"/>
      <protection locked="0"/>
    </xf>
    <xf numFmtId="3" fontId="60" fillId="6" borderId="2" xfId="0" applyNumberFormat="1" applyFont="1" applyFill="1" applyBorder="1" applyAlignment="1" applyProtection="1">
      <alignment horizontal="right"/>
      <protection locked="0"/>
    </xf>
    <xf numFmtId="0" fontId="23" fillId="8" borderId="11" xfId="1" applyFill="1" applyBorder="1" applyAlignment="1" applyProtection="1">
      <alignment horizontal="center" vertical="top" wrapText="1"/>
      <protection locked="0"/>
    </xf>
    <xf numFmtId="0" fontId="25" fillId="9" borderId="2" xfId="0" applyFont="1" applyFill="1" applyBorder="1" applyProtection="1">
      <protection locked="0"/>
    </xf>
    <xf numFmtId="0" fontId="46" fillId="0" borderId="0"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25" fillId="8" borderId="5" xfId="0" applyFont="1" applyFill="1" applyBorder="1" applyAlignment="1" applyProtection="1">
      <alignment horizontal="left" vertical="top" wrapText="1"/>
    </xf>
    <xf numFmtId="0" fontId="43" fillId="0" borderId="4" xfId="0" applyFont="1" applyFill="1" applyBorder="1" applyAlignment="1" applyProtection="1">
      <alignment horizontal="left" vertical="top"/>
    </xf>
    <xf numFmtId="0" fontId="46" fillId="0" borderId="3" xfId="0" applyFont="1" applyFill="1" applyBorder="1" applyAlignment="1" applyProtection="1">
      <alignment horizontal="left" wrapText="1"/>
    </xf>
    <xf numFmtId="0" fontId="29" fillId="0" borderId="25" xfId="0" applyFont="1" applyFill="1" applyBorder="1" applyAlignment="1" applyProtection="1">
      <alignment horizontal="left" wrapText="1"/>
    </xf>
    <xf numFmtId="0" fontId="45" fillId="16" borderId="6" xfId="0" applyFont="1" applyFill="1" applyBorder="1" applyAlignment="1" applyProtection="1">
      <alignment horizontal="center"/>
      <protection locked="0"/>
    </xf>
    <xf numFmtId="0" fontId="34" fillId="11" borderId="8" xfId="0" applyFont="1" applyFill="1" applyBorder="1" applyAlignment="1" applyProtection="1">
      <alignment horizontal="left"/>
      <protection locked="0"/>
    </xf>
    <xf numFmtId="0" fontId="34" fillId="11" borderId="9" xfId="0" applyFont="1" applyFill="1" applyBorder="1" applyAlignment="1" applyProtection="1">
      <alignment horizontal="right"/>
      <protection locked="0"/>
    </xf>
    <xf numFmtId="0" fontId="34" fillId="11" borderId="10" xfId="0" applyFont="1" applyFill="1" applyBorder="1" applyAlignment="1" applyProtection="1">
      <alignment horizontal="left"/>
      <protection locked="0"/>
    </xf>
    <xf numFmtId="0" fontId="34" fillId="11" borderId="3" xfId="0" applyFont="1" applyFill="1" applyBorder="1" applyProtection="1">
      <protection locked="0"/>
    </xf>
    <xf numFmtId="0" fontId="34" fillId="11" borderId="4" xfId="0" applyFont="1" applyFill="1" applyBorder="1" applyProtection="1">
      <protection locked="0"/>
    </xf>
    <xf numFmtId="0" fontId="34" fillId="11" borderId="5" xfId="0" applyFont="1" applyFill="1" applyBorder="1" applyProtection="1">
      <protection locked="0"/>
    </xf>
    <xf numFmtId="3" fontId="43" fillId="13" borderId="23" xfId="15" applyNumberFormat="1" applyFont="1" applyFill="1" applyBorder="1" applyAlignment="1" applyProtection="1">
      <alignment horizontal="right"/>
      <protection locked="0"/>
    </xf>
    <xf numFmtId="3" fontId="43" fillId="13" borderId="10" xfId="15" applyNumberFormat="1" applyFont="1" applyFill="1" applyBorder="1" applyAlignment="1" applyProtection="1">
      <alignment horizontal="right"/>
      <protection locked="0"/>
    </xf>
    <xf numFmtId="3" fontId="43" fillId="13" borderId="24" xfId="15" applyNumberFormat="1" applyFont="1" applyFill="1" applyBorder="1" applyAlignment="1" applyProtection="1">
      <alignment horizontal="right"/>
      <protection locked="0"/>
    </xf>
    <xf numFmtId="3" fontId="43" fillId="13" borderId="11" xfId="15" applyNumberFormat="1" applyFont="1" applyFill="1" applyBorder="1" applyAlignment="1" applyProtection="1">
      <alignment horizontal="right"/>
      <protection locked="0"/>
    </xf>
    <xf numFmtId="0" fontId="46" fillId="13" borderId="37" xfId="0" applyFont="1" applyFill="1" applyBorder="1" applyAlignment="1" applyProtection="1">
      <alignment vertical="top" wrapText="1"/>
      <protection locked="0"/>
    </xf>
    <xf numFmtId="0" fontId="61" fillId="13" borderId="5" xfId="1" applyFont="1" applyFill="1" applyBorder="1" applyAlignment="1" applyProtection="1">
      <alignment horizontal="left" vertical="top" wrapText="1"/>
      <protection locked="0"/>
    </xf>
    <xf numFmtId="0" fontId="46" fillId="13" borderId="2" xfId="0" applyFont="1" applyFill="1" applyBorder="1" applyAlignment="1" applyProtection="1">
      <alignment horizontal="left"/>
      <protection locked="0"/>
    </xf>
    <xf numFmtId="0" fontId="43" fillId="13" borderId="10" xfId="0" applyFont="1" applyFill="1" applyBorder="1" applyAlignment="1" applyProtection="1">
      <alignment horizontal="left" vertical="top" wrapText="1"/>
      <protection locked="0"/>
    </xf>
    <xf numFmtId="0" fontId="61" fillId="13" borderId="11" xfId="1" applyFont="1" applyFill="1" applyBorder="1" applyAlignment="1" applyProtection="1">
      <alignment horizontal="left" vertical="top" wrapText="1"/>
      <protection locked="0"/>
    </xf>
    <xf numFmtId="0" fontId="45" fillId="16" borderId="0" xfId="0" applyFont="1" applyFill="1" applyBorder="1" applyAlignment="1" applyProtection="1">
      <alignment horizontal="center" wrapText="1"/>
      <protection locked="0"/>
    </xf>
    <xf numFmtId="0" fontId="26" fillId="0" borderId="39" xfId="0" applyFont="1" applyFill="1" applyBorder="1" applyAlignment="1" applyProtection="1">
      <alignment horizontal="right"/>
    </xf>
    <xf numFmtId="0" fontId="31" fillId="0" borderId="19" xfId="0" applyFont="1" applyFill="1" applyBorder="1" applyAlignment="1" applyProtection="1">
      <alignment horizontal="left"/>
      <protection locked="0"/>
    </xf>
    <xf numFmtId="0" fontId="25" fillId="0" borderId="40" xfId="0" applyFont="1" applyFill="1" applyBorder="1" applyAlignment="1" applyProtection="1">
      <alignment horizontal="left" vertical="top"/>
    </xf>
    <xf numFmtId="0" fontId="45" fillId="13" borderId="21" xfId="0" applyFont="1" applyFill="1" applyBorder="1" applyAlignment="1" applyProtection="1">
      <alignment horizontal="left"/>
      <protection locked="0"/>
    </xf>
    <xf numFmtId="0" fontId="45" fillId="13" borderId="19" xfId="0" applyFont="1" applyFill="1" applyBorder="1" applyAlignment="1" applyProtection="1">
      <alignment horizontal="left"/>
      <protection locked="0"/>
    </xf>
    <xf numFmtId="0" fontId="45" fillId="13" borderId="19" xfId="0" applyFont="1" applyFill="1" applyBorder="1" applyAlignment="1" applyProtection="1">
      <alignment wrapText="1"/>
      <protection locked="0"/>
    </xf>
    <xf numFmtId="0" fontId="28" fillId="7" borderId="20" xfId="0" applyFont="1" applyFill="1" applyBorder="1" applyAlignment="1" applyProtection="1">
      <alignment horizontal="right"/>
      <protection locked="0"/>
    </xf>
    <xf numFmtId="0" fontId="45" fillId="13" borderId="29" xfId="0" applyFont="1" applyFill="1" applyBorder="1" applyAlignment="1" applyProtection="1">
      <alignment horizontal="center"/>
      <protection locked="0"/>
    </xf>
    <xf numFmtId="0" fontId="45" fillId="13" borderId="41" xfId="0" applyFont="1" applyFill="1" applyBorder="1" applyAlignment="1" applyProtection="1">
      <alignment horizontal="center"/>
      <protection locked="0"/>
    </xf>
    <xf numFmtId="0" fontId="28" fillId="0" borderId="13" xfId="0" applyFont="1" applyBorder="1" applyAlignment="1" applyProtection="1">
      <alignment horizontal="center"/>
      <protection locked="0"/>
    </xf>
    <xf numFmtId="0" fontId="28" fillId="7" borderId="21" xfId="0" applyFont="1" applyFill="1" applyBorder="1" applyAlignment="1" applyProtection="1">
      <alignment horizontal="left"/>
      <protection locked="0"/>
    </xf>
    <xf numFmtId="0" fontId="28" fillId="0" borderId="29" xfId="0" applyFont="1" applyBorder="1" applyAlignment="1" applyProtection="1">
      <alignment horizontal="center"/>
      <protection locked="0"/>
    </xf>
    <xf numFmtId="0" fontId="43" fillId="9" borderId="24" xfId="0" applyFont="1" applyFill="1" applyBorder="1" applyProtection="1">
      <protection locked="0"/>
    </xf>
    <xf numFmtId="0" fontId="43" fillId="9" borderId="11" xfId="0" applyFont="1" applyFill="1" applyBorder="1" applyProtection="1">
      <protection locked="0"/>
    </xf>
    <xf numFmtId="0" fontId="43" fillId="9" borderId="11" xfId="0" applyFont="1" applyFill="1" applyBorder="1" applyAlignment="1" applyProtection="1">
      <alignment horizontal="left"/>
      <protection locked="0"/>
    </xf>
    <xf numFmtId="0" fontId="43" fillId="9" borderId="17" xfId="0" applyFont="1" applyFill="1" applyBorder="1" applyProtection="1">
      <protection locked="0"/>
    </xf>
    <xf numFmtId="0" fontId="43" fillId="9" borderId="2" xfId="0" applyFont="1" applyFill="1" applyBorder="1" applyProtection="1">
      <protection locked="0"/>
    </xf>
    <xf numFmtId="0" fontId="62" fillId="5" borderId="0" xfId="0" applyFont="1" applyFill="1"/>
    <xf numFmtId="0" fontId="45" fillId="13" borderId="19" xfId="0" applyFont="1" applyFill="1" applyBorder="1" applyAlignment="1" applyProtection="1">
      <alignment horizontal="center"/>
      <protection locked="0"/>
    </xf>
    <xf numFmtId="0" fontId="48" fillId="0" borderId="0" xfId="0" applyFont="1" applyAlignment="1"/>
    <xf numFmtId="0" fontId="23" fillId="13" borderId="5" xfId="1" applyFill="1" applyBorder="1" applyAlignment="1" applyProtection="1">
      <alignment horizontal="center" vertical="top" wrapText="1"/>
      <protection locked="0"/>
    </xf>
    <xf numFmtId="1" fontId="0" fillId="0" borderId="0" xfId="0" applyNumberFormat="1"/>
    <xf numFmtId="0" fontId="0" fillId="0" borderId="0" xfId="0"/>
    <xf numFmtId="0" fontId="21" fillId="0" borderId="0" xfId="0" applyFont="1" applyAlignment="1" applyProtection="1">
      <alignment horizontal="left"/>
      <protection locked="0"/>
    </xf>
    <xf numFmtId="0" fontId="0" fillId="0" borderId="0" xfId="0" applyAlignment="1" applyProtection="1">
      <alignment horizontal="right"/>
      <protection locked="0"/>
    </xf>
    <xf numFmtId="0" fontId="60" fillId="8" borderId="10" xfId="0" applyFont="1" applyFill="1" applyBorder="1" applyAlignment="1" applyProtection="1">
      <alignment horizontal="center" vertical="top" wrapText="1"/>
      <protection locked="0"/>
    </xf>
    <xf numFmtId="0" fontId="25" fillId="8" borderId="11" xfId="0" applyFont="1" applyFill="1" applyBorder="1" applyAlignment="1" applyProtection="1">
      <alignment horizontal="center" vertical="top" wrapText="1"/>
      <protection locked="0"/>
    </xf>
    <xf numFmtId="0" fontId="43" fillId="13" borderId="11" xfId="0" applyFont="1" applyFill="1" applyBorder="1" applyAlignment="1" applyProtection="1">
      <alignment horizontal="center" vertical="top" wrapText="1"/>
      <protection locked="0"/>
    </xf>
    <xf numFmtId="0" fontId="23" fillId="13" borderId="11" xfId="1" applyFill="1" applyBorder="1" applyAlignment="1" applyProtection="1">
      <alignment horizontal="left" vertical="top" wrapText="1"/>
      <protection locked="0"/>
    </xf>
    <xf numFmtId="3" fontId="43" fillId="13" borderId="24" xfId="0" applyNumberFormat="1" applyFont="1" applyFill="1" applyBorder="1" applyAlignment="1" applyProtection="1">
      <alignment horizontal="center" vertical="center"/>
      <protection locked="0"/>
    </xf>
    <xf numFmtId="3" fontId="43" fillId="13" borderId="11" xfId="0" applyNumberFormat="1" applyFont="1" applyFill="1" applyBorder="1" applyAlignment="1" applyProtection="1">
      <alignment horizontal="center" vertical="center"/>
      <protection locked="0"/>
    </xf>
    <xf numFmtId="0" fontId="63" fillId="0" borderId="0" xfId="1" applyFont="1" applyAlignment="1" applyProtection="1"/>
    <xf numFmtId="3" fontId="60" fillId="7" borderId="23" xfId="0" applyNumberFormat="1" applyFont="1" applyFill="1" applyBorder="1" applyAlignment="1" applyProtection="1">
      <alignment horizontal="right"/>
      <protection locked="0"/>
    </xf>
    <xf numFmtId="3" fontId="60" fillId="6" borderId="24" xfId="0" applyNumberFormat="1" applyFont="1" applyFill="1" applyBorder="1" applyAlignment="1" applyProtection="1">
      <alignment horizontal="right"/>
      <protection locked="0"/>
    </xf>
    <xf numFmtId="3" fontId="60" fillId="7" borderId="24" xfId="0" applyNumberFormat="1" applyFont="1" applyFill="1" applyBorder="1" applyAlignment="1" applyProtection="1">
      <alignment horizontal="right"/>
      <protection locked="0"/>
    </xf>
    <xf numFmtId="3" fontId="60" fillId="7" borderId="25" xfId="0" applyNumberFormat="1" applyFont="1" applyFill="1" applyBorder="1" applyAlignment="1" applyProtection="1">
      <alignment horizontal="right"/>
      <protection locked="0"/>
    </xf>
    <xf numFmtId="3" fontId="60" fillId="7" borderId="5" xfId="0" applyNumberFormat="1" applyFont="1" applyFill="1" applyBorder="1" applyAlignment="1" applyProtection="1">
      <alignment horizontal="right"/>
      <protection locked="0"/>
    </xf>
    <xf numFmtId="0" fontId="59" fillId="0" borderId="0" xfId="14" applyFont="1" applyAlignment="1">
      <alignment horizontal="center"/>
    </xf>
    <xf numFmtId="0" fontId="29" fillId="0" borderId="3" xfId="0" applyFont="1" applyBorder="1" applyAlignment="1" applyProtection="1">
      <alignment horizontal="left"/>
    </xf>
    <xf numFmtId="0" fontId="29" fillId="0" borderId="4" xfId="0" applyFont="1" applyBorder="1" applyAlignment="1" applyProtection="1">
      <alignment horizontal="left"/>
    </xf>
    <xf numFmtId="0" fontId="29" fillId="0" borderId="5" xfId="0" applyFont="1" applyBorder="1" applyAlignment="1" applyProtection="1">
      <alignment horizontal="left"/>
    </xf>
    <xf numFmtId="0" fontId="29" fillId="0" borderId="6" xfId="0" applyFont="1" applyBorder="1" applyAlignment="1" applyProtection="1">
      <alignment horizontal="left" wrapText="1"/>
    </xf>
    <xf numFmtId="0" fontId="29" fillId="0" borderId="0" xfId="0" applyFont="1" applyBorder="1" applyAlignment="1" applyProtection="1">
      <alignment horizontal="left" wrapText="1"/>
    </xf>
    <xf numFmtId="0" fontId="29" fillId="0" borderId="11" xfId="0" applyFont="1" applyBorder="1" applyAlignment="1" applyProtection="1">
      <alignment horizontal="left" wrapText="1"/>
    </xf>
    <xf numFmtId="0" fontId="29" fillId="0" borderId="6" xfId="0" applyFont="1" applyBorder="1" applyAlignment="1" applyProtection="1">
      <alignment horizontal="left"/>
    </xf>
    <xf numFmtId="0" fontId="29" fillId="0" borderId="0" xfId="0" applyFont="1" applyBorder="1" applyAlignment="1" applyProtection="1">
      <alignment horizontal="left"/>
    </xf>
    <xf numFmtId="0" fontId="29" fillId="0" borderId="11" xfId="0" applyFont="1" applyBorder="1" applyAlignment="1" applyProtection="1">
      <alignment horizontal="left"/>
    </xf>
    <xf numFmtId="0" fontId="29" fillId="0" borderId="3" xfId="0" applyFont="1" applyBorder="1" applyAlignment="1" applyProtection="1">
      <alignment horizontal="left" wrapText="1"/>
    </xf>
    <xf numFmtId="0" fontId="29" fillId="0" borderId="4" xfId="0" applyFont="1" applyBorder="1" applyAlignment="1" applyProtection="1">
      <alignment horizontal="left" wrapText="1"/>
    </xf>
    <xf numFmtId="0" fontId="29" fillId="0" borderId="5" xfId="0" applyFont="1" applyBorder="1" applyAlignment="1" applyProtection="1">
      <alignment horizontal="left" wrapText="1"/>
    </xf>
    <xf numFmtId="0" fontId="29" fillId="0" borderId="1" xfId="0" applyFont="1" applyBorder="1" applyAlignment="1" applyProtection="1">
      <alignment horizontal="left" wrapText="1"/>
    </xf>
    <xf numFmtId="0" fontId="29" fillId="0" borderId="18" xfId="0" applyFont="1" applyBorder="1" applyAlignment="1" applyProtection="1">
      <alignment horizontal="left" wrapText="1"/>
    </xf>
    <xf numFmtId="0" fontId="29" fillId="0" borderId="2" xfId="0" applyFont="1" applyBorder="1" applyAlignment="1" applyProtection="1">
      <alignment horizontal="left" wrapText="1"/>
    </xf>
    <xf numFmtId="0" fontId="25" fillId="0" borderId="38" xfId="0" applyFont="1" applyBorder="1" applyAlignment="1" applyProtection="1">
      <alignment horizontal="left" wrapText="1"/>
    </xf>
    <xf numFmtId="0" fontId="25" fillId="0" borderId="12" xfId="0" applyFont="1" applyBorder="1" applyAlignment="1" applyProtection="1">
      <alignment horizontal="left" wrapText="1"/>
    </xf>
    <xf numFmtId="0" fontId="25" fillId="0" borderId="15" xfId="0" applyFont="1" applyBorder="1" applyAlignment="1" applyProtection="1">
      <alignment horizontal="left" wrapText="1"/>
    </xf>
    <xf numFmtId="0" fontId="36" fillId="0" borderId="1" xfId="0" applyFont="1" applyBorder="1" applyAlignment="1" applyProtection="1"/>
    <xf numFmtId="0" fontId="36" fillId="0" borderId="18" xfId="0" applyFont="1" applyBorder="1" applyAlignment="1" applyProtection="1"/>
    <xf numFmtId="0" fontId="36" fillId="0" borderId="2" xfId="0" applyFont="1" applyBorder="1" applyAlignment="1" applyProtection="1"/>
    <xf numFmtId="0" fontId="27" fillId="0" borderId="6" xfId="0" applyFont="1" applyBorder="1" applyAlignment="1" applyProtection="1">
      <alignment horizontal="left" wrapText="1"/>
    </xf>
    <xf numFmtId="0" fontId="27" fillId="0" borderId="0" xfId="0" applyFont="1" applyBorder="1" applyAlignment="1" applyProtection="1">
      <alignment horizontal="left" wrapText="1"/>
    </xf>
    <xf numFmtId="0" fontId="27" fillId="0" borderId="11" xfId="0" applyFont="1" applyBorder="1" applyAlignment="1" applyProtection="1">
      <alignment horizontal="left" wrapText="1"/>
    </xf>
    <xf numFmtId="0" fontId="27" fillId="0" borderId="3" xfId="0" applyFont="1" applyBorder="1" applyAlignment="1" applyProtection="1"/>
    <xf numFmtId="0" fontId="27" fillId="0" borderId="4" xfId="0" applyFont="1" applyBorder="1" applyAlignment="1" applyProtection="1"/>
    <xf numFmtId="0" fontId="27" fillId="0" borderId="5" xfId="0" applyFont="1" applyBorder="1" applyAlignment="1" applyProtection="1"/>
    <xf numFmtId="0" fontId="39" fillId="0" borderId="8" xfId="0" applyFont="1" applyBorder="1" applyAlignment="1">
      <alignment wrapText="1"/>
    </xf>
    <xf numFmtId="0" fontId="39" fillId="0" borderId="9" xfId="0" applyFont="1" applyBorder="1" applyAlignment="1">
      <alignment wrapText="1"/>
    </xf>
    <xf numFmtId="0" fontId="39" fillId="0" borderId="10" xfId="0" applyFont="1" applyBorder="1" applyAlignment="1">
      <alignment wrapText="1"/>
    </xf>
    <xf numFmtId="0" fontId="39" fillId="0" borderId="6" xfId="0" applyFont="1" applyBorder="1" applyAlignment="1">
      <alignment wrapText="1"/>
    </xf>
    <xf numFmtId="0" fontId="39" fillId="0" borderId="0" xfId="0" applyFont="1" applyBorder="1" applyAlignment="1">
      <alignment wrapText="1"/>
    </xf>
    <xf numFmtId="0" fontId="39" fillId="0" borderId="11" xfId="0" applyFont="1" applyBorder="1" applyAlignment="1">
      <alignment wrapText="1"/>
    </xf>
    <xf numFmtId="0" fontId="39" fillId="0" borderId="3" xfId="0" applyFont="1" applyBorder="1" applyAlignment="1">
      <alignment wrapText="1"/>
    </xf>
    <xf numFmtId="0" fontId="39" fillId="0" borderId="4" xfId="0" applyFont="1" applyBorder="1" applyAlignment="1">
      <alignment wrapText="1"/>
    </xf>
    <xf numFmtId="0" fontId="39" fillId="0" borderId="5" xfId="0" applyFont="1" applyBorder="1" applyAlignment="1">
      <alignment wrapText="1"/>
    </xf>
    <xf numFmtId="0" fontId="16" fillId="7" borderId="1" xfId="0" applyFont="1" applyFill="1" applyBorder="1" applyAlignment="1" applyProtection="1">
      <alignment horizontal="center" wrapText="1"/>
      <protection locked="0"/>
    </xf>
    <xf numFmtId="0" fontId="16" fillId="7" borderId="18" xfId="0" applyFont="1" applyFill="1" applyBorder="1" applyAlignment="1" applyProtection="1">
      <alignment horizontal="center" wrapText="1"/>
      <protection locked="0"/>
    </xf>
    <xf numFmtId="0" fontId="16" fillId="7" borderId="2" xfId="0" applyFont="1" applyFill="1" applyBorder="1" applyAlignment="1" applyProtection="1">
      <alignment horizontal="center" wrapText="1"/>
      <protection locked="0"/>
    </xf>
    <xf numFmtId="3" fontId="55" fillId="0" borderId="0" xfId="0" applyNumberFormat="1" applyFont="1" applyBorder="1" applyAlignment="1">
      <alignment wrapText="1"/>
    </xf>
    <xf numFmtId="0" fontId="51" fillId="0" borderId="1" xfId="0" applyNumberFormat="1" applyFont="1" applyBorder="1" applyAlignment="1">
      <alignment horizontal="center"/>
    </xf>
    <xf numFmtId="0" fontId="51" fillId="0" borderId="18" xfId="0" applyNumberFormat="1" applyFont="1" applyBorder="1" applyAlignment="1">
      <alignment horizontal="center"/>
    </xf>
    <xf numFmtId="0" fontId="51" fillId="0" borderId="2" xfId="0" applyNumberFormat="1" applyFont="1" applyBorder="1" applyAlignment="1">
      <alignment horizontal="center"/>
    </xf>
    <xf numFmtId="0" fontId="47" fillId="5" borderId="0" xfId="0" applyFont="1" applyFill="1"/>
    <xf numFmtId="0" fontId="0" fillId="10" borderId="0" xfId="0" applyFill="1" applyAlignment="1">
      <alignment horizontal="left"/>
    </xf>
  </cellXfs>
  <cellStyles count="16">
    <cellStyle name="Hyperlink" xfId="1" builtinId="8"/>
    <cellStyle name="Normaallaad 2" xfId="2"/>
    <cellStyle name="Normaallaad 3" xfId="3"/>
    <cellStyle name="Normal" xfId="0" builtinId="0"/>
    <cellStyle name="Normal 2" xfId="4"/>
    <cellStyle name="Normal 2 2" xfId="14"/>
    <cellStyle name="Normal 3" xfId="5"/>
    <cellStyle name="Normal 6" xfId="6"/>
    <cellStyle name="Normal 6 2" xfId="7"/>
    <cellStyle name="Normal_Aus_Quest02 values only" xfId="8"/>
    <cellStyle name="Normal_AUSTRALIA 2" xfId="9"/>
    <cellStyle name="Normal_Aut_Upd80-98 2" xfId="10"/>
    <cellStyle name="Normální 2" xfId="15"/>
    <cellStyle name="Percent" xfId="11" builtinId="5"/>
    <cellStyle name="Snorm" xfId="12"/>
    <cellStyle name="Snorm 2" xfId="13"/>
  </cellStyles>
  <dxfs count="131">
    <dxf>
      <fill>
        <patternFill patternType="none">
          <fgColor indexed="64"/>
          <bgColor auto="1"/>
        </patternFill>
      </fill>
    </dxf>
    <dxf>
      <fill>
        <patternFill patternType="none">
          <fgColor indexed="64"/>
          <bgColor auto="1"/>
        </patternFill>
      </fill>
    </dxf>
    <dxf>
      <font>
        <strike val="0"/>
        <outline val="0"/>
        <shadow val="0"/>
        <u val="none"/>
        <vertAlign val="baseline"/>
        <sz val="11"/>
        <color rgb="FFFF0000"/>
        <name val="Calibri"/>
        <scheme val="minor"/>
      </font>
      <fill>
        <patternFill patternType="solid">
          <fgColor indexed="64"/>
          <bgColor theme="2"/>
        </patternFill>
      </fill>
    </dxf>
    <dxf>
      <fill>
        <patternFill>
          <bgColor theme="4" tint="0.59996337778862885"/>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ill>
        <patternFill>
          <bgColor theme="4" tint="0.59996337778862885"/>
        </patternFill>
      </fill>
    </dxf>
    <dxf>
      <fill>
        <patternFill>
          <bgColor theme="4" tint="0.59996337778862885"/>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ill>
        <patternFill>
          <bgColor theme="4" tint="0.59996337778862885"/>
        </patternFill>
      </fill>
    </dxf>
    <dxf>
      <fill>
        <patternFill>
          <bgColor theme="4" tint="0.59996337778862885"/>
        </patternFill>
      </fill>
    </dxf>
    <dxf>
      <fill>
        <patternFill>
          <bgColor theme="4" tint="0.59996337778862885"/>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ill>
        <patternFill>
          <bgColor rgb="FFFFC7CE"/>
        </patternFill>
      </fill>
    </dxf>
    <dxf>
      <font>
        <condense val="0"/>
        <extend val="0"/>
        <color rgb="FF006100"/>
      </font>
      <fill>
        <patternFill>
          <bgColor rgb="FFC6EFCE"/>
        </patternFill>
      </fill>
    </dxf>
    <dxf>
      <fill>
        <patternFill>
          <bgColor theme="4" tint="0.59996337778862885"/>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patternType="none">
          <bgColor indexed="65"/>
        </patternFill>
      </fill>
    </dxf>
    <dxf>
      <fill>
        <patternFill>
          <bgColor rgb="FFFFC7CE"/>
        </patternFill>
      </fill>
    </dxf>
    <dxf>
      <fill>
        <patternFill>
          <bgColor theme="6" tint="0.79998168889431442"/>
        </patternFill>
      </fill>
    </dxf>
    <dxf>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238126</xdr:colOff>
      <xdr:row>1</xdr:row>
      <xdr:rowOff>95250</xdr:rowOff>
    </xdr:from>
    <xdr:to>
      <xdr:col>10</xdr:col>
      <xdr:colOff>352426</xdr:colOff>
      <xdr:row>67</xdr:row>
      <xdr:rowOff>138044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8126" y="255380"/>
          <a:ext cx="6999909" cy="1061140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pPr algn="ctr">
            <a:lnSpc>
              <a:spcPts val="1900"/>
            </a:lnSpc>
          </a:pPr>
          <a:endParaRPr lang="en-US" sz="1600" b="1">
            <a:solidFill>
              <a:schemeClr val="dk1"/>
            </a:solidFill>
            <a:latin typeface="+mn-lt"/>
            <a:ea typeface="+mn-ea"/>
            <a:cs typeface="+mn-cs"/>
          </a:endParaRPr>
        </a:p>
        <a:p>
          <a:pPr algn="ctr"/>
          <a:r>
            <a:rPr lang="en-US" sz="1600" b="1">
              <a:solidFill>
                <a:schemeClr val="dk1"/>
              </a:solidFill>
              <a:latin typeface="Times New Roman" pitchFamily="18" charset="0"/>
              <a:ea typeface="+mn-ea"/>
              <a:cs typeface="Times New Roman" pitchFamily="18" charset="0"/>
            </a:rPr>
            <a:t>Data questionnaire for </a:t>
          </a:r>
        </a:p>
        <a:p>
          <a:pPr algn="ctr"/>
          <a:r>
            <a:rPr lang="en-US" sz="1600" b="1">
              <a:solidFill>
                <a:schemeClr val="dk1"/>
              </a:solidFill>
              <a:latin typeface="Times New Roman" pitchFamily="18" charset="0"/>
              <a:ea typeface="+mn-ea"/>
              <a:cs typeface="Times New Roman" pitchFamily="18" charset="0"/>
            </a:rPr>
            <a:t>the International database on Social Benefit Recipients</a:t>
          </a: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tab pos="539750" algn="l"/>
              <a:tab pos="756285" algn="l"/>
              <a:tab pos="972185" algn="l"/>
            </a:tabLst>
            <a:defRPr/>
          </a:pPr>
          <a:r>
            <a:rPr kumimoji="0" lang="en-US" sz="1200" b="1" i="0" u="none" strike="noStrike" kern="0" cap="none" spc="0" normalizeH="0" baseline="0" noProof="0">
              <a:ln>
                <a:noFill/>
              </a:ln>
              <a:solidFill>
                <a:sysClr val="windowText" lastClr="000000"/>
              </a:solidFill>
              <a:effectLst/>
              <a:uLnTx/>
              <a:uFillTx/>
              <a:latin typeface="Cambria" panose="020F0302020204030204"/>
              <a:ea typeface="Times New Roman"/>
              <a:cs typeface="+mn-cs"/>
            </a:rPr>
            <a:t>INTRODUCTION: </a:t>
          </a:r>
          <a:endParaRPr kumimoji="0" lang="en-US" sz="1200" b="0" i="0" u="none" strike="noStrike" kern="0" cap="none" spc="0" normalizeH="0" baseline="0" noProof="0">
            <a:ln>
              <a:noFill/>
            </a:ln>
            <a:solidFill>
              <a:sysClr val="windowText" lastClr="000000"/>
            </a:solidFill>
            <a:effectLst/>
            <a:uLnTx/>
            <a:uFillTx/>
            <a:latin typeface="Cambria" panose="020F0302020204030204"/>
            <a:ea typeface="Times New Roman"/>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GB"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Please find enclosed a request for data on social benefit recipients for the database of SOCial benefit Recipients (SOCR). </a:t>
          </a:r>
          <a:r>
            <a:rPr kumimoji="0" lang="en-GB" sz="1100" b="0" i="0" u="none" strike="noStrike" kern="0" cap="none" spc="0" normalizeH="0" baseline="0" noProof="0">
              <a:ln>
                <a:noFill/>
              </a:ln>
              <a:solidFill>
                <a:prstClr val="black"/>
              </a:solidFill>
              <a:effectLst/>
              <a:uLnTx/>
              <a:uFillTx/>
              <a:latin typeface="+mn-lt"/>
              <a:ea typeface="+mn-ea"/>
              <a:cs typeface="+mn-cs"/>
            </a:rPr>
            <a:t>With your help, the OECD has been developing SOCR, an international database on recipient data covering all main earnings replacement benefits in OECD and EU countries (</a:t>
          </a:r>
          <a:r>
            <a:rPr kumimoji="0" lang="en-GB"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http://www.oecd.org/social/recipients.htm</a:t>
          </a:r>
          <a:r>
            <a:rPr kumimoji="0" lang="en-GB" sz="1100" b="0" i="0" u="none" strike="noStrike" kern="0" cap="none" spc="0" normalizeH="0" baseline="0" noProof="0">
              <a:ln>
                <a:noFill/>
              </a:ln>
              <a:solidFill>
                <a:prstClr val="black"/>
              </a:solidFill>
              <a:effectLst/>
              <a:uLnTx/>
              <a:uFillTx/>
              <a:latin typeface="+mn-lt"/>
              <a:ea typeface="+mn-ea"/>
              <a:cs typeface="+mn-cs"/>
            </a:rPr>
            <a:t>). This activity started in 2010 and it provides a unique source of comparable information on the number of individuals receiving earning replacement benefits in different countries. The data can be used to monitor programme participation and coverage rates, and provides key contextual information for interpreting spending statistics and indicators of work incentives and benefit adequacy.</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We are currently updating the SOCR database to 2017 and 2018. </a:t>
          </a:r>
          <a:r>
            <a:rPr kumimoji="0" lang="en-GB" sz="1100" b="0" i="0" u="none" strike="noStrike" kern="0" cap="none" spc="0" normalizeH="0" baseline="0" noProof="0">
              <a:ln>
                <a:noFill/>
              </a:ln>
              <a:solidFill>
                <a:prstClr val="black"/>
              </a:solidFill>
              <a:effectLst/>
              <a:uLnTx/>
              <a:uFillTx/>
              <a:latin typeface="+mn-lt"/>
              <a:ea typeface="+mn-ea"/>
              <a:cs typeface="+mn-cs"/>
            </a:rPr>
            <a:t>In this context, we are contacting you to kindly seek your assistance in verifying that the information is correct and complete. This step is crucial to ensure an accurate representation of your country in country-specific studies and international comparisons undertaken by the OECD, the European Commission and researchers and analysts around the world.</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As in earlier years, and unless otherwise agreed with you bilaterally, we are attaching a data </a:t>
          </a:r>
          <a:r>
            <a:rPr kumimoji="0" lang="en-GB" sz="1100" b="1" i="0" u="none" strike="noStrike" kern="0" cap="none" spc="0" normalizeH="0" baseline="0" noProof="0">
              <a:ln>
                <a:noFill/>
              </a:ln>
              <a:solidFill>
                <a:prstClr val="black"/>
              </a:solidFill>
              <a:effectLst/>
              <a:uLnTx/>
              <a:uFillTx/>
              <a:latin typeface="+mn-lt"/>
              <a:ea typeface="+mn-ea"/>
              <a:cs typeface="+mn-cs"/>
            </a:rPr>
            <a:t>questionnaire, asking for recipients in 2017 and 2018, that has already been pre-filled</a:t>
          </a:r>
          <a:r>
            <a:rPr kumimoji="0" lang="en-GB" sz="1100" b="0" i="0" u="none" strike="noStrike" kern="0" cap="none" spc="0" normalizeH="0" baseline="0" noProof="0">
              <a:ln>
                <a:noFill/>
              </a:ln>
              <a:solidFill>
                <a:prstClr val="black"/>
              </a:solidFill>
              <a:effectLst/>
              <a:uLnTx/>
              <a:uFillTx/>
              <a:latin typeface="+mn-lt"/>
              <a:ea typeface="+mn-ea"/>
              <a:cs typeface="+mn-cs"/>
            </a:rPr>
            <a:t> by the OECD Secretariat. To pre-fill the questionnaire, we used the information you or your colleagues had provided us in previous rounds as well as on publicly available official administrative sources. In all cases, we have attempted to indicate the sources of pre-filled information clearly. Where useful, explanations or questions were also included directly in the datasheets in the form of Excel comments.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GENERAL GUIDELINES:</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Please read the methodological note accessible from the “Methodology” sheet to fill out the questionnaire.</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Please send the data as excel tables using these templates: check the figures that were pre-filled when data was publicly available and complete the missing ones. </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Please provide the requested breakdowns for each variable. If this is not possible, provide data as close as possible and for all those variables where data are available. </a:t>
          </a:r>
          <a:r>
            <a:rPr kumimoji="0" lang="en-GB" sz="1100" b="0" i="0" u="none" strike="noStrike" kern="0" cap="none" spc="0" normalizeH="0" baseline="0" noProof="0">
              <a:ln>
                <a:noFill/>
              </a:ln>
              <a:solidFill>
                <a:prstClr val="black"/>
              </a:solidFill>
              <a:effectLst/>
              <a:uLnTx/>
              <a:uFillTx/>
              <a:latin typeface="+mn-lt"/>
              <a:ea typeface="+mn-ea"/>
              <a:cs typeface="+mn-cs"/>
            </a:rPr>
            <a:t>Where only totals are available, please provide totals. </a:t>
          </a:r>
          <a:r>
            <a:rPr kumimoji="0" lang="en-US" sz="1100" b="0" i="0" u="none" strike="noStrike" kern="0" cap="none" spc="0" normalizeH="0" baseline="0" noProof="0">
              <a:ln>
                <a:noFill/>
              </a:ln>
              <a:solidFill>
                <a:prstClr val="black"/>
              </a:solidFill>
              <a:effectLst/>
              <a:uLnTx/>
              <a:uFillTx/>
              <a:latin typeface="+mn-lt"/>
              <a:ea typeface="+mn-ea"/>
              <a:cs typeface="+mn-cs"/>
            </a:rPr>
            <a:t>Please specify, in each case, the units in which figures are expressed as well as the data source (in the respective cell).</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PLEASE NOTE:</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Areas shaded in dark blue are for filling priority data and in light-blue are for filling the optional data.</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Areas shaded in red are provided to add explanations (sources, definitions, variable units, etc.)</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 </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NOTATIONS:</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Missing values are encoded as follows: </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(m) - data not available;</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(a) - data do not exist (for example, because the programme was phased-out); </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(x) - data included in another entry.</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DEADLINE:</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Please return this questionnaire to the OECD Secretariat by </a:t>
          </a:r>
          <a:r>
            <a:rPr kumimoji="0" lang="en-US" sz="1100" b="1" i="0" u="none" strike="noStrike" kern="0" cap="none" spc="0" normalizeH="0" baseline="0" noProof="0">
              <a:ln>
                <a:noFill/>
              </a:ln>
              <a:solidFill>
                <a:prstClr val="black"/>
              </a:solidFill>
              <a:effectLst/>
              <a:uLnTx/>
              <a:uFillTx/>
              <a:latin typeface="+mn-lt"/>
              <a:ea typeface="+mn-ea"/>
              <a:cs typeface="+mn-cs"/>
            </a:rPr>
            <a:t>the 30 September 2020.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Should you have any questions about this database, please contact: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0" i="1" u="none" strike="noStrike" kern="0" cap="none" spc="0" normalizeH="0" baseline="0" noProof="0">
              <a:ln>
                <a:noFill/>
              </a:ln>
              <a:solidFill>
                <a:prstClr val="black"/>
              </a:solidFill>
              <a:effectLst/>
              <a:uLnTx/>
              <a:uFillTx/>
              <a:latin typeface="+mn-lt"/>
              <a:ea typeface="+mn-ea"/>
              <a:cs typeface="+mn-cs"/>
            </a:rPr>
            <a:t>Jongmi Lee</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0" i="1" u="none" strike="noStrike" kern="0" cap="none" spc="0" normalizeH="0" baseline="0" noProof="0">
              <a:ln>
                <a:noFill/>
              </a:ln>
              <a:solidFill>
                <a:prstClr val="black"/>
              </a:solidFill>
              <a:effectLst/>
              <a:uLnTx/>
              <a:uFillTx/>
              <a:latin typeface="+mn-lt"/>
              <a:ea typeface="+mn-ea"/>
              <a:cs typeface="+mn-cs"/>
            </a:rPr>
            <a:t>Email: </a:t>
          </a:r>
          <a:r>
            <a:rPr kumimoji="0" lang="en-GB" sz="1100" b="0"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jongmi.lee@oecd.org</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0" i="1" u="none" strike="noStrike" kern="0" cap="none" spc="0" normalizeH="0" baseline="0" noProof="0">
              <a:ln>
                <a:noFill/>
              </a:ln>
              <a:solidFill>
                <a:prstClr val="black"/>
              </a:solidFill>
              <a:effectLst/>
              <a:uLnTx/>
              <a:uFillTx/>
              <a:latin typeface="+mn-lt"/>
              <a:ea typeface="+mn-ea"/>
              <a:cs typeface="+mn-cs"/>
            </a:rPr>
            <a:t>telephone +33 1 85 55 47 84</a:t>
          </a:r>
          <a:r>
            <a:rPr kumimoji="0" lang="en-GB" sz="1100" b="0" i="0" u="none" strike="noStrike" kern="0" cap="none" spc="0" normalizeH="0" baseline="0" noProof="0">
              <a:ln>
                <a:noFill/>
              </a:ln>
              <a:solidFill>
                <a:prstClr val="black"/>
              </a:solidFill>
              <a:effectLst/>
              <a:uLnTx/>
              <a:uFillTx/>
              <a:latin typeface="+mn-lt"/>
              <a:ea typeface="+mn-ea"/>
              <a:cs typeface="+mn-cs"/>
            </a:rPr>
            <a:t>) or</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prstClr val="black"/>
              </a:solidFill>
              <a:effectLst/>
              <a:uLnTx/>
              <a:uFillTx/>
              <a:latin typeface="+mn-lt"/>
              <a:ea typeface="+mn-ea"/>
              <a:cs typeface="+mn-cs"/>
            </a:rPr>
            <a:t>Rodrigo Fernandez</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0" i="1" u="none" strike="noStrike" kern="0" cap="none" spc="0" normalizeH="0" baseline="0" noProof="0">
              <a:ln>
                <a:noFill/>
              </a:ln>
              <a:solidFill>
                <a:prstClr val="black"/>
              </a:solidFill>
              <a:effectLst/>
              <a:uLnTx/>
              <a:uFillTx/>
              <a:latin typeface="+mn-lt"/>
              <a:ea typeface="+mn-ea"/>
              <a:cs typeface="+mn-cs"/>
            </a:rPr>
            <a:t>(Email:</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0"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rodrigo.fernandez@oecd.org</a:t>
          </a:r>
          <a:r>
            <a:rPr kumimoji="0" lang="en-GB" sz="1100" b="1" i="0" u="none" strike="noStrike" kern="0" cap="none" spc="0" normalizeH="0" baseline="0" noProof="0">
              <a:ln>
                <a:noFill/>
              </a:ln>
              <a:solidFill>
                <a:prstClr val="black"/>
              </a:solidFill>
              <a:effectLst/>
              <a:uLnTx/>
              <a:uFillTx/>
              <a:latin typeface="+mn-lt"/>
              <a:ea typeface="+mn-ea"/>
              <a:cs typeface="+mn-cs"/>
            </a:rPr>
            <a:t>, </a:t>
          </a:r>
          <a:r>
            <a:rPr kumimoji="0" lang="en-GB" sz="1100" b="0" i="1" u="none" strike="noStrike" kern="0" cap="none" spc="0" normalizeH="0" baseline="0" noProof="0">
              <a:ln>
                <a:noFill/>
              </a:ln>
              <a:solidFill>
                <a:prstClr val="black"/>
              </a:solidFill>
              <a:effectLst/>
              <a:uLnTx/>
              <a:uFillTx/>
              <a:latin typeface="+mn-lt"/>
              <a:ea typeface="+mn-ea"/>
              <a:cs typeface="+mn-cs"/>
            </a:rPr>
            <a:t>telephone +33 1 45 24 78 66</a:t>
          </a:r>
          <a:r>
            <a:rPr kumimoji="0" lang="en-GB" sz="1100" b="0" i="0" u="none" strike="noStrike" kern="0" cap="none" spc="0" normalizeH="0" baseline="0" noProof="0">
              <a:ln>
                <a:noFill/>
              </a:ln>
              <a:solidFill>
                <a:prstClr val="black"/>
              </a:solidFill>
              <a:effectLst/>
              <a:uLnTx/>
              <a:uFillTx/>
              <a:latin typeface="+mn-lt"/>
              <a:ea typeface="+mn-ea"/>
              <a:cs typeface="+mn-cs"/>
            </a:rPr>
            <a:t>) </a:t>
          </a:r>
          <a:endParaRPr lang="en-GB">
            <a:effectLst/>
          </a:endParaRPr>
        </a:p>
      </xdr:txBody>
    </xdr:sp>
    <xdr:clientData/>
  </xdr:twoCellAnchor>
  <xdr:twoCellAnchor editAs="oneCell">
    <xdr:from>
      <xdr:col>3</xdr:col>
      <xdr:colOff>28575</xdr:colOff>
      <xdr:row>4</xdr:row>
      <xdr:rowOff>57150</xdr:rowOff>
    </xdr:from>
    <xdr:to>
      <xdr:col>7</xdr:col>
      <xdr:colOff>295275</xdr:colOff>
      <xdr:row>9</xdr:row>
      <xdr:rowOff>85725</xdr:rowOff>
    </xdr:to>
    <xdr:pic>
      <xdr:nvPicPr>
        <xdr:cNvPr id="3" name="Picture 4" descr="OECD_TEXT_10cm.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704850"/>
          <a:ext cx="27051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1</xdr:row>
      <xdr:rowOff>114301</xdr:rowOff>
    </xdr:from>
    <xdr:to>
      <xdr:col>10</xdr:col>
      <xdr:colOff>371475</xdr:colOff>
      <xdr:row>52</xdr:row>
      <xdr:rowOff>38101</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33350" y="273051"/>
          <a:ext cx="6651625" cy="8020050"/>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US" sz="1050">
            <a:solidFill>
              <a:schemeClr val="dk1"/>
            </a:solidFill>
            <a:latin typeface="+mn-lt"/>
            <a:ea typeface="+mn-ea"/>
            <a:cs typeface="+mn-cs"/>
          </a:endParaRPr>
        </a:p>
        <a:p>
          <a:endParaRPr lang="en-US" sz="1050">
            <a:solidFill>
              <a:schemeClr val="dk1"/>
            </a:solidFill>
            <a:latin typeface="+mn-lt"/>
            <a:ea typeface="+mn-ea"/>
            <a:cs typeface="+mn-cs"/>
          </a:endParaRPr>
        </a:p>
        <a:p>
          <a:endParaRPr lang="en-US" sz="1050">
            <a:solidFill>
              <a:schemeClr val="dk1"/>
            </a:solidFill>
            <a:latin typeface="+mn-lt"/>
            <a:ea typeface="+mn-ea"/>
            <a:cs typeface="+mn-cs"/>
          </a:endParaRPr>
        </a:p>
        <a:p>
          <a:endParaRPr lang="en-US" sz="1050">
            <a:solidFill>
              <a:schemeClr val="dk1"/>
            </a:solidFill>
            <a:latin typeface="+mn-lt"/>
            <a:ea typeface="+mn-ea"/>
            <a:cs typeface="+mn-cs"/>
          </a:endParaRPr>
        </a:p>
        <a:p>
          <a:endParaRPr lang="en-US" sz="1050">
            <a:solidFill>
              <a:schemeClr val="dk1"/>
            </a:solidFill>
            <a:latin typeface="+mn-lt"/>
            <a:ea typeface="+mn-ea"/>
            <a:cs typeface="+mn-cs"/>
          </a:endParaRPr>
        </a:p>
        <a:p>
          <a:endParaRPr lang="en-US" sz="1050">
            <a:solidFill>
              <a:schemeClr val="dk1"/>
            </a:solidFill>
            <a:latin typeface="+mn-lt"/>
            <a:ea typeface="+mn-ea"/>
            <a:cs typeface="+mn-cs"/>
          </a:endParaRPr>
        </a:p>
        <a:p>
          <a:pPr algn="ctr"/>
          <a:endParaRPr lang="en-US" sz="1400" b="1">
            <a:solidFill>
              <a:schemeClr val="dk1"/>
            </a:solidFill>
            <a:latin typeface="Times New Roman" pitchFamily="18" charset="0"/>
            <a:ea typeface="+mn-ea"/>
            <a:cs typeface="Times New Roman" pitchFamily="18" charset="0"/>
          </a:endParaRPr>
        </a:p>
        <a:p>
          <a:pPr algn="ctr"/>
          <a:r>
            <a:rPr lang="en-US" sz="1400" b="1">
              <a:solidFill>
                <a:schemeClr val="dk1"/>
              </a:solidFill>
              <a:latin typeface="Times New Roman" pitchFamily="18" charset="0"/>
              <a:ea typeface="+mn-ea"/>
              <a:cs typeface="Times New Roman" pitchFamily="18" charset="0"/>
            </a:rPr>
            <a:t>Data questionnaire for </a:t>
          </a:r>
        </a:p>
        <a:p>
          <a:pPr algn="ctr"/>
          <a:r>
            <a:rPr lang="en-US" sz="1400" b="1">
              <a:solidFill>
                <a:schemeClr val="dk1"/>
              </a:solidFill>
              <a:latin typeface="Times New Roman" pitchFamily="18" charset="0"/>
              <a:ea typeface="+mn-ea"/>
              <a:cs typeface="Times New Roman" pitchFamily="18" charset="0"/>
            </a:rPr>
            <a:t>the International database on Social Benefit Recipients</a:t>
          </a:r>
          <a:endParaRPr lang="en-US" sz="1400">
            <a:solidFill>
              <a:schemeClr val="dk1"/>
            </a:solidFill>
            <a:latin typeface="Times New Roman" pitchFamily="18" charset="0"/>
            <a:ea typeface="+mn-ea"/>
            <a:cs typeface="Times New Roman" pitchFamily="18" charset="0"/>
          </a:endParaRPr>
        </a:p>
        <a:p>
          <a:pPr algn="ctr"/>
          <a:r>
            <a:rPr lang="en-GB" sz="1200">
              <a:solidFill>
                <a:schemeClr val="dk1"/>
              </a:solidFill>
              <a:latin typeface="+mn-lt"/>
              <a:ea typeface="+mn-ea"/>
              <a:cs typeface="+mn-cs"/>
            </a:rPr>
            <a:t> </a:t>
          </a:r>
          <a:endParaRPr lang="en-US" sz="1200">
            <a:solidFill>
              <a:schemeClr val="dk1"/>
            </a:solidFill>
            <a:latin typeface="+mn-lt"/>
            <a:ea typeface="+mn-ea"/>
            <a:cs typeface="+mn-cs"/>
          </a:endParaRPr>
        </a:p>
        <a:p>
          <a:r>
            <a:rPr lang="en-GB" sz="1050">
              <a:solidFill>
                <a:schemeClr val="dk1"/>
              </a:solidFill>
              <a:latin typeface="+mn-lt"/>
              <a:ea typeface="+mn-ea"/>
              <a:cs typeface="+mn-cs"/>
            </a:rPr>
            <a:t> </a:t>
          </a:r>
        </a:p>
        <a:p>
          <a:pPr>
            <a:lnSpc>
              <a:spcPct val="100000"/>
            </a:lnSpc>
            <a:spcAft>
              <a:spcPts val="0"/>
            </a:spcAft>
          </a:pPr>
          <a:r>
            <a:rPr lang="en-US" sz="1100" b="1">
              <a:effectLst/>
              <a:latin typeface="+mn-lt"/>
              <a:ea typeface="Calibri"/>
              <a:cs typeface="Times New Roman"/>
            </a:rPr>
            <a:t>How to use the EXCEL file: </a:t>
          </a:r>
          <a:endParaRPr lang="en-GB" sz="1100">
            <a:effectLst/>
            <a:latin typeface="+mn-lt"/>
            <a:ea typeface="Calibri"/>
            <a:cs typeface="Times New Roman"/>
          </a:endParaRPr>
        </a:p>
        <a:p>
          <a:pPr>
            <a:lnSpc>
              <a:spcPct val="100000"/>
            </a:lnSpc>
            <a:spcAft>
              <a:spcPts val="0"/>
            </a:spcAft>
          </a:pPr>
          <a:r>
            <a:rPr lang="en-US" sz="1100">
              <a:effectLst/>
              <a:latin typeface="+mn-lt"/>
              <a:ea typeface="Calibri"/>
              <a:cs typeface="Times New Roman"/>
            </a:rPr>
            <a:t> </a:t>
          </a:r>
          <a:endParaRPr lang="en-GB" sz="1100">
            <a:effectLst/>
            <a:latin typeface="+mn-lt"/>
            <a:ea typeface="Calibri"/>
            <a:cs typeface="Times New Roman"/>
          </a:endParaRPr>
        </a:p>
        <a:p>
          <a:pPr>
            <a:lnSpc>
              <a:spcPct val="100000"/>
            </a:lnSpc>
            <a:spcAft>
              <a:spcPts val="0"/>
            </a:spcAft>
          </a:pPr>
          <a:r>
            <a:rPr lang="en-US" sz="1100">
              <a:effectLst/>
              <a:latin typeface="+mn-lt"/>
              <a:ea typeface="Calibri"/>
              <a:cs typeface="Times New Roman"/>
            </a:rPr>
            <a:t>The 2020 SOCR questionnaire is a standard Excel file composed of 13 sheets. The sheets are organized as follows:</a:t>
          </a:r>
          <a:endParaRPr lang="en-GB" sz="1100">
            <a:effectLst/>
            <a:latin typeface="+mn-lt"/>
            <a:ea typeface="Calibri"/>
            <a:cs typeface="Times New Roman"/>
          </a:endParaRPr>
        </a:p>
        <a:p>
          <a:pPr>
            <a:lnSpc>
              <a:spcPct val="100000"/>
            </a:lnSpc>
            <a:spcAft>
              <a:spcPts val="0"/>
            </a:spcAft>
          </a:pPr>
          <a:r>
            <a:rPr lang="en-US" sz="1100">
              <a:effectLst/>
              <a:latin typeface="+mn-lt"/>
              <a:ea typeface="Calibri"/>
              <a:cs typeface="Times New Roman"/>
            </a:rPr>
            <a:t> </a:t>
          </a:r>
          <a:endParaRPr lang="en-GB" sz="1100">
            <a:effectLst/>
            <a:latin typeface="+mn-lt"/>
            <a:ea typeface="Calibri"/>
            <a:cs typeface="Times New Roman"/>
          </a:endParaRPr>
        </a:p>
        <a:p>
          <a:pPr marL="342900" lvl="0" indent="-342900">
            <a:lnSpc>
              <a:spcPct val="100000"/>
            </a:lnSpc>
            <a:spcAft>
              <a:spcPts val="0"/>
            </a:spcAft>
            <a:buFont typeface="Arial"/>
            <a:buChar char="•"/>
            <a:tabLst>
              <a:tab pos="457200" algn="l"/>
            </a:tabLst>
          </a:pPr>
          <a:r>
            <a:rPr lang="en-US" sz="1100" b="1">
              <a:effectLst/>
              <a:latin typeface="+mn-lt"/>
              <a:ea typeface="Calibri"/>
              <a:cs typeface="Times New Roman"/>
            </a:rPr>
            <a:t>Guidelines: </a:t>
          </a:r>
          <a:r>
            <a:rPr lang="en-GB" sz="1100">
              <a:effectLst/>
              <a:latin typeface="+mn-lt"/>
              <a:ea typeface="Calibri"/>
              <a:cs typeface="Times New Roman"/>
            </a:rPr>
            <a:t>general guidelines to fill the questionnaire.</a:t>
          </a:r>
        </a:p>
        <a:p>
          <a:pPr marL="342900" lvl="0" indent="-342900">
            <a:lnSpc>
              <a:spcPct val="100000"/>
            </a:lnSpc>
            <a:spcAft>
              <a:spcPts val="0"/>
            </a:spcAft>
            <a:buFont typeface="Arial"/>
            <a:buChar char="•"/>
            <a:tabLst>
              <a:tab pos="457200" algn="l"/>
            </a:tabLst>
          </a:pPr>
          <a:r>
            <a:rPr lang="en-US" sz="1100" b="1">
              <a:effectLst/>
              <a:latin typeface="+mn-lt"/>
              <a:ea typeface="Calibri"/>
              <a:cs typeface="Times New Roman"/>
            </a:rPr>
            <a:t>HowTo:</a:t>
          </a:r>
          <a:r>
            <a:rPr lang="en-US" sz="1100">
              <a:effectLst/>
              <a:latin typeface="+mn-lt"/>
              <a:ea typeface="Calibri"/>
              <a:cs typeface="Times New Roman"/>
            </a:rPr>
            <a:t> this page.</a:t>
          </a:r>
          <a:endParaRPr lang="en-GB" sz="1100">
            <a:effectLst/>
            <a:latin typeface="+mn-lt"/>
            <a:ea typeface="Calibri"/>
            <a:cs typeface="Times New Roman"/>
          </a:endParaRPr>
        </a:p>
        <a:p>
          <a:pPr marL="342900" lvl="0" indent="-342900">
            <a:lnSpc>
              <a:spcPct val="100000"/>
            </a:lnSpc>
            <a:spcAft>
              <a:spcPts val="0"/>
            </a:spcAft>
            <a:buFont typeface="Arial"/>
            <a:buChar char="•"/>
            <a:tabLst>
              <a:tab pos="457200" algn="l"/>
            </a:tabLst>
          </a:pPr>
          <a:r>
            <a:rPr lang="en-US" sz="1100" b="1">
              <a:effectLst/>
              <a:latin typeface="+mn-lt"/>
              <a:ea typeface="Calibri"/>
              <a:cs typeface="Times New Roman"/>
            </a:rPr>
            <a:t>Methodology :</a:t>
          </a:r>
          <a:r>
            <a:rPr lang="en-US" sz="1100">
              <a:effectLst/>
              <a:latin typeface="+mn-lt"/>
              <a:ea typeface="Calibri"/>
              <a:cs typeface="Times New Roman"/>
            </a:rPr>
            <a:t> a copy of the Methodology document (in PDF </a:t>
          </a:r>
          <a:r>
            <a:rPr lang="en-US" sz="1100" baseline="0">
              <a:effectLst/>
              <a:latin typeface="+mn-lt"/>
              <a:ea typeface="Calibri"/>
              <a:cs typeface="Times New Roman"/>
            </a:rPr>
            <a:t>format).</a:t>
          </a:r>
          <a:endParaRPr lang="en-GB" sz="1100">
            <a:effectLst/>
            <a:latin typeface="+mn-lt"/>
            <a:ea typeface="Calibri"/>
            <a:cs typeface="Times New Roman"/>
          </a:endParaRPr>
        </a:p>
        <a:p>
          <a:pPr marL="342900" lvl="0" indent="-342900">
            <a:lnSpc>
              <a:spcPct val="100000"/>
            </a:lnSpc>
            <a:spcAft>
              <a:spcPts val="0"/>
            </a:spcAft>
            <a:buFont typeface="Arial"/>
            <a:buChar char="•"/>
            <a:tabLst>
              <a:tab pos="457200" algn="l"/>
            </a:tabLst>
          </a:pPr>
          <a:r>
            <a:rPr lang="en-US" sz="1100" b="1">
              <a:effectLst/>
              <a:latin typeface="+mn-lt"/>
              <a:ea typeface="Calibri"/>
              <a:cs typeface="Times New Roman"/>
            </a:rPr>
            <a:t>BRANCH sheets: </a:t>
          </a:r>
          <a:r>
            <a:rPr lang="en-US" sz="1100">
              <a:effectLst/>
              <a:latin typeface="+mn-lt"/>
              <a:ea typeface="Calibri"/>
              <a:cs typeface="Times New Roman"/>
            </a:rPr>
            <a:t>there is one specific sheet for each branch of social protection: OLD_AGE, SURVIVORS, INCAPACITY, FAMILY, UNEMPLOYMENT, OTHER_SOCIAL, HOUSING, and IN_WORK. The number of social programmes included is shown at the top of each sheet (cell 4E). Information about each programme is stored in a 35 rows block and there are 5 empty rows between two successive blocks. Programmes blocks are organized as follows:</a:t>
          </a:r>
          <a:endParaRPr lang="en-GB" sz="1100">
            <a:effectLst/>
            <a:latin typeface="+mn-lt"/>
            <a:ea typeface="Calibri"/>
            <a:cs typeface="Times New Roman"/>
          </a:endParaRPr>
        </a:p>
        <a:p>
          <a:pPr marL="742950" lvl="1" indent="-285750">
            <a:lnSpc>
              <a:spcPct val="100000"/>
            </a:lnSpc>
            <a:spcAft>
              <a:spcPts val="0"/>
            </a:spcAft>
            <a:buFont typeface="Courier New"/>
            <a:buChar char="o"/>
            <a:tabLst>
              <a:tab pos="914400" algn="l"/>
            </a:tabLst>
          </a:pPr>
          <a:r>
            <a:rPr lang="en-US" sz="1100" b="1">
              <a:effectLst/>
              <a:latin typeface="+mn-lt"/>
              <a:ea typeface="Calibri"/>
              <a:cs typeface="Times New Roman"/>
            </a:rPr>
            <a:t>Columns B to E </a:t>
          </a:r>
          <a:r>
            <a:rPr lang="en-US" sz="1100">
              <a:effectLst/>
              <a:latin typeface="+mn-lt"/>
              <a:ea typeface="Calibri"/>
              <a:cs typeface="Times New Roman"/>
            </a:rPr>
            <a:t>provide qualitative information about the programme and the statistics included in the questionnaire.</a:t>
          </a:r>
          <a:endParaRPr lang="en-GB" sz="1100">
            <a:effectLst/>
            <a:latin typeface="+mn-lt"/>
            <a:ea typeface="Calibri"/>
            <a:cs typeface="Times New Roman"/>
          </a:endParaRPr>
        </a:p>
        <a:p>
          <a:pPr marL="742950" lvl="1" indent="-285750">
            <a:lnSpc>
              <a:spcPct val="100000"/>
            </a:lnSpc>
            <a:spcAft>
              <a:spcPts val="0"/>
            </a:spcAft>
            <a:buFont typeface="Courier New"/>
            <a:buChar char="o"/>
            <a:tabLst>
              <a:tab pos="914400" algn="l"/>
            </a:tabLst>
          </a:pPr>
          <a:r>
            <a:rPr lang="en-US" sz="1100" b="1">
              <a:effectLst/>
              <a:latin typeface="+mn-lt"/>
              <a:ea typeface="Calibri"/>
              <a:cs typeface="Times New Roman"/>
            </a:rPr>
            <a:t>The rest of the columns </a:t>
          </a:r>
          <a:r>
            <a:rPr lang="en-US" sz="1100">
              <a:effectLst/>
              <a:latin typeface="+mn-lt"/>
              <a:ea typeface="Calibri"/>
              <a:cs typeface="Times New Roman"/>
            </a:rPr>
            <a:t>correspond to annual figures. In most cases, the questionnaire was pre-filled using information found in official databases available for your country. Information about some programmes is totally missing, this means that, according to the description provided by administrative sources, the programme is considered as important for this project and hence included in the database, but we could not find any statistics about it. Please complete missing figures or indicate the reason why the programme should not be included in the questionnaire.</a:t>
          </a:r>
          <a:endParaRPr lang="en-GB" sz="1100">
            <a:effectLst/>
            <a:latin typeface="+mn-lt"/>
            <a:ea typeface="Calibri"/>
            <a:cs typeface="Times New Roman"/>
          </a:endParaRPr>
        </a:p>
        <a:p>
          <a:pPr marL="342900" lvl="0" indent="-342900">
            <a:lnSpc>
              <a:spcPct val="100000"/>
            </a:lnSpc>
            <a:spcAft>
              <a:spcPts val="0"/>
            </a:spcAft>
            <a:buFont typeface="Arial"/>
            <a:buChar char="•"/>
            <a:tabLst>
              <a:tab pos="457200" algn="l"/>
            </a:tabLst>
          </a:pPr>
          <a:r>
            <a:rPr lang="en-US" sz="1100" b="1">
              <a:effectLst/>
              <a:latin typeface="+mn-lt"/>
              <a:ea typeface="Calibri"/>
              <a:cs typeface="Times New Roman"/>
            </a:rPr>
            <a:t>AggregateTotals:</a:t>
          </a:r>
          <a:r>
            <a:rPr lang="en-US" sz="1100">
              <a:effectLst/>
              <a:latin typeface="+mn-lt"/>
              <a:ea typeface="Calibri"/>
              <a:cs typeface="Times New Roman"/>
            </a:rPr>
            <a:t> This sheet contains a table summing the total beneficiaries by programme and branch.  Each year block consists of 3 columns:</a:t>
          </a:r>
          <a:endParaRPr lang="en-GB" sz="1100">
            <a:effectLst/>
            <a:latin typeface="+mn-lt"/>
            <a:ea typeface="Calibri"/>
            <a:cs typeface="Times New Roman"/>
          </a:endParaRPr>
        </a:p>
        <a:p>
          <a:pPr marL="742950" lvl="1" indent="-285750">
            <a:lnSpc>
              <a:spcPct val="100000"/>
            </a:lnSpc>
            <a:spcAft>
              <a:spcPts val="0"/>
            </a:spcAft>
            <a:buFont typeface="Courier New"/>
            <a:buChar char="o"/>
            <a:tabLst>
              <a:tab pos="914400" algn="l"/>
            </a:tabLst>
          </a:pPr>
          <a:r>
            <a:rPr lang="en-US" sz="1100" b="1">
              <a:effectLst/>
              <a:latin typeface="+mn-lt"/>
              <a:ea typeface="Calibri"/>
              <a:cs typeface="Times New Roman"/>
            </a:rPr>
            <a:t>Caseloads  column </a:t>
          </a:r>
          <a:r>
            <a:rPr lang="en-US" sz="1100">
              <a:effectLst/>
              <a:latin typeface="+mn-lt"/>
              <a:ea typeface="Calibri"/>
              <a:cs typeface="Times New Roman"/>
            </a:rPr>
            <a:t>figures are generated automatically based on the information reported in branch sheets. The total number of benefits paid (without adjustments for double counting) is reported.</a:t>
          </a:r>
          <a:endParaRPr lang="en-GB" sz="1100">
            <a:effectLst/>
            <a:latin typeface="+mn-lt"/>
            <a:ea typeface="Calibri"/>
            <a:cs typeface="Times New Roman"/>
          </a:endParaRPr>
        </a:p>
        <a:p>
          <a:pPr marL="742950" lvl="1" indent="-285750">
            <a:lnSpc>
              <a:spcPct val="100000"/>
            </a:lnSpc>
            <a:spcAft>
              <a:spcPts val="0"/>
            </a:spcAft>
            <a:buFont typeface="Courier New"/>
            <a:buChar char="o"/>
            <a:tabLst>
              <a:tab pos="914400" algn="l"/>
            </a:tabLst>
          </a:pPr>
          <a:r>
            <a:rPr lang="en-US" sz="1100" b="1">
              <a:effectLst/>
              <a:latin typeface="+mn-lt"/>
              <a:ea typeface="Calibri"/>
              <a:cs typeface="Times New Roman"/>
            </a:rPr>
            <a:t>Adjusted _Caseloads column:</a:t>
          </a:r>
          <a:r>
            <a:rPr lang="en-US" sz="1100">
              <a:effectLst/>
              <a:latin typeface="+mn-lt"/>
              <a:ea typeface="Calibri"/>
              <a:cs typeface="Times New Roman"/>
            </a:rPr>
            <a:t> the aim of this column is to provide estimates about the total number of recipients, adjusted for double counting, of priority benefits belonging to each branch.  Please provide these estimates.</a:t>
          </a:r>
          <a:endParaRPr lang="en-GB" sz="1100">
            <a:effectLst/>
            <a:latin typeface="+mn-lt"/>
            <a:ea typeface="Calibri"/>
            <a:cs typeface="Times New Roman"/>
          </a:endParaRPr>
        </a:p>
        <a:p>
          <a:pPr marL="742950" lvl="1" indent="-285750">
            <a:lnSpc>
              <a:spcPct val="100000"/>
            </a:lnSpc>
            <a:spcAft>
              <a:spcPts val="0"/>
            </a:spcAft>
            <a:buFont typeface="Courier New"/>
            <a:buChar char="o"/>
            <a:tabLst>
              <a:tab pos="914400" algn="l"/>
            </a:tabLst>
          </a:pPr>
          <a:r>
            <a:rPr lang="en-US" sz="1100" b="1">
              <a:effectLst/>
              <a:latin typeface="+mn-lt"/>
              <a:ea typeface="Calibri"/>
              <a:cs typeface="Times New Roman"/>
            </a:rPr>
            <a:t>Notes column</a:t>
          </a:r>
          <a:r>
            <a:rPr lang="en-US" sz="1100">
              <a:effectLst/>
              <a:latin typeface="+mn-lt"/>
              <a:ea typeface="Calibri"/>
              <a:cs typeface="Times New Roman"/>
            </a:rPr>
            <a:t>: please provide details about the methodology used to produce the estimates reported in the previous column.</a:t>
          </a:r>
          <a:endParaRPr lang="en-GB" sz="1100">
            <a:effectLst/>
            <a:latin typeface="+mn-lt"/>
            <a:ea typeface="Calibri"/>
            <a:cs typeface="Times New Roman"/>
          </a:endParaRPr>
        </a:p>
        <a:p>
          <a:pPr>
            <a:lnSpc>
              <a:spcPct val="100000"/>
            </a:lnSpc>
            <a:spcAft>
              <a:spcPts val="0"/>
            </a:spcAft>
          </a:pPr>
          <a:r>
            <a:rPr lang="en-US" sz="1100">
              <a:effectLst/>
              <a:latin typeface="+mn-lt"/>
              <a:ea typeface="Calibri"/>
              <a:cs typeface="Times New Roman"/>
            </a:rPr>
            <a:t> </a:t>
          </a:r>
          <a:endParaRPr lang="en-GB" sz="1100">
            <a:effectLst/>
            <a:latin typeface="+mn-lt"/>
            <a:ea typeface="Calibri"/>
            <a:cs typeface="Times New Roman"/>
          </a:endParaRPr>
        </a:p>
        <a:p>
          <a:pPr>
            <a:lnSpc>
              <a:spcPct val="100000"/>
            </a:lnSpc>
            <a:spcAft>
              <a:spcPts val="0"/>
            </a:spcAft>
          </a:pPr>
          <a:r>
            <a:rPr lang="en-US" sz="1100">
              <a:effectLst/>
              <a:latin typeface="+mn-lt"/>
              <a:ea typeface="Calibri"/>
              <a:cs typeface="Times New Roman"/>
            </a:rPr>
            <a:t>When filling out the questionnaire, please make sure to leave unchanged the structure of the Excel file (e.g. do not delete or insert rows or columns or change formulas). If you need to add a new programme to the list, just insert a new programme block at the bottom: between the last programme and the legend “End of programmes” of the respective BRANCH sheet.</a:t>
          </a:r>
          <a:endParaRPr lang="en-GB" sz="1100">
            <a:effectLst/>
            <a:latin typeface="+mn-lt"/>
            <a:ea typeface="Calibri"/>
            <a:cs typeface="Times New Roman"/>
          </a:endParaRPr>
        </a:p>
        <a:p>
          <a:endParaRPr lang="en-GB" sz="1050">
            <a:effectLst/>
            <a:latin typeface="+mn-lt"/>
          </a:endParaRPr>
        </a:p>
      </xdr:txBody>
    </xdr:sp>
    <xdr:clientData/>
  </xdr:twoCellAnchor>
  <xdr:twoCellAnchor editAs="oneCell">
    <xdr:from>
      <xdr:col>3</xdr:col>
      <xdr:colOff>95250</xdr:colOff>
      <xdr:row>2</xdr:row>
      <xdr:rowOff>66675</xdr:rowOff>
    </xdr:from>
    <xdr:to>
      <xdr:col>7</xdr:col>
      <xdr:colOff>361950</xdr:colOff>
      <xdr:row>7</xdr:row>
      <xdr:rowOff>95250</xdr:rowOff>
    </xdr:to>
    <xdr:pic>
      <xdr:nvPicPr>
        <xdr:cNvPr id="3" name="Picture 4" descr="OECD_TEXT_10cm.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4050" y="390525"/>
          <a:ext cx="27051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279400</xdr:colOff>
          <xdr:row>8</xdr:row>
          <xdr:rowOff>12700</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6</xdr:col>
      <xdr:colOff>93437</xdr:colOff>
      <xdr:row>0</xdr:row>
      <xdr:rowOff>74613</xdr:rowOff>
    </xdr:from>
    <xdr:to>
      <xdr:col>17</xdr:col>
      <xdr:colOff>303440</xdr:colOff>
      <xdr:row>2</xdr:row>
      <xdr:rowOff>488951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489294" y="74613"/>
          <a:ext cx="12211503" cy="118540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500" b="0" i="0" u="none" strike="noStrike">
              <a:solidFill>
                <a:schemeClr val="dk1"/>
              </a:solidFill>
              <a:latin typeface="+mn-lt"/>
              <a:ea typeface="+mn-ea"/>
              <a:cs typeface="+mn-cs"/>
            </a:rPr>
            <a:t>* For SICK LEAVE BENEFITS, we are looking for is the number of (working) days covered by sickness leave benefit over a given period, that can be the quarter or the year, so as we can compare this benefit with others in terms of a full time equivalent benefit recipiency. Here, caseloads are the total number of sickness leave days over the period. If you cannot provide these figures, please provide the total number of sickness leave spells over the period and provide, herebelow, the average duration of the spells (in days) over the period. Inflows and Outflows are not asked.</a:t>
          </a:r>
          <a:r>
            <a:rPr lang="en-US" sz="1500"/>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ls\spd\BenefitRecipiency\Shared%20documents\DataBase\ILR\IRL_SOCR_test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H-1.main.oecd.org\Users4\Thompson_A\Desktop\Country%20Notes\non%20EU\Word\OECD-SOCR-AUS_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RA\Users2\DOC\BenefitRecipiency\3%20-%20ReturnedQuestionnaires\CHL\OECD_BenRecipQuest_CH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RA\Users2\DOC\BenefitRecipiency\3%20-%20ReturnedQuestionnaires\CZE\OECD_BenRecipQuest_CZ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A\Users2\DOC\BenefitRecipiency\3%20-%20ReturnedQuestionnaires\NZL\OECD_BenRecipQuest_NZ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CashBenefits_Short"/>
      <sheetName val="OLD_AGE"/>
      <sheetName val="SURVIVORS"/>
      <sheetName val="INCAPACITY"/>
      <sheetName val="FAMILY"/>
      <sheetName val="UNEMPLOYMENT"/>
      <sheetName val="OTHER_SOCIAL"/>
      <sheetName val="HOUSING"/>
      <sheetName val="IN_WORK"/>
      <sheetName val="List of Programmes"/>
      <sheetName val="Tools"/>
    </sheetNames>
    <sheetDataSet>
      <sheetData sheetId="0"/>
      <sheetData sheetId="1"/>
      <sheetData sheetId="2"/>
      <sheetData sheetId="3"/>
      <sheetData sheetId="4"/>
      <sheetData sheetId="5"/>
      <sheetData sheetId="6"/>
      <sheetData sheetId="7"/>
      <sheetData sheetId="8"/>
      <sheetData sheetId="9"/>
      <sheetData sheetId="10"/>
      <sheetData sheetId="11" refreshError="1">
        <row r="4">
          <cell r="E4" t="str">
            <v>Average</v>
          </cell>
          <cell r="G4" t="str">
            <v>Average</v>
          </cell>
        </row>
        <row r="5">
          <cell r="E5" t="str">
            <v>End of quarters</v>
          </cell>
          <cell r="G5" t="str">
            <v>Dec. 31st</v>
          </cell>
        </row>
        <row r="6">
          <cell r="E6" t="str">
            <v>Other (please specify below)</v>
          </cell>
          <cell r="G6" t="str">
            <v>Jun.  30th</v>
          </cell>
        </row>
        <row r="7">
          <cell r="E7" t="str">
            <v>PLEASE SELECT</v>
          </cell>
          <cell r="G7" t="str">
            <v>Other (please specify below)</v>
          </cell>
        </row>
        <row r="8">
          <cell r="G8" t="str">
            <v>PLEASE SELECT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HowTo"/>
      <sheetName val="Methodology 1"/>
      <sheetName val="Methodology 2"/>
      <sheetName val="Methodology 3"/>
      <sheetName val="INDEX"/>
      <sheetName val="OLD_AGE"/>
      <sheetName val="SURVIVORS"/>
      <sheetName val="INCAPACITY"/>
      <sheetName val="FAMILY"/>
      <sheetName val="UNEMPLOYMENT"/>
      <sheetName val="OTHER_SOCIAL"/>
      <sheetName val="HOUSING"/>
      <sheetName val="IN_WORK"/>
      <sheetName val="AggregateTotals"/>
      <sheetName val="ProgrammesList"/>
      <sheetName val="Tool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B3" t="str">
            <v>Average</v>
          </cell>
          <cell r="D3" t="str">
            <v>Average</v>
          </cell>
        </row>
        <row r="4">
          <cell r="B4" t="str">
            <v>End of quarters</v>
          </cell>
          <cell r="D4" t="str">
            <v>Dec. 31st</v>
          </cell>
        </row>
        <row r="5">
          <cell r="B5" t="str">
            <v>Other (please specify below)</v>
          </cell>
          <cell r="D5" t="str">
            <v>Jun.  30th</v>
          </cell>
        </row>
        <row r="6">
          <cell r="B6" t="str">
            <v>PLEASE SELECT</v>
          </cell>
          <cell r="D6" t="str">
            <v>Other (please specify below)</v>
          </cell>
        </row>
        <row r="7">
          <cell r="D7" t="str">
            <v>PLEASE SELECT</v>
          </cell>
        </row>
        <row r="11">
          <cell r="B11" t="str">
            <v>Yes</v>
          </cell>
          <cell r="D11" t="str">
            <v>Yes</v>
          </cell>
        </row>
        <row r="12">
          <cell r="B12" t="str">
            <v>No</v>
          </cell>
          <cell r="D12" t="str">
            <v>No</v>
          </cell>
        </row>
        <row r="13">
          <cell r="D13" t="str">
            <v>Often</v>
          </cell>
        </row>
        <row r="15">
          <cell r="B15" t="str">
            <v>Pensions</v>
          </cell>
        </row>
        <row r="16">
          <cell r="B16" t="str">
            <v xml:space="preserve">Early (Anticipated) retirement </v>
          </cell>
        </row>
        <row r="19">
          <cell r="B19" t="str">
            <v>Survivor Pensions</v>
          </cell>
          <cell r="D19" t="str">
            <v>Public</v>
          </cell>
        </row>
        <row r="20">
          <cell r="D20" t="str">
            <v>Mandatory Private</v>
          </cell>
        </row>
        <row r="21">
          <cell r="D21" t="str">
            <v>Voluntary Private</v>
          </cell>
        </row>
        <row r="22">
          <cell r="B22" t="str">
            <v>Disability Pensions</v>
          </cell>
        </row>
        <row r="23">
          <cell r="B23" t="str">
            <v>Pensions (Occupational injury and Disease)</v>
          </cell>
        </row>
        <row r="24">
          <cell r="B24" t="str">
            <v xml:space="preserve">Paid Sick Leave </v>
          </cell>
        </row>
        <row r="27">
          <cell r="B27" t="str">
            <v>Maternity and Parental Leaves</v>
          </cell>
        </row>
        <row r="28">
          <cell r="B28" t="str">
            <v>Other (Lone Parent Benefits, etc.)</v>
          </cell>
        </row>
        <row r="31">
          <cell r="B31" t="str">
            <v>Unemployment Compensations</v>
          </cell>
        </row>
        <row r="32">
          <cell r="B32" t="str">
            <v>Early retirement for labour market reasons</v>
          </cell>
        </row>
        <row r="35">
          <cell r="B35" t="str">
            <v>Income Maintenance</v>
          </cell>
        </row>
        <row r="36">
          <cell r="B36" t="str">
            <v>Other (Food Subsidies, Education, etc.)</v>
          </cell>
        </row>
        <row r="39">
          <cell r="B39" t="str">
            <v>Housing Benefits</v>
          </cell>
        </row>
      </sheetData>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to"/>
      <sheetName val="Read Me"/>
      <sheetName val="Methodology"/>
      <sheetName val="List of Programmes"/>
      <sheetName val="OLD_AGE"/>
      <sheetName val="SURVIVORS"/>
      <sheetName val="INCAPACITY"/>
      <sheetName val="FAMILY"/>
      <sheetName val="UNEMPLOYMENT"/>
      <sheetName val="OTHER_SOCIAL"/>
      <sheetName val="HOUSING"/>
      <sheetName val="IN_WORK"/>
      <sheetName val="Tools"/>
    </sheetNames>
    <sheetDataSet>
      <sheetData sheetId="0"/>
      <sheetData sheetId="1"/>
      <sheetData sheetId="2"/>
      <sheetData sheetId="3"/>
      <sheetData sheetId="4"/>
      <sheetData sheetId="5">
        <row r="156">
          <cell r="D156" t="str">
            <v>Average</v>
          </cell>
        </row>
        <row r="157">
          <cell r="D157" t="str">
            <v>Dec. 31st</v>
          </cell>
        </row>
        <row r="158">
          <cell r="D158" t="str">
            <v>Jun.  30th</v>
          </cell>
        </row>
        <row r="159">
          <cell r="D159" t="str">
            <v>Other (please specify below)</v>
          </cell>
        </row>
        <row r="160">
          <cell r="D160" t="str">
            <v>PLEASE SELECT</v>
          </cell>
        </row>
      </sheetData>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to"/>
      <sheetName val="Read Me"/>
      <sheetName val="Methodology"/>
      <sheetName val="List of Programmes"/>
      <sheetName val="OLD_AGE"/>
      <sheetName val="SURVIVORS"/>
      <sheetName val="INCAPACITY"/>
      <sheetName val="FAMILY"/>
      <sheetName val="UNEMPLOYMENT"/>
      <sheetName val="OTHER_SOCIAL"/>
      <sheetName val="HOUSING"/>
      <sheetName val="IN_WORK"/>
      <sheetName val="Tools"/>
    </sheetNames>
    <sheetDataSet>
      <sheetData sheetId="0"/>
      <sheetData sheetId="1"/>
      <sheetData sheetId="2"/>
      <sheetData sheetId="3"/>
      <sheetData sheetId="4">
        <row r="155">
          <cell r="B155" t="str">
            <v>Average</v>
          </cell>
          <cell r="D155" t="str">
            <v>Average</v>
          </cell>
        </row>
        <row r="156">
          <cell r="B156" t="str">
            <v>End of quarters</v>
          </cell>
          <cell r="D156" t="str">
            <v>Dec. 31st</v>
          </cell>
        </row>
        <row r="157">
          <cell r="B157" t="str">
            <v>Other (please specify below)</v>
          </cell>
          <cell r="D157" t="str">
            <v>Jun.  30th</v>
          </cell>
        </row>
        <row r="158">
          <cell r="B158" t="str">
            <v>PLEASE SELECT</v>
          </cell>
          <cell r="D158" t="str">
            <v>Other (please specify below)</v>
          </cell>
        </row>
        <row r="159">
          <cell r="D159" t="str">
            <v>PLEASE SELECT</v>
          </cell>
        </row>
      </sheetData>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to"/>
      <sheetName val="Read Me"/>
      <sheetName val="Methodology"/>
      <sheetName val="List of Programmes"/>
      <sheetName val="OLD_AGE"/>
      <sheetName val="SURVIVORS"/>
      <sheetName val="INCAPACITY"/>
      <sheetName val="FAMILY"/>
      <sheetName val="UNEMPLOYMENT"/>
      <sheetName val="OTHER_SOCIAL"/>
      <sheetName val="HOUSING"/>
      <sheetName val="IN_WORK"/>
      <sheetName val="Tools"/>
    </sheetNames>
    <sheetDataSet>
      <sheetData sheetId="0"/>
      <sheetData sheetId="1"/>
      <sheetData sheetId="2"/>
      <sheetData sheetId="3"/>
      <sheetData sheetId="4"/>
      <sheetData sheetId="5">
        <row r="155">
          <cell r="D155" t="str">
            <v>Average</v>
          </cell>
        </row>
        <row r="156">
          <cell r="D156" t="str">
            <v>Dec. 31st</v>
          </cell>
        </row>
        <row r="157">
          <cell r="D157" t="str">
            <v>Jun.  30th</v>
          </cell>
        </row>
        <row r="158">
          <cell r="D158" t="str">
            <v>Other (please specify below)</v>
          </cell>
        </row>
        <row r="159">
          <cell r="D159" t="str">
            <v>PLEASE SELECT</v>
          </cell>
        </row>
      </sheetData>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1" name="Table1" displayName="Table1" ref="D26:D29" totalsRowShown="0" headerRowDxfId="2" dataDxfId="1">
  <autoFilter ref="D26:D29"/>
  <tableColumns count="1">
    <tableColumn id="1" name="Priority"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oecd.org/els/soc/SOCR_Methodology.pdf" TargetMode="External"/><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B21"/>
  <sheetViews>
    <sheetView showGridLines="0" tabSelected="1" workbookViewId="0">
      <selection activeCell="I25" sqref="I25"/>
    </sheetView>
  </sheetViews>
  <sheetFormatPr defaultRowHeight="14.5" x14ac:dyDescent="0.35"/>
  <cols>
    <col min="1" max="1" width="4.1796875" customWidth="1"/>
    <col min="2" max="2" width="88.453125" bestFit="1" customWidth="1"/>
  </cols>
  <sheetData>
    <row r="2" spans="2:2" s="210" customFormat="1" ht="23.5" x14ac:dyDescent="0.55000000000000004">
      <c r="B2" s="416" t="s">
        <v>323</v>
      </c>
    </row>
    <row r="3" spans="2:2" ht="17.25" customHeight="1" x14ac:dyDescent="0.35">
      <c r="B3" t="s">
        <v>325</v>
      </c>
    </row>
    <row r="5" spans="2:2" ht="18.5" x14ac:dyDescent="0.45">
      <c r="B5" s="211" t="s">
        <v>146</v>
      </c>
    </row>
    <row r="7" spans="2:2" x14ac:dyDescent="0.35">
      <c r="B7" s="212" t="s">
        <v>147</v>
      </c>
    </row>
    <row r="8" spans="2:2" x14ac:dyDescent="0.35">
      <c r="B8" s="213" t="s">
        <v>324</v>
      </c>
    </row>
    <row r="9" spans="2:2" x14ac:dyDescent="0.35">
      <c r="B9" s="80" t="s">
        <v>243</v>
      </c>
    </row>
    <row r="10" spans="2:2" x14ac:dyDescent="0.35">
      <c r="B10" s="80" t="s">
        <v>244</v>
      </c>
    </row>
    <row r="12" spans="2:2" x14ac:dyDescent="0.35">
      <c r="B12" s="212" t="s">
        <v>148</v>
      </c>
    </row>
    <row r="13" spans="2:2" x14ac:dyDescent="0.35">
      <c r="B13" s="80" t="s">
        <v>80</v>
      </c>
    </row>
    <row r="14" spans="2:2" x14ac:dyDescent="0.35">
      <c r="B14" s="80" t="s">
        <v>84</v>
      </c>
    </row>
    <row r="15" spans="2:2" x14ac:dyDescent="0.35">
      <c r="B15" s="80" t="s">
        <v>85</v>
      </c>
    </row>
    <row r="16" spans="2:2" x14ac:dyDescent="0.35">
      <c r="B16" s="80" t="s">
        <v>90</v>
      </c>
    </row>
    <row r="17" spans="2:2" x14ac:dyDescent="0.35">
      <c r="B17" s="80" t="s">
        <v>94</v>
      </c>
    </row>
    <row r="18" spans="2:2" x14ac:dyDescent="0.35">
      <c r="B18" s="80" t="s">
        <v>98</v>
      </c>
    </row>
    <row r="19" spans="2:2" x14ac:dyDescent="0.35">
      <c r="B19" s="80" t="s">
        <v>96</v>
      </c>
    </row>
    <row r="20" spans="2:2" x14ac:dyDescent="0.35">
      <c r="B20" s="80" t="s">
        <v>100</v>
      </c>
    </row>
    <row r="21" spans="2:2" x14ac:dyDescent="0.35">
      <c r="B21" s="80" t="s">
        <v>149</v>
      </c>
    </row>
  </sheetData>
  <hyperlinks>
    <hyperlink ref="B8" location="Guidelines!A1" display="Guidelines :           General guidelines to fill the questionnaire"/>
    <hyperlink ref="B9" location="HowTo!A1" display="How to :             Some practical hints about the organization of this file"/>
    <hyperlink ref="B10" location="Methodology!Print_Area" display="Methodology :  Introduction and scope of SOCR"/>
    <hyperlink ref="B13" location="OLD_AGE!A1" display="OLD_AGE"/>
    <hyperlink ref="B14" location="SURVIVORS!A1" display="SURVIVORS"/>
    <hyperlink ref="B15" location="INCAPACITY!A1" display="INCAPACITY"/>
    <hyperlink ref="B16" location="FAMILY!A1" display="FAMILY"/>
    <hyperlink ref="B17" location="UNEMPLOYMENT!A1" display="UNEMPLOYMENT"/>
    <hyperlink ref="B18" location="OTHER_SOCIAL!A1" display="OTHER_SOCIAL"/>
    <hyperlink ref="B19" location="HOUSING!A1" display="HOUSING"/>
    <hyperlink ref="B20" location="IN_WORK!A1" display="IN_WORK"/>
    <hyperlink ref="B21" location="AggregateTotals!A1" display="AggregateTotals : raw and adjusted for double counting at branch level"/>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128"/>
  <sheetViews>
    <sheetView zoomScale="70" zoomScaleNormal="70" workbookViewId="0">
      <pane xSplit="5" ySplit="5" topLeftCell="F6" activePane="bottomRight" state="frozen"/>
      <selection activeCell="P4" sqref="P4"/>
      <selection pane="topRight" activeCell="P4" sqref="P4"/>
      <selection pane="bottomLeft" activeCell="P4" sqref="P4"/>
      <selection pane="bottomRight" activeCell="E33" sqref="E33:R34"/>
    </sheetView>
  </sheetViews>
  <sheetFormatPr defaultRowHeight="14.5" x14ac:dyDescent="0.35"/>
  <cols>
    <col min="2" max="2" width="20.81640625" customWidth="1"/>
    <col min="3" max="3" width="43.81640625" customWidth="1"/>
    <col min="4" max="4" width="37.1796875" customWidth="1"/>
    <col min="5" max="5" width="34.1796875" customWidth="1"/>
    <col min="6" max="6" width="4.1796875" style="56" customWidth="1"/>
    <col min="7" max="7" width="13.81640625" style="283" customWidth="1"/>
    <col min="8" max="12" width="13.81640625" style="202" customWidth="1"/>
    <col min="13" max="13" width="13.81640625" style="346" customWidth="1"/>
    <col min="14" max="16" width="13.81640625" style="202" customWidth="1"/>
    <col min="17" max="18" width="13.81640625" customWidth="1"/>
  </cols>
  <sheetData>
    <row r="1" spans="1:18" s="67" customFormat="1" ht="25.5" thickBot="1" x14ac:dyDescent="0.55000000000000004">
      <c r="A1" s="4"/>
      <c r="B1" s="453" t="s">
        <v>63</v>
      </c>
      <c r="C1" s="454"/>
      <c r="D1" s="454"/>
      <c r="E1" s="455"/>
      <c r="F1" s="66"/>
      <c r="G1" s="265"/>
      <c r="H1" s="266"/>
      <c r="I1" s="266"/>
      <c r="J1" s="266"/>
      <c r="K1" s="266"/>
      <c r="L1" s="266"/>
      <c r="M1" s="342"/>
      <c r="N1" s="266"/>
      <c r="O1" s="266"/>
      <c r="P1" s="266"/>
    </row>
    <row r="2" spans="1:18" ht="17.5" x14ac:dyDescent="0.35">
      <c r="A2" s="4"/>
      <c r="B2" s="456" t="s">
        <v>34</v>
      </c>
      <c r="C2" s="457"/>
      <c r="D2" s="457"/>
      <c r="E2" s="458"/>
      <c r="F2" s="46"/>
      <c r="G2" s="196"/>
      <c r="H2" s="188"/>
      <c r="I2" s="188"/>
      <c r="J2" s="188"/>
      <c r="K2" s="188"/>
      <c r="L2" s="188"/>
      <c r="M2" s="342"/>
      <c r="N2" s="188"/>
      <c r="O2" s="188"/>
      <c r="P2" s="188"/>
    </row>
    <row r="3" spans="1:18" ht="18" thickBot="1" x14ac:dyDescent="0.4">
      <c r="A3" s="4"/>
      <c r="B3" s="459" t="s">
        <v>35</v>
      </c>
      <c r="C3" s="460"/>
      <c r="D3" s="460"/>
      <c r="E3" s="461"/>
      <c r="F3" s="47"/>
      <c r="G3" s="196"/>
      <c r="H3" s="188"/>
      <c r="I3" s="188"/>
      <c r="J3" s="188"/>
      <c r="K3" s="188"/>
      <c r="L3" s="188"/>
      <c r="M3" s="342"/>
      <c r="N3" s="188"/>
      <c r="O3" s="188"/>
      <c r="P3" s="188"/>
    </row>
    <row r="4" spans="1:18" ht="25" x14ac:dyDescent="0.5">
      <c r="A4" s="5"/>
      <c r="B4" s="381" t="s">
        <v>69</v>
      </c>
      <c r="C4" s="382"/>
      <c r="D4" s="382"/>
      <c r="E4" s="383">
        <f>COUNTIF(B:B,"Programme Name:")</f>
        <v>1</v>
      </c>
      <c r="F4" s="5"/>
      <c r="G4" s="400"/>
      <c r="H4" s="401"/>
      <c r="I4" s="402"/>
      <c r="J4" s="402"/>
      <c r="K4" s="402"/>
      <c r="L4" s="402"/>
      <c r="M4" s="402"/>
      <c r="N4" s="415" t="s">
        <v>300</v>
      </c>
      <c r="O4" s="402"/>
      <c r="P4" s="401"/>
      <c r="Q4" s="407" t="s">
        <v>326</v>
      </c>
      <c r="R4" s="403"/>
    </row>
    <row r="5" spans="1:18" ht="25.5" thickBot="1" x14ac:dyDescent="0.55000000000000004">
      <c r="A5" s="5"/>
      <c r="B5" s="384" t="s">
        <v>66</v>
      </c>
      <c r="C5" s="385"/>
      <c r="D5" s="385"/>
      <c r="E5" s="386"/>
      <c r="F5" s="187"/>
      <c r="G5" s="404">
        <v>2007</v>
      </c>
      <c r="H5" s="405">
        <v>2008</v>
      </c>
      <c r="I5" s="405">
        <v>2009</v>
      </c>
      <c r="J5" s="405">
        <v>2010</v>
      </c>
      <c r="K5" s="405">
        <v>2011</v>
      </c>
      <c r="L5" s="405">
        <v>2012</v>
      </c>
      <c r="M5" s="405">
        <v>2013</v>
      </c>
      <c r="N5" s="405">
        <v>2014</v>
      </c>
      <c r="O5" s="405">
        <v>2015</v>
      </c>
      <c r="P5" s="405">
        <v>2016</v>
      </c>
      <c r="Q5" s="408">
        <v>2017</v>
      </c>
      <c r="R5" s="406">
        <v>2018</v>
      </c>
    </row>
    <row r="6" spans="1:18" x14ac:dyDescent="0.35">
      <c r="A6" s="4"/>
      <c r="B6" s="4"/>
      <c r="C6" s="4"/>
      <c r="D6" s="4"/>
      <c r="E6" s="4"/>
      <c r="F6" s="4"/>
      <c r="G6" s="196"/>
      <c r="H6" s="188"/>
      <c r="I6" s="188"/>
      <c r="J6" s="188"/>
      <c r="K6" s="188"/>
      <c r="L6" s="188"/>
      <c r="M6" s="342"/>
      <c r="N6" s="188"/>
      <c r="O6" s="188"/>
      <c r="P6" s="188"/>
    </row>
    <row r="7" spans="1:18" ht="18" thickBot="1" x14ac:dyDescent="0.4">
      <c r="A7" s="4"/>
      <c r="B7" s="64"/>
      <c r="C7" s="63"/>
      <c r="D7" s="6"/>
      <c r="E7" s="6"/>
      <c r="F7" s="6"/>
      <c r="G7" s="196"/>
      <c r="H7" s="188"/>
      <c r="I7" s="188"/>
      <c r="J7" s="188"/>
      <c r="K7" s="188"/>
      <c r="L7" s="188"/>
      <c r="M7" s="342"/>
      <c r="N7" s="188"/>
      <c r="O7" s="188"/>
      <c r="P7" s="188"/>
    </row>
    <row r="8" spans="1:18" ht="102" customHeight="1" thickBot="1" x14ac:dyDescent="0.55000000000000004">
      <c r="A8" s="70">
        <f>COUNTIF(B$1:B8,"Programme Name:")</f>
        <v>1</v>
      </c>
      <c r="B8" s="151" t="s">
        <v>36</v>
      </c>
      <c r="C8" s="354" t="s">
        <v>347</v>
      </c>
      <c r="D8" s="355" t="s">
        <v>347</v>
      </c>
      <c r="E8" s="356"/>
      <c r="F8" s="357"/>
      <c r="G8" s="267"/>
      <c r="H8" s="190"/>
      <c r="I8" s="190"/>
      <c r="J8" s="190"/>
      <c r="K8" s="190"/>
      <c r="L8" s="190"/>
      <c r="M8" s="202"/>
      <c r="N8" s="190"/>
      <c r="O8" s="190"/>
      <c r="P8" s="190"/>
    </row>
    <row r="9" spans="1:18" ht="23.5" thickBot="1" x14ac:dyDescent="0.55000000000000004">
      <c r="A9" s="7"/>
      <c r="B9" s="8" t="s">
        <v>37</v>
      </c>
      <c r="C9" s="9" t="s">
        <v>27</v>
      </c>
      <c r="D9" s="151" t="s">
        <v>49</v>
      </c>
      <c r="E9" s="10" t="s">
        <v>119</v>
      </c>
      <c r="F9" s="358"/>
      <c r="G9" s="268"/>
      <c r="H9" s="189"/>
      <c r="I9" s="189"/>
      <c r="J9" s="189"/>
      <c r="K9" s="189"/>
      <c r="L9" s="189"/>
      <c r="M9" s="202"/>
      <c r="N9" s="189"/>
      <c r="O9" s="189"/>
      <c r="P9" s="189"/>
    </row>
    <row r="10" spans="1:18" ht="24.75" customHeight="1" thickBot="1" x14ac:dyDescent="0.4">
      <c r="A10" s="7"/>
      <c r="B10" s="8" t="s">
        <v>38</v>
      </c>
      <c r="C10" s="9" t="s">
        <v>8</v>
      </c>
      <c r="D10" s="151" t="s">
        <v>122</v>
      </c>
      <c r="E10" s="152">
        <v>1</v>
      </c>
      <c r="F10" s="358"/>
      <c r="G10" s="269"/>
      <c r="H10" s="191"/>
      <c r="I10" s="191"/>
      <c r="J10" s="191"/>
      <c r="K10" s="191"/>
      <c r="L10" s="191"/>
      <c r="M10" s="202"/>
      <c r="N10" s="191"/>
      <c r="O10" s="191"/>
      <c r="P10" s="191"/>
    </row>
    <row r="11" spans="1:18" ht="24.75" customHeight="1" thickBot="1" x14ac:dyDescent="0.55000000000000004">
      <c r="A11" s="4"/>
      <c r="B11" s="8" t="s">
        <v>78</v>
      </c>
      <c r="C11" s="94" t="s">
        <v>9</v>
      </c>
      <c r="D11" s="151" t="s">
        <v>145</v>
      </c>
      <c r="E11" s="209" t="s">
        <v>8</v>
      </c>
      <c r="F11" s="359"/>
      <c r="G11" s="270">
        <v>2007</v>
      </c>
      <c r="H11" s="259">
        <v>2008</v>
      </c>
      <c r="I11" s="259">
        <v>2009</v>
      </c>
      <c r="J11" s="259">
        <v>2010</v>
      </c>
      <c r="K11" s="259">
        <v>2011</v>
      </c>
      <c r="L11" s="270">
        <v>2012</v>
      </c>
      <c r="M11" s="259">
        <v>2013</v>
      </c>
      <c r="N11" s="259">
        <v>2014</v>
      </c>
      <c r="O11" s="259">
        <v>2015</v>
      </c>
      <c r="P11" s="259">
        <v>2016</v>
      </c>
      <c r="Q11" s="263">
        <v>2017</v>
      </c>
      <c r="R11" s="263">
        <v>2018</v>
      </c>
    </row>
    <row r="12" spans="1:18" ht="39.75" customHeight="1" thickBot="1" x14ac:dyDescent="0.4">
      <c r="A12" s="4"/>
      <c r="B12" s="447" t="s">
        <v>39</v>
      </c>
      <c r="C12" s="448"/>
      <c r="D12" s="448"/>
      <c r="E12" s="449"/>
      <c r="F12" s="378"/>
      <c r="G12" s="271" t="s">
        <v>40</v>
      </c>
      <c r="H12" s="192" t="s">
        <v>40</v>
      </c>
      <c r="I12" s="192" t="s">
        <v>40</v>
      </c>
      <c r="J12" s="192" t="s">
        <v>40</v>
      </c>
      <c r="K12" s="192" t="s">
        <v>40</v>
      </c>
      <c r="L12" s="271" t="s">
        <v>40</v>
      </c>
      <c r="M12" s="192" t="s">
        <v>40</v>
      </c>
      <c r="N12" s="192" t="s">
        <v>40</v>
      </c>
      <c r="O12" s="192" t="s">
        <v>40</v>
      </c>
      <c r="P12" s="192" t="s">
        <v>40</v>
      </c>
      <c r="Q12" s="11" t="s">
        <v>40</v>
      </c>
      <c r="R12" s="11" t="s">
        <v>40</v>
      </c>
    </row>
    <row r="13" spans="1:18" x14ac:dyDescent="0.35">
      <c r="A13" s="4"/>
      <c r="B13" s="12"/>
      <c r="C13" s="16" t="s">
        <v>41</v>
      </c>
      <c r="D13" s="16"/>
      <c r="E13" s="35"/>
      <c r="F13" s="360"/>
      <c r="G13" s="387">
        <v>6053.6</v>
      </c>
      <c r="H13" s="388">
        <v>4936.1000000000004</v>
      </c>
      <c r="I13" s="388">
        <v>8899.1416666666664</v>
      </c>
      <c r="J13" s="388">
        <v>13760</v>
      </c>
      <c r="K13" s="388">
        <v>13382.599999999999</v>
      </c>
      <c r="L13" s="387">
        <v>11481.166666666666</v>
      </c>
      <c r="M13" s="388">
        <v>9874</v>
      </c>
      <c r="N13" s="388">
        <v>8437.3333333333339</v>
      </c>
      <c r="O13" s="388">
        <f>14605/(12/6.2)</f>
        <v>7545.916666666667</v>
      </c>
      <c r="P13" s="388">
        <f>15300/(12/6.5)</f>
        <v>8287.5</v>
      </c>
      <c r="Q13" s="335">
        <f>14056/(12/6.3)</f>
        <v>7379.4</v>
      </c>
      <c r="R13" s="335">
        <f>12226/(12/6.2)</f>
        <v>6316.7666666666673</v>
      </c>
    </row>
    <row r="14" spans="1:18" x14ac:dyDescent="0.35">
      <c r="A14" s="4"/>
      <c r="B14" s="14"/>
      <c r="C14" s="15" t="s">
        <v>42</v>
      </c>
      <c r="D14" s="15"/>
      <c r="E14" s="35"/>
      <c r="F14" s="360"/>
      <c r="G14" s="389" t="s">
        <v>126</v>
      </c>
      <c r="H14" s="390" t="s">
        <v>126</v>
      </c>
      <c r="I14" s="390" t="s">
        <v>126</v>
      </c>
      <c r="J14" s="390" t="s">
        <v>126</v>
      </c>
      <c r="K14" s="390" t="s">
        <v>126</v>
      </c>
      <c r="L14" s="389" t="s">
        <v>126</v>
      </c>
      <c r="M14" s="390" t="s">
        <v>126</v>
      </c>
      <c r="N14" s="390" t="s">
        <v>126</v>
      </c>
      <c r="O14" s="390" t="s">
        <v>126</v>
      </c>
      <c r="P14" s="390" t="s">
        <v>126</v>
      </c>
      <c r="Q14" s="336" t="s">
        <v>126</v>
      </c>
      <c r="R14" s="336" t="s">
        <v>126</v>
      </c>
    </row>
    <row r="15" spans="1:18" x14ac:dyDescent="0.35">
      <c r="A15" s="4"/>
      <c r="B15" s="12"/>
      <c r="C15" s="17" t="s">
        <v>43</v>
      </c>
      <c r="D15" s="17"/>
      <c r="E15" s="31"/>
      <c r="F15" s="360"/>
      <c r="G15" s="389" t="s">
        <v>126</v>
      </c>
      <c r="H15" s="390" t="s">
        <v>126</v>
      </c>
      <c r="I15" s="390" t="s">
        <v>126</v>
      </c>
      <c r="J15" s="390" t="s">
        <v>126</v>
      </c>
      <c r="K15" s="390" t="s">
        <v>126</v>
      </c>
      <c r="L15" s="389" t="s">
        <v>126</v>
      </c>
      <c r="M15" s="390" t="s">
        <v>126</v>
      </c>
      <c r="N15" s="390" t="s">
        <v>126</v>
      </c>
      <c r="O15" s="390" t="s">
        <v>126</v>
      </c>
      <c r="P15" s="390" t="s">
        <v>126</v>
      </c>
      <c r="Q15" s="336" t="s">
        <v>126</v>
      </c>
      <c r="R15" s="336" t="s">
        <v>126</v>
      </c>
    </row>
    <row r="16" spans="1:18" x14ac:dyDescent="0.35">
      <c r="A16" s="4"/>
      <c r="B16" s="12"/>
      <c r="C16" s="19" t="s">
        <v>44</v>
      </c>
      <c r="D16" s="19"/>
      <c r="E16" s="37"/>
      <c r="F16" s="360"/>
      <c r="G16" s="273" t="s">
        <v>126</v>
      </c>
      <c r="H16" s="194" t="s">
        <v>126</v>
      </c>
      <c r="I16" s="194" t="s">
        <v>126</v>
      </c>
      <c r="J16" s="194" t="s">
        <v>126</v>
      </c>
      <c r="K16" s="194" t="s">
        <v>126</v>
      </c>
      <c r="L16" s="273" t="s">
        <v>126</v>
      </c>
      <c r="M16" s="194" t="s">
        <v>126</v>
      </c>
      <c r="N16" s="194" t="s">
        <v>126</v>
      </c>
      <c r="O16" s="194" t="s">
        <v>126</v>
      </c>
      <c r="P16" s="194" t="s">
        <v>126</v>
      </c>
      <c r="Q16" s="337" t="s">
        <v>126</v>
      </c>
      <c r="R16" s="337" t="s">
        <v>126</v>
      </c>
    </row>
    <row r="17" spans="1:18" x14ac:dyDescent="0.35">
      <c r="A17" s="4"/>
      <c r="B17" s="12"/>
      <c r="C17" s="15" t="s">
        <v>45</v>
      </c>
      <c r="D17" s="15"/>
      <c r="E17" s="35"/>
      <c r="F17" s="360"/>
      <c r="G17" s="273" t="s">
        <v>126</v>
      </c>
      <c r="H17" s="194" t="s">
        <v>126</v>
      </c>
      <c r="I17" s="194" t="s">
        <v>126</v>
      </c>
      <c r="J17" s="194" t="s">
        <v>126</v>
      </c>
      <c r="K17" s="194" t="s">
        <v>126</v>
      </c>
      <c r="L17" s="273" t="s">
        <v>126</v>
      </c>
      <c r="M17" s="194" t="s">
        <v>126</v>
      </c>
      <c r="N17" s="194" t="s">
        <v>126</v>
      </c>
      <c r="O17" s="194" t="s">
        <v>126</v>
      </c>
      <c r="P17" s="194" t="s">
        <v>126</v>
      </c>
      <c r="Q17" s="336" t="s">
        <v>126</v>
      </c>
      <c r="R17" s="336" t="s">
        <v>126</v>
      </c>
    </row>
    <row r="18" spans="1:18" x14ac:dyDescent="0.35">
      <c r="A18" s="4"/>
      <c r="B18" s="12"/>
      <c r="C18" s="17" t="s">
        <v>46</v>
      </c>
      <c r="D18" s="17"/>
      <c r="E18" s="31"/>
      <c r="F18" s="360"/>
      <c r="G18" s="273" t="s">
        <v>126</v>
      </c>
      <c r="H18" s="194" t="s">
        <v>126</v>
      </c>
      <c r="I18" s="194" t="s">
        <v>126</v>
      </c>
      <c r="J18" s="194" t="s">
        <v>126</v>
      </c>
      <c r="K18" s="194" t="s">
        <v>126</v>
      </c>
      <c r="L18" s="273" t="s">
        <v>126</v>
      </c>
      <c r="M18" s="194" t="s">
        <v>126</v>
      </c>
      <c r="N18" s="194" t="s">
        <v>126</v>
      </c>
      <c r="O18" s="194" t="s">
        <v>126</v>
      </c>
      <c r="P18" s="194" t="s">
        <v>126</v>
      </c>
      <c r="Q18" s="336" t="s">
        <v>126</v>
      </c>
      <c r="R18" s="336" t="s">
        <v>126</v>
      </c>
    </row>
    <row r="19" spans="1:18" ht="36" customHeight="1" thickBot="1" x14ac:dyDescent="0.4">
      <c r="A19" s="7"/>
      <c r="B19" s="57"/>
      <c r="C19" s="58"/>
      <c r="D19" s="58"/>
      <c r="E19" s="59" t="s">
        <v>47</v>
      </c>
      <c r="F19" s="361"/>
      <c r="G19" s="274" t="s">
        <v>0</v>
      </c>
      <c r="H19" s="195" t="s">
        <v>0</v>
      </c>
      <c r="I19" s="195" t="s">
        <v>0</v>
      </c>
      <c r="J19" s="195" t="s">
        <v>0</v>
      </c>
      <c r="K19" s="195" t="s">
        <v>0</v>
      </c>
      <c r="L19" s="274" t="s">
        <v>0</v>
      </c>
      <c r="M19" s="391" t="s">
        <v>0</v>
      </c>
      <c r="N19" s="195" t="s">
        <v>0</v>
      </c>
      <c r="O19" s="195" t="s">
        <v>0</v>
      </c>
      <c r="P19" s="195" t="s">
        <v>0</v>
      </c>
      <c r="Q19" s="264" t="s">
        <v>0</v>
      </c>
      <c r="R19" s="21" t="s">
        <v>0</v>
      </c>
    </row>
    <row r="20" spans="1:18" x14ac:dyDescent="0.35">
      <c r="A20" s="4"/>
      <c r="B20" s="12" t="s">
        <v>48</v>
      </c>
      <c r="C20" s="16"/>
      <c r="D20" s="16"/>
      <c r="E20" s="92"/>
      <c r="F20" s="362"/>
      <c r="G20" s="275"/>
      <c r="H20" s="258"/>
      <c r="I20" s="258"/>
      <c r="J20" s="258"/>
      <c r="K20" s="258"/>
      <c r="L20" s="275"/>
      <c r="M20" s="258"/>
      <c r="N20" s="258"/>
      <c r="O20" s="258"/>
      <c r="P20" s="258"/>
      <c r="Q20" s="422"/>
      <c r="R20" s="422"/>
    </row>
    <row r="21" spans="1:18" ht="15" thickBot="1" x14ac:dyDescent="0.4">
      <c r="A21" s="4"/>
      <c r="B21" s="12" t="s">
        <v>49</v>
      </c>
      <c r="C21" s="16"/>
      <c r="D21" s="16"/>
      <c r="E21" s="92"/>
      <c r="F21" s="362"/>
      <c r="G21" s="276"/>
      <c r="H21" s="257"/>
      <c r="I21" s="257"/>
      <c r="J21" s="257"/>
      <c r="K21" s="257"/>
      <c r="L21" s="276"/>
      <c r="M21" s="392"/>
      <c r="N21" s="257"/>
      <c r="O21" s="257"/>
      <c r="P21" s="417"/>
      <c r="Q21" s="308"/>
      <c r="R21" s="308"/>
    </row>
    <row r="22" spans="1:18" ht="15" thickBot="1" x14ac:dyDescent="0.4">
      <c r="A22" s="4"/>
      <c r="B22" s="25"/>
      <c r="C22" s="26"/>
      <c r="D22" s="26"/>
      <c r="E22" s="27"/>
      <c r="F22" s="359"/>
      <c r="G22" s="409"/>
      <c r="H22" s="410"/>
      <c r="I22" s="410"/>
      <c r="J22" s="410"/>
      <c r="K22" s="410"/>
      <c r="L22" s="409"/>
      <c r="M22" s="411"/>
      <c r="N22" s="410"/>
      <c r="O22" s="410"/>
      <c r="P22" s="410"/>
      <c r="Q22" s="28"/>
      <c r="R22" s="28"/>
    </row>
    <row r="23" spans="1:18" ht="15" thickBot="1" x14ac:dyDescent="0.4">
      <c r="A23" s="4"/>
      <c r="B23" s="441"/>
      <c r="C23" s="442"/>
      <c r="D23" s="442"/>
      <c r="E23" s="443"/>
      <c r="F23" s="363"/>
      <c r="G23" s="277"/>
      <c r="H23" s="256"/>
      <c r="I23" s="256"/>
      <c r="J23" s="256"/>
      <c r="K23" s="256"/>
      <c r="L23" s="277"/>
      <c r="M23" s="393"/>
      <c r="N23" s="256"/>
      <c r="O23" s="256"/>
      <c r="P23" s="256"/>
      <c r="Q23" s="260"/>
      <c r="R23" s="260"/>
    </row>
    <row r="24" spans="1:18" ht="15" thickBot="1" x14ac:dyDescent="0.4">
      <c r="A24" s="4"/>
      <c r="B24" s="435" t="s">
        <v>51</v>
      </c>
      <c r="C24" s="436"/>
      <c r="D24" s="436"/>
      <c r="E24" s="437"/>
      <c r="F24" s="364"/>
      <c r="G24" s="271" t="s">
        <v>40</v>
      </c>
      <c r="H24" s="192" t="s">
        <v>40</v>
      </c>
      <c r="I24" s="192" t="s">
        <v>40</v>
      </c>
      <c r="J24" s="192" t="s">
        <v>40</v>
      </c>
      <c r="K24" s="192" t="s">
        <v>40</v>
      </c>
      <c r="L24" s="271" t="s">
        <v>40</v>
      </c>
      <c r="M24" s="192" t="s">
        <v>40</v>
      </c>
      <c r="N24" s="192" t="s">
        <v>40</v>
      </c>
      <c r="O24" s="192" t="s">
        <v>40</v>
      </c>
      <c r="P24" s="192" t="s">
        <v>40</v>
      </c>
      <c r="Q24" s="11" t="s">
        <v>40</v>
      </c>
      <c r="R24" s="11" t="s">
        <v>40</v>
      </c>
    </row>
    <row r="25" spans="1:18" x14ac:dyDescent="0.35">
      <c r="A25" s="4"/>
      <c r="B25" s="29"/>
      <c r="C25" s="30" t="s">
        <v>52</v>
      </c>
      <c r="D25" s="30"/>
      <c r="E25" s="348"/>
      <c r="F25" s="363"/>
      <c r="G25" s="273" t="s">
        <v>126</v>
      </c>
      <c r="H25" s="194" t="s">
        <v>126</v>
      </c>
      <c r="I25" s="194" t="s">
        <v>126</v>
      </c>
      <c r="J25" s="194" t="s">
        <v>126</v>
      </c>
      <c r="K25" s="194" t="s">
        <v>126</v>
      </c>
      <c r="L25" s="273" t="s">
        <v>126</v>
      </c>
      <c r="M25" s="194" t="s">
        <v>126</v>
      </c>
      <c r="N25" s="194" t="s">
        <v>126</v>
      </c>
      <c r="O25" s="194" t="s">
        <v>126</v>
      </c>
      <c r="P25" s="194" t="s">
        <v>126</v>
      </c>
      <c r="Q25" s="337" t="s">
        <v>126</v>
      </c>
      <c r="R25" s="337" t="s">
        <v>126</v>
      </c>
    </row>
    <row r="26" spans="1:18" ht="15" thickBot="1" x14ac:dyDescent="0.4">
      <c r="A26" s="4"/>
      <c r="B26" s="12"/>
      <c r="C26" s="365" t="s">
        <v>137</v>
      </c>
      <c r="D26" s="18"/>
      <c r="E26" s="31"/>
      <c r="F26" s="360"/>
      <c r="G26" s="273" t="s">
        <v>126</v>
      </c>
      <c r="H26" s="194" t="s">
        <v>126</v>
      </c>
      <c r="I26" s="194" t="s">
        <v>126</v>
      </c>
      <c r="J26" s="194" t="s">
        <v>126</v>
      </c>
      <c r="K26" s="194" t="s">
        <v>126</v>
      </c>
      <c r="L26" s="273" t="s">
        <v>126</v>
      </c>
      <c r="M26" s="194" t="s">
        <v>126</v>
      </c>
      <c r="N26" s="194" t="s">
        <v>126</v>
      </c>
      <c r="O26" s="194" t="s">
        <v>126</v>
      </c>
      <c r="P26" s="194" t="s">
        <v>126</v>
      </c>
      <c r="Q26" s="336" t="s">
        <v>126</v>
      </c>
      <c r="R26" s="336" t="s">
        <v>126</v>
      </c>
    </row>
    <row r="27" spans="1:18" x14ac:dyDescent="0.35">
      <c r="A27" s="4"/>
      <c r="B27" s="12" t="s">
        <v>48</v>
      </c>
      <c r="C27" s="16"/>
      <c r="D27" s="16"/>
      <c r="E27" s="92"/>
      <c r="F27" s="362"/>
      <c r="G27" s="275"/>
      <c r="H27" s="258"/>
      <c r="I27" s="258"/>
      <c r="J27" s="258"/>
      <c r="K27" s="258"/>
      <c r="L27" s="275"/>
      <c r="M27" s="258"/>
      <c r="N27" s="258"/>
      <c r="O27" s="258"/>
      <c r="P27" s="258"/>
      <c r="Q27" s="422"/>
      <c r="R27" s="422"/>
    </row>
    <row r="28" spans="1:18" ht="15" thickBot="1" x14ac:dyDescent="0.4">
      <c r="A28" s="4"/>
      <c r="B28" s="12" t="s">
        <v>49</v>
      </c>
      <c r="C28" s="16"/>
      <c r="D28" s="16"/>
      <c r="E28" s="92"/>
      <c r="F28" s="362"/>
      <c r="G28" s="276"/>
      <c r="H28" s="257"/>
      <c r="I28" s="257"/>
      <c r="J28" s="257"/>
      <c r="K28" s="257"/>
      <c r="L28" s="276"/>
      <c r="M28" s="392"/>
      <c r="N28" s="257"/>
      <c r="O28" s="257"/>
      <c r="P28" s="417"/>
      <c r="Q28" s="308"/>
      <c r="R28" s="308"/>
    </row>
    <row r="29" spans="1:18" ht="15" thickBot="1" x14ac:dyDescent="0.4">
      <c r="A29" s="4"/>
      <c r="B29" s="32"/>
      <c r="C29" s="33"/>
      <c r="D29" s="33"/>
      <c r="E29" s="34"/>
      <c r="F29" s="360"/>
      <c r="G29" s="409"/>
      <c r="H29" s="410"/>
      <c r="I29" s="410"/>
      <c r="J29" s="410"/>
      <c r="K29" s="410"/>
      <c r="L29" s="409"/>
      <c r="M29" s="410"/>
      <c r="N29" s="410"/>
      <c r="O29" s="410"/>
      <c r="P29" s="410"/>
      <c r="Q29" s="28"/>
      <c r="R29" s="28"/>
    </row>
    <row r="30" spans="1:18" ht="15" thickBot="1" x14ac:dyDescent="0.4">
      <c r="A30" s="4"/>
      <c r="B30" s="441"/>
      <c r="C30" s="442"/>
      <c r="D30" s="442"/>
      <c r="E30" s="443"/>
      <c r="F30" s="363"/>
      <c r="G30" s="277"/>
      <c r="H30" s="256"/>
      <c r="I30" s="256"/>
      <c r="J30" s="256"/>
      <c r="K30" s="256"/>
      <c r="L30" s="277"/>
      <c r="M30" s="256"/>
      <c r="N30" s="256"/>
      <c r="O30" s="256"/>
      <c r="P30" s="256"/>
      <c r="Q30" s="260"/>
      <c r="R30" s="260"/>
    </row>
    <row r="31" spans="1:18" ht="42.75" customHeight="1" thickBot="1" x14ac:dyDescent="0.4">
      <c r="A31" s="4"/>
      <c r="B31" s="444" t="s">
        <v>67</v>
      </c>
      <c r="C31" s="445"/>
      <c r="D31" s="445"/>
      <c r="E31" s="446"/>
      <c r="F31" s="366"/>
      <c r="G31" s="271" t="s">
        <v>40</v>
      </c>
      <c r="H31" s="192" t="s">
        <v>40</v>
      </c>
      <c r="I31" s="192" t="s">
        <v>40</v>
      </c>
      <c r="J31" s="192" t="s">
        <v>40</v>
      </c>
      <c r="K31" s="192" t="s">
        <v>40</v>
      </c>
      <c r="L31" s="271" t="s">
        <v>40</v>
      </c>
      <c r="M31" s="192" t="s">
        <v>40</v>
      </c>
      <c r="N31" s="192" t="s">
        <v>40</v>
      </c>
      <c r="O31" s="192" t="s">
        <v>40</v>
      </c>
      <c r="P31" s="192" t="s">
        <v>40</v>
      </c>
      <c r="Q31" s="11" t="s">
        <v>40</v>
      </c>
      <c r="R31" s="11" t="s">
        <v>40</v>
      </c>
    </row>
    <row r="32" spans="1:18" ht="15" thickBot="1" x14ac:dyDescent="0.4">
      <c r="A32" s="4"/>
      <c r="B32" s="12"/>
      <c r="C32" s="367" t="s">
        <v>53</v>
      </c>
      <c r="D32" s="367"/>
      <c r="E32" s="368"/>
      <c r="F32" s="360"/>
      <c r="G32" s="369">
        <v>1312</v>
      </c>
      <c r="H32" s="370" t="s">
        <v>116</v>
      </c>
      <c r="I32" s="370">
        <v>106.5</v>
      </c>
      <c r="J32" s="370">
        <v>123.8</v>
      </c>
      <c r="K32" s="370">
        <v>146.97</v>
      </c>
      <c r="L32" s="369">
        <v>150.1</v>
      </c>
      <c r="M32" s="370">
        <v>155.92867028997739</v>
      </c>
      <c r="N32" s="370">
        <v>168.88509276905</v>
      </c>
      <c r="O32" s="370">
        <f>(15543200-539100)/89950</f>
        <v>166.80489160644802</v>
      </c>
      <c r="P32" s="370">
        <v>212.70228085192085</v>
      </c>
      <c r="Q32" s="371">
        <f>18304537/Q13/12</f>
        <v>206.70760269579281</v>
      </c>
      <c r="R32" s="371">
        <f>16873247/R13/12</f>
        <v>222.59867917658292</v>
      </c>
    </row>
    <row r="33" spans="1:18" x14ac:dyDescent="0.35">
      <c r="A33" s="4"/>
      <c r="B33" s="12" t="s">
        <v>48</v>
      </c>
      <c r="C33" s="16"/>
      <c r="D33" s="16"/>
      <c r="E33" s="92"/>
      <c r="F33" s="362"/>
      <c r="G33" s="275"/>
      <c r="H33" s="258"/>
      <c r="I33" s="258"/>
      <c r="J33" s="258"/>
      <c r="K33" s="258"/>
      <c r="L33" s="275"/>
      <c r="M33" s="258"/>
      <c r="N33" s="258"/>
      <c r="O33" s="258"/>
      <c r="P33" s="258"/>
      <c r="Q33" s="422"/>
      <c r="R33" s="422"/>
    </row>
    <row r="34" spans="1:18" ht="15" customHeight="1" thickBot="1" x14ac:dyDescent="0.4">
      <c r="A34" s="4"/>
      <c r="B34" s="12" t="s">
        <v>49</v>
      </c>
      <c r="C34" s="16"/>
      <c r="D34" s="16"/>
      <c r="E34" s="92"/>
      <c r="F34" s="362"/>
      <c r="G34" s="276"/>
      <c r="H34" s="257"/>
      <c r="I34" s="257"/>
      <c r="J34" s="257"/>
      <c r="K34" s="257"/>
      <c r="L34" s="276"/>
      <c r="M34" s="392"/>
      <c r="N34" s="257"/>
      <c r="O34" s="257"/>
      <c r="P34" s="417"/>
      <c r="Q34" s="308"/>
      <c r="R34" s="308"/>
    </row>
    <row r="35" spans="1:18" ht="15" thickBot="1" x14ac:dyDescent="0.4">
      <c r="A35" s="4"/>
      <c r="B35" s="32"/>
      <c r="C35" s="33"/>
      <c r="D35" s="33"/>
      <c r="E35" s="34"/>
      <c r="F35" s="360"/>
      <c r="G35" s="412"/>
      <c r="H35" s="413"/>
      <c r="I35" s="413"/>
      <c r="J35" s="413"/>
      <c r="K35" s="413"/>
      <c r="L35" s="412"/>
      <c r="M35" s="413"/>
      <c r="N35" s="413"/>
      <c r="O35" s="413"/>
      <c r="P35" s="413"/>
      <c r="Q35" s="373"/>
      <c r="R35" s="373"/>
    </row>
    <row r="36" spans="1:18" ht="41.25" customHeight="1" thickBot="1" x14ac:dyDescent="0.4">
      <c r="A36" s="4"/>
      <c r="B36" s="438" t="s">
        <v>68</v>
      </c>
      <c r="C36" s="439"/>
      <c r="D36" s="439"/>
      <c r="E36" s="440"/>
      <c r="F36" s="374"/>
      <c r="G36" s="277"/>
      <c r="H36" s="256"/>
      <c r="I36" s="256"/>
      <c r="J36" s="256"/>
      <c r="K36" s="256"/>
      <c r="L36" s="277"/>
      <c r="M36" s="256"/>
      <c r="N36" s="256"/>
      <c r="O36" s="256"/>
      <c r="P36" s="256"/>
      <c r="Q36" s="260"/>
      <c r="R36" s="260"/>
    </row>
    <row r="37" spans="1:18" ht="41.25" customHeight="1" thickBot="1" x14ac:dyDescent="0.4">
      <c r="A37" s="4"/>
      <c r="B37" s="450" t="s">
        <v>54</v>
      </c>
      <c r="C37" s="451"/>
      <c r="D37" s="451"/>
      <c r="E37" s="452"/>
      <c r="F37" s="375"/>
      <c r="G37" s="271" t="s">
        <v>40</v>
      </c>
      <c r="H37" s="192" t="s">
        <v>40</v>
      </c>
      <c r="I37" s="192" t="s">
        <v>40</v>
      </c>
      <c r="J37" s="192" t="s">
        <v>40</v>
      </c>
      <c r="K37" s="192" t="s">
        <v>40</v>
      </c>
      <c r="L37" s="271" t="s">
        <v>40</v>
      </c>
      <c r="M37" s="192" t="s">
        <v>40</v>
      </c>
      <c r="N37" s="192" t="s">
        <v>40</v>
      </c>
      <c r="O37" s="192" t="s">
        <v>40</v>
      </c>
      <c r="P37" s="192" t="s">
        <v>40</v>
      </c>
      <c r="Q37" s="11" t="s">
        <v>40</v>
      </c>
      <c r="R37" s="11" t="s">
        <v>40</v>
      </c>
    </row>
    <row r="38" spans="1:18" x14ac:dyDescent="0.35">
      <c r="A38" s="4"/>
      <c r="B38" s="22"/>
      <c r="C38" s="13" t="s">
        <v>135</v>
      </c>
      <c r="D38" s="13"/>
      <c r="E38" s="37"/>
      <c r="F38" s="360"/>
      <c r="G38" s="272" t="s">
        <v>126</v>
      </c>
      <c r="H38" s="193" t="s">
        <v>126</v>
      </c>
      <c r="I38" s="193" t="s">
        <v>126</v>
      </c>
      <c r="J38" s="193" t="s">
        <v>126</v>
      </c>
      <c r="K38" s="193" t="s">
        <v>126</v>
      </c>
      <c r="L38" s="272" t="s">
        <v>126</v>
      </c>
      <c r="M38" s="193" t="s">
        <v>126</v>
      </c>
      <c r="N38" s="193" t="s">
        <v>126</v>
      </c>
      <c r="O38" s="193" t="s">
        <v>126</v>
      </c>
      <c r="P38" s="193" t="s">
        <v>126</v>
      </c>
      <c r="Q38" s="335" t="s">
        <v>126</v>
      </c>
      <c r="R38" s="335" t="s">
        <v>126</v>
      </c>
    </row>
    <row r="39" spans="1:18" ht="15" thickBot="1" x14ac:dyDescent="0.4">
      <c r="A39" s="4"/>
      <c r="B39" s="38"/>
      <c r="C39" s="17" t="s">
        <v>55</v>
      </c>
      <c r="D39" s="17"/>
      <c r="E39" s="39"/>
      <c r="F39" s="360"/>
      <c r="G39" s="280" t="s">
        <v>126</v>
      </c>
      <c r="H39" s="200" t="s">
        <v>126</v>
      </c>
      <c r="I39" s="200" t="s">
        <v>126</v>
      </c>
      <c r="J39" s="200" t="s">
        <v>126</v>
      </c>
      <c r="K39" s="200" t="s">
        <v>126</v>
      </c>
      <c r="L39" s="280" t="s">
        <v>126</v>
      </c>
      <c r="M39" s="200" t="s">
        <v>126</v>
      </c>
      <c r="N39" s="200" t="s">
        <v>126</v>
      </c>
      <c r="O39" s="200" t="s">
        <v>126</v>
      </c>
      <c r="P39" s="200" t="s">
        <v>126</v>
      </c>
      <c r="Q39" s="340" t="s">
        <v>126</v>
      </c>
      <c r="R39" s="340" t="s">
        <v>126</v>
      </c>
    </row>
    <row r="40" spans="1:18" x14ac:dyDescent="0.35">
      <c r="A40" s="4"/>
      <c r="B40" s="12" t="s">
        <v>48</v>
      </c>
      <c r="C40" s="16"/>
      <c r="D40" s="16"/>
      <c r="E40" s="92"/>
      <c r="F40" s="362"/>
      <c r="G40" s="278"/>
      <c r="H40" s="197"/>
      <c r="I40" s="197"/>
      <c r="J40" s="197"/>
      <c r="K40" s="197"/>
      <c r="L40" s="278"/>
      <c r="M40" s="197"/>
      <c r="N40" s="197"/>
      <c r="O40" s="197"/>
      <c r="P40" s="197"/>
      <c r="Q40" s="36"/>
      <c r="R40" s="36"/>
    </row>
    <row r="41" spans="1:18" ht="15" thickBot="1" x14ac:dyDescent="0.4">
      <c r="A41" s="4"/>
      <c r="B41" s="40" t="s">
        <v>49</v>
      </c>
      <c r="C41" s="41"/>
      <c r="D41" s="41"/>
      <c r="E41" s="376" t="s">
        <v>50</v>
      </c>
      <c r="F41" s="377"/>
      <c r="G41" s="281"/>
      <c r="H41" s="201"/>
      <c r="I41" s="201"/>
      <c r="J41" s="201"/>
      <c r="K41" s="201"/>
      <c r="L41" s="281"/>
      <c r="M41" s="201"/>
      <c r="N41" s="201"/>
      <c r="O41" s="201"/>
      <c r="P41" s="201"/>
      <c r="Q41" s="24"/>
      <c r="R41" s="24"/>
    </row>
    <row r="42" spans="1:18" ht="23" x14ac:dyDescent="0.5">
      <c r="A42" s="4"/>
      <c r="B42" s="397" t="s">
        <v>56</v>
      </c>
      <c r="C42" s="398" t="str">
        <f xml:space="preserve"> C8</f>
        <v>Minimum income benefit</v>
      </c>
      <c r="D42" s="398"/>
      <c r="E42" s="399"/>
      <c r="F42" s="362"/>
      <c r="G42" s="282"/>
      <c r="H42" s="199"/>
      <c r="I42" s="199"/>
      <c r="J42" s="199"/>
      <c r="K42" s="199"/>
      <c r="L42" s="199"/>
      <c r="M42" s="202"/>
      <c r="N42" s="199"/>
      <c r="O42" s="199"/>
      <c r="P42" s="199"/>
    </row>
    <row r="43" spans="1:18" x14ac:dyDescent="0.35">
      <c r="A43" s="4"/>
      <c r="B43" s="4"/>
      <c r="C43" s="43"/>
      <c r="D43" s="43"/>
      <c r="E43" s="44"/>
      <c r="F43" s="44"/>
      <c r="G43" s="282"/>
      <c r="H43" s="199"/>
      <c r="I43" s="199"/>
      <c r="J43" s="199"/>
      <c r="K43" s="199"/>
      <c r="L43" s="199"/>
      <c r="M43" s="345"/>
      <c r="N43" s="199"/>
      <c r="O43" s="199"/>
      <c r="P43" s="199"/>
    </row>
    <row r="44" spans="1:18" x14ac:dyDescent="0.35">
      <c r="A44" s="4"/>
      <c r="B44" s="4"/>
      <c r="C44" s="43"/>
      <c r="D44" s="43"/>
      <c r="E44" s="44"/>
      <c r="F44" s="44"/>
      <c r="G44" s="282"/>
      <c r="H44" s="199"/>
      <c r="I44" s="199"/>
      <c r="J44" s="199"/>
      <c r="K44" s="199"/>
      <c r="L44" s="199"/>
      <c r="M44" s="345"/>
      <c r="N44" s="199"/>
      <c r="O44" s="199"/>
      <c r="P44" s="199"/>
    </row>
    <row r="45" spans="1:18" x14ac:dyDescent="0.35">
      <c r="A45" s="4"/>
      <c r="C45" s="43"/>
      <c r="D45" s="43"/>
      <c r="E45" s="44"/>
      <c r="F45" s="44"/>
      <c r="G45" s="282"/>
      <c r="H45" s="199"/>
      <c r="I45" s="199"/>
      <c r="J45" s="199"/>
      <c r="K45" s="199"/>
      <c r="L45" s="199"/>
      <c r="M45" s="345"/>
      <c r="N45" s="199"/>
      <c r="O45" s="199"/>
      <c r="P45" s="199"/>
    </row>
    <row r="46" spans="1:18" x14ac:dyDescent="0.35">
      <c r="M46" s="345"/>
    </row>
    <row r="48" spans="1:18" ht="34.5" customHeight="1" x14ac:dyDescent="0.35"/>
    <row r="50" spans="2:2" ht="22.5" x14ac:dyDescent="0.45">
      <c r="B50" s="60" t="s">
        <v>57</v>
      </c>
    </row>
    <row r="128" spans="3:5" ht="18.5" x14ac:dyDescent="0.45">
      <c r="C128" s="307"/>
      <c r="D128" s="307"/>
      <c r="E128" s="307"/>
    </row>
  </sheetData>
  <mergeCells count="10">
    <mergeCell ref="B1:E1"/>
    <mergeCell ref="B2:E2"/>
    <mergeCell ref="B3:E3"/>
    <mergeCell ref="B23:E23"/>
    <mergeCell ref="B12:E12"/>
    <mergeCell ref="B37:E37"/>
    <mergeCell ref="B36:E36"/>
    <mergeCell ref="B24:E24"/>
    <mergeCell ref="B30:E30"/>
    <mergeCell ref="B31:E31"/>
  </mergeCells>
  <conditionalFormatting sqref="C11">
    <cfRule type="cellIs" dxfId="9" priority="6" stopIfTrue="1" operator="equal">
      <formula>"Sometimes"</formula>
    </cfRule>
    <cfRule type="cellIs" dxfId="8" priority="7" stopIfTrue="1" operator="equal">
      <formula>"Yes"</formula>
    </cfRule>
  </conditionalFormatting>
  <conditionalFormatting sqref="E9">
    <cfRule type="containsText" dxfId="7" priority="2" stopIfTrue="1" operator="containsText" text="Voluntary Private">
      <formula>NOT(ISERROR(SEARCH("Voluntary Private",E9)))</formula>
    </cfRule>
    <cfRule type="containsText" dxfId="6" priority="3" stopIfTrue="1" operator="containsText" text="Mandatory Private">
      <formula>NOT(ISERROR(SEARCH("Mandatory Private",E9)))</formula>
    </cfRule>
    <cfRule type="containsText" dxfId="5" priority="4" stopIfTrue="1" operator="containsText" text="Public">
      <formula>NOT(ISERROR(SEARCH("Public",E9)))</formula>
    </cfRule>
    <cfRule type="containsText" dxfId="4" priority="5" stopIfTrue="1" operator="containsText" text="Public">
      <formula>NOT(ISERROR(SEARCH("Public",E9)))</formula>
    </cfRule>
  </conditionalFormatting>
  <conditionalFormatting sqref="E11">
    <cfRule type="cellIs" dxfId="3" priority="1" stopIfTrue="1" operator="equal">
      <formula>"Yes"</formula>
    </cfRule>
  </conditionalFormatting>
  <dataValidations count="5">
    <dataValidation type="list" allowBlank="1" showInputMessage="1" showErrorMessage="1" sqref="G19:R19">
      <formula1>YearUnit</formula1>
    </dataValidation>
    <dataValidation type="list" allowBlank="1" showInputMessage="1" showErrorMessage="1" sqref="C9">
      <formula1>OtherSocialSB</formula1>
    </dataValidation>
    <dataValidation type="list" allowBlank="1" showInputMessage="1" showErrorMessage="1" sqref="C10">
      <formula1>MeansTested</formula1>
    </dataValidation>
    <dataValidation type="list" allowBlank="1" showInputMessage="1" showErrorMessage="1" sqref="C11">
      <formula1>Supplement</formula1>
    </dataValidation>
    <dataValidation type="list" allowBlank="1" showInputMessage="1" showErrorMessage="1" sqref="E9">
      <formula1>Source</formula1>
    </dataValidation>
  </dataValidations>
  <pageMargins left="0.70866141732283472" right="0.70866141732283472" top="0.74803149606299213" bottom="0.74803149606299213" header="0.31496062992125984" footer="0.31496062992125984"/>
  <pageSetup paperSize="9" scale="35" pageOrder="overThenDown" orientation="landscape" r:id="rId1"/>
  <headerFooter scaleWithDoc="0">
    <oddHeader>&amp;L&amp;F&amp;R&amp;A</oddHeader>
    <oddFooter>&amp;L&amp;F&amp;C&amp;A&amp;R&amp;P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Tools!$D$27:$D$29</xm:f>
          </x14:formula1>
          <xm:sqref>E11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128"/>
  <sheetViews>
    <sheetView zoomScale="70" zoomScaleNormal="70" workbookViewId="0">
      <pane xSplit="5" ySplit="5" topLeftCell="F6" activePane="bottomRight" state="frozen"/>
      <selection activeCell="P4" sqref="P4"/>
      <selection pane="topRight" activeCell="P4" sqref="P4"/>
      <selection pane="bottomLeft" activeCell="P4" sqref="P4"/>
      <selection pane="bottomRight" activeCell="T41" sqref="T41"/>
    </sheetView>
  </sheetViews>
  <sheetFormatPr defaultRowHeight="14.5" x14ac:dyDescent="0.35"/>
  <cols>
    <col min="2" max="2" width="20.81640625" customWidth="1"/>
    <col min="3" max="3" width="43.81640625" customWidth="1"/>
    <col min="4" max="4" width="37.1796875" customWidth="1"/>
    <col min="5" max="5" width="34.1796875" customWidth="1"/>
    <col min="6" max="6" width="4.1796875" style="56" customWidth="1"/>
    <col min="7" max="7" width="15.81640625" style="353" customWidth="1"/>
    <col min="8" max="16" width="15.81640625" style="346" customWidth="1"/>
    <col min="17" max="18" width="14.81640625" customWidth="1"/>
  </cols>
  <sheetData>
    <row r="1" spans="1:18" s="67" customFormat="1" ht="25.5" thickBot="1" x14ac:dyDescent="0.55000000000000004">
      <c r="A1" s="4"/>
      <c r="B1" s="453" t="s">
        <v>62</v>
      </c>
      <c r="C1" s="454"/>
      <c r="D1" s="454"/>
      <c r="E1" s="455"/>
      <c r="F1" s="66"/>
      <c r="G1" s="349"/>
      <c r="H1" s="342"/>
      <c r="I1" s="342"/>
      <c r="J1" s="342"/>
      <c r="K1" s="342"/>
      <c r="L1" s="342"/>
      <c r="M1" s="342"/>
      <c r="N1" s="342"/>
      <c r="O1" s="342"/>
      <c r="P1" s="342"/>
    </row>
    <row r="2" spans="1:18" ht="17.5" x14ac:dyDescent="0.35">
      <c r="A2" s="4"/>
      <c r="B2" s="456" t="s">
        <v>34</v>
      </c>
      <c r="C2" s="457"/>
      <c r="D2" s="457"/>
      <c r="E2" s="458"/>
      <c r="F2" s="46"/>
      <c r="G2" s="349"/>
      <c r="H2" s="342"/>
      <c r="I2" s="342"/>
      <c r="J2" s="342"/>
      <c r="K2" s="342"/>
      <c r="L2" s="342"/>
      <c r="M2" s="342"/>
      <c r="N2" s="342"/>
      <c r="O2" s="342"/>
      <c r="P2" s="342"/>
    </row>
    <row r="3" spans="1:18" ht="18" thickBot="1" x14ac:dyDescent="0.4">
      <c r="A3" s="4"/>
      <c r="B3" s="459" t="s">
        <v>35</v>
      </c>
      <c r="C3" s="460"/>
      <c r="D3" s="460"/>
      <c r="E3" s="461"/>
      <c r="F3" s="47"/>
      <c r="G3" s="349"/>
      <c r="H3" s="342"/>
      <c r="I3" s="342"/>
      <c r="J3" s="342"/>
      <c r="K3" s="342"/>
      <c r="L3" s="342"/>
      <c r="M3" s="342"/>
      <c r="N3" s="342"/>
      <c r="O3" s="342"/>
      <c r="P3" s="342"/>
    </row>
    <row r="4" spans="1:18" ht="25" x14ac:dyDescent="0.5">
      <c r="A4" s="5"/>
      <c r="B4" s="381" t="s">
        <v>69</v>
      </c>
      <c r="C4" s="382"/>
      <c r="D4" s="382"/>
      <c r="E4" s="383">
        <f>COUNTIF(B:B,"Programme Name:")</f>
        <v>0</v>
      </c>
      <c r="F4" s="5"/>
      <c r="G4" s="400"/>
      <c r="H4" s="401"/>
      <c r="I4" s="402"/>
      <c r="J4" s="402"/>
      <c r="K4" s="402"/>
      <c r="L4" s="402"/>
      <c r="M4" s="402"/>
      <c r="N4" s="415" t="s">
        <v>300</v>
      </c>
      <c r="O4" s="402"/>
      <c r="P4" s="402"/>
      <c r="Q4" s="407" t="s">
        <v>326</v>
      </c>
      <c r="R4" s="403"/>
    </row>
    <row r="5" spans="1:18" ht="25.5" thickBot="1" x14ac:dyDescent="0.55000000000000004">
      <c r="A5" s="5"/>
      <c r="B5" s="384" t="s">
        <v>66</v>
      </c>
      <c r="C5" s="385"/>
      <c r="D5" s="385"/>
      <c r="E5" s="386"/>
      <c r="F5" s="187"/>
      <c r="G5" s="404">
        <v>2007</v>
      </c>
      <c r="H5" s="405">
        <v>2008</v>
      </c>
      <c r="I5" s="405">
        <v>2009</v>
      </c>
      <c r="J5" s="405">
        <v>2010</v>
      </c>
      <c r="K5" s="405">
        <v>2011</v>
      </c>
      <c r="L5" s="405">
        <v>2012</v>
      </c>
      <c r="M5" s="405">
        <v>2013</v>
      </c>
      <c r="N5" s="405">
        <v>2014</v>
      </c>
      <c r="O5" s="405">
        <v>2015</v>
      </c>
      <c r="P5" s="405">
        <v>2016</v>
      </c>
      <c r="Q5" s="408">
        <v>2017</v>
      </c>
      <c r="R5" s="406">
        <v>2018</v>
      </c>
    </row>
    <row r="6" spans="1:18" x14ac:dyDescent="0.35">
      <c r="A6" s="4"/>
      <c r="B6" s="4"/>
      <c r="C6" s="4"/>
      <c r="D6" s="4"/>
      <c r="E6" s="4"/>
      <c r="F6" s="4"/>
      <c r="G6" s="349"/>
      <c r="H6" s="342"/>
      <c r="I6" s="342"/>
      <c r="J6" s="342"/>
      <c r="K6" s="342"/>
      <c r="L6" s="342"/>
      <c r="M6" s="342"/>
      <c r="N6" s="342"/>
      <c r="O6" s="342"/>
      <c r="P6" s="342"/>
    </row>
    <row r="7" spans="1:18" ht="17.5" x14ac:dyDescent="0.35">
      <c r="A7" s="4"/>
      <c r="B7" s="64"/>
      <c r="C7" s="6"/>
      <c r="D7" s="6"/>
      <c r="E7" s="6"/>
      <c r="F7" s="6"/>
      <c r="G7" s="349"/>
      <c r="H7" s="342"/>
      <c r="I7" s="342"/>
      <c r="J7" s="342"/>
      <c r="K7" s="342"/>
      <c r="L7" s="342"/>
      <c r="M7" s="342"/>
      <c r="N7" s="342"/>
      <c r="O7" s="342"/>
      <c r="P7" s="342"/>
    </row>
    <row r="8" spans="1:18" ht="34.5" customHeight="1" x14ac:dyDescent="0.35">
      <c r="C8" s="67"/>
    </row>
    <row r="10" spans="1:18" ht="22.5" x14ac:dyDescent="0.45">
      <c r="B10" s="60" t="s">
        <v>57</v>
      </c>
    </row>
    <row r="11" spans="1:18" ht="23" x14ac:dyDescent="0.5">
      <c r="G11" s="380"/>
      <c r="H11" s="347"/>
      <c r="I11" s="347"/>
      <c r="J11" s="347"/>
      <c r="K11" s="347"/>
      <c r="L11" s="347"/>
      <c r="M11" s="347"/>
      <c r="N11" s="347"/>
      <c r="O11" s="347"/>
      <c r="P11" s="347"/>
    </row>
    <row r="128" spans="3:5" ht="18.5" x14ac:dyDescent="0.45">
      <c r="C128" s="307"/>
      <c r="D128" s="307"/>
      <c r="E128" s="307"/>
    </row>
  </sheetData>
  <mergeCells count="3">
    <mergeCell ref="B1:E1"/>
    <mergeCell ref="B2:E2"/>
    <mergeCell ref="B3:E3"/>
  </mergeCells>
  <pageMargins left="0.70866141732283472" right="0.70866141732283472" top="0.74803149606299213" bottom="0.74803149606299213" header="0.31496062992125984" footer="0.31496062992125984"/>
  <pageSetup paperSize="9" scale="35" pageOrder="overThenDown" orientation="landscape" r:id="rId1"/>
  <headerFooter scaleWithDoc="0">
    <oddHeader>&amp;L&amp;F&amp;R&amp;A</oddHeader>
    <oddFooter>&amp;L&amp;F&amp;C&amp;A&amp;R&amp;P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128"/>
  <sheetViews>
    <sheetView zoomScale="70" zoomScaleNormal="70" workbookViewId="0">
      <pane xSplit="5" ySplit="5" topLeftCell="F6" activePane="bottomRight" state="frozen"/>
      <selection activeCell="P4" sqref="P4"/>
      <selection pane="topRight" activeCell="P4" sqref="P4"/>
      <selection pane="bottomLeft" activeCell="P4" sqref="P4"/>
      <selection pane="bottomRight" activeCell="D37" sqref="D37"/>
    </sheetView>
  </sheetViews>
  <sheetFormatPr defaultRowHeight="14.5" x14ac:dyDescent="0.35"/>
  <cols>
    <col min="2" max="2" width="20.81640625" customWidth="1"/>
    <col min="3" max="3" width="43.81640625" customWidth="1"/>
    <col min="4" max="4" width="37.1796875" customWidth="1"/>
    <col min="5" max="5" width="34.1796875" customWidth="1"/>
    <col min="6" max="6" width="4.1796875" style="56" customWidth="1"/>
    <col min="7" max="7" width="15.81640625" style="353" customWidth="1"/>
    <col min="8" max="16" width="15.81640625" style="346" customWidth="1"/>
    <col min="17" max="17" width="11.81640625" customWidth="1"/>
    <col min="18" max="18" width="13.453125" customWidth="1"/>
  </cols>
  <sheetData>
    <row r="1" spans="1:18" s="67" customFormat="1" ht="25.5" thickBot="1" x14ac:dyDescent="0.55000000000000004">
      <c r="A1" s="4"/>
      <c r="B1" s="453" t="s">
        <v>61</v>
      </c>
      <c r="C1" s="454"/>
      <c r="D1" s="454"/>
      <c r="E1" s="455"/>
      <c r="F1" s="66"/>
      <c r="G1" s="349"/>
      <c r="H1" s="342"/>
      <c r="I1" s="342"/>
      <c r="J1" s="342"/>
      <c r="K1" s="342"/>
      <c r="L1" s="342"/>
      <c r="M1" s="342"/>
      <c r="N1" s="342"/>
      <c r="O1" s="342"/>
      <c r="P1" s="342"/>
    </row>
    <row r="2" spans="1:18" ht="17.5" x14ac:dyDescent="0.35">
      <c r="A2" s="4"/>
      <c r="B2" s="456" t="s">
        <v>34</v>
      </c>
      <c r="C2" s="457"/>
      <c r="D2" s="457"/>
      <c r="E2" s="458"/>
      <c r="F2" s="46"/>
      <c r="G2" s="349"/>
      <c r="H2" s="342"/>
      <c r="I2" s="342"/>
      <c r="J2" s="342"/>
      <c r="K2" s="342"/>
      <c r="L2" s="342"/>
      <c r="M2" s="342"/>
      <c r="N2" s="342"/>
      <c r="O2" s="342"/>
      <c r="P2" s="342"/>
    </row>
    <row r="3" spans="1:18" ht="18" thickBot="1" x14ac:dyDescent="0.4">
      <c r="A3" s="4"/>
      <c r="B3" s="459" t="s">
        <v>35</v>
      </c>
      <c r="C3" s="460"/>
      <c r="D3" s="460"/>
      <c r="E3" s="461"/>
      <c r="F3" s="47"/>
      <c r="G3" s="349"/>
      <c r="H3" s="342"/>
      <c r="I3" s="342"/>
      <c r="J3" s="342"/>
      <c r="K3" s="342"/>
      <c r="L3" s="342"/>
      <c r="M3" s="342"/>
      <c r="N3" s="342"/>
      <c r="O3" s="342"/>
      <c r="P3" s="342"/>
    </row>
    <row r="4" spans="1:18" ht="25" x14ac:dyDescent="0.5">
      <c r="A4" s="5"/>
      <c r="B4" s="381" t="s">
        <v>69</v>
      </c>
      <c r="C4" s="382"/>
      <c r="D4" s="382"/>
      <c r="E4" s="383">
        <f>COUNTIF(B:B,"Programme Name:")</f>
        <v>0</v>
      </c>
      <c r="F4" s="5"/>
      <c r="G4" s="400"/>
      <c r="H4" s="401"/>
      <c r="I4" s="402"/>
      <c r="J4" s="402"/>
      <c r="K4" s="402"/>
      <c r="L4" s="402"/>
      <c r="M4" s="402"/>
      <c r="N4" s="415" t="s">
        <v>300</v>
      </c>
      <c r="O4" s="402"/>
      <c r="P4" s="401"/>
      <c r="Q4" s="407" t="s">
        <v>326</v>
      </c>
      <c r="R4" s="403"/>
    </row>
    <row r="5" spans="1:18" ht="25.5" thickBot="1" x14ac:dyDescent="0.55000000000000004">
      <c r="A5" s="5"/>
      <c r="B5" s="384" t="s">
        <v>66</v>
      </c>
      <c r="C5" s="385"/>
      <c r="D5" s="385"/>
      <c r="E5" s="386"/>
      <c r="F5" s="187"/>
      <c r="G5" s="404">
        <v>2007</v>
      </c>
      <c r="H5" s="405">
        <v>2008</v>
      </c>
      <c r="I5" s="405">
        <v>2009</v>
      </c>
      <c r="J5" s="405">
        <v>2010</v>
      </c>
      <c r="K5" s="405">
        <v>2011</v>
      </c>
      <c r="L5" s="405">
        <v>2012</v>
      </c>
      <c r="M5" s="405">
        <v>2013</v>
      </c>
      <c r="N5" s="405">
        <v>2014</v>
      </c>
      <c r="O5" s="405">
        <v>2015</v>
      </c>
      <c r="P5" s="405">
        <v>2016</v>
      </c>
      <c r="Q5" s="408">
        <v>2017</v>
      </c>
      <c r="R5" s="406">
        <v>2018</v>
      </c>
    </row>
    <row r="6" spans="1:18" x14ac:dyDescent="0.35">
      <c r="A6" s="4"/>
      <c r="B6" s="4"/>
      <c r="C6" s="4"/>
      <c r="D6" s="4"/>
      <c r="E6" s="4"/>
      <c r="F6" s="4"/>
      <c r="G6" s="349"/>
      <c r="H6" s="342"/>
      <c r="I6" s="342"/>
      <c r="J6" s="342"/>
      <c r="K6" s="342"/>
      <c r="L6" s="342"/>
      <c r="M6" s="342"/>
      <c r="N6" s="342"/>
      <c r="O6" s="342"/>
      <c r="P6" s="342"/>
    </row>
    <row r="7" spans="1:18" ht="17.5" x14ac:dyDescent="0.35">
      <c r="A7" s="4"/>
      <c r="B7" s="64"/>
      <c r="C7" s="6"/>
      <c r="D7" s="6"/>
      <c r="E7" s="6"/>
      <c r="F7" s="6"/>
      <c r="G7" s="349"/>
      <c r="H7" s="342"/>
      <c r="I7" s="342"/>
      <c r="J7" s="342"/>
      <c r="K7" s="342"/>
      <c r="L7" s="342"/>
      <c r="M7" s="342"/>
      <c r="N7" s="342"/>
      <c r="O7" s="342"/>
      <c r="P7" s="342"/>
    </row>
    <row r="8" spans="1:18" ht="34.5" customHeight="1" x14ac:dyDescent="0.35">
      <c r="C8" s="67"/>
    </row>
    <row r="10" spans="1:18" ht="22.5" x14ac:dyDescent="0.45">
      <c r="B10" s="60" t="s">
        <v>57</v>
      </c>
    </row>
    <row r="19" ht="41.25" customHeight="1" x14ac:dyDescent="0.35"/>
    <row r="20" ht="41.25" customHeight="1" x14ac:dyDescent="0.35"/>
    <row r="128" spans="3:5" ht="18.5" x14ac:dyDescent="0.45">
      <c r="C128" s="307"/>
      <c r="D128" s="307"/>
      <c r="E128" s="307"/>
    </row>
  </sheetData>
  <mergeCells count="3">
    <mergeCell ref="B1:E1"/>
    <mergeCell ref="B2:E2"/>
    <mergeCell ref="B3:E3"/>
  </mergeCells>
  <pageMargins left="0.70866141732283472" right="0.70866141732283472" top="0.74803149606299213" bottom="0.74803149606299213" header="0.31496062992125984" footer="0.31496062992125984"/>
  <pageSetup paperSize="9" scale="35" pageOrder="overThenDown" orientation="landscape" r:id="rId1"/>
  <headerFooter scaleWithDoc="0">
    <oddHeader>&amp;L&amp;F&amp;R&amp;A</oddHeader>
    <oddFooter>&amp;L&amp;F&amp;C&amp;A&amp;R&amp;P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D37"/>
  <sheetViews>
    <sheetView topLeftCell="B1" zoomScale="60" zoomScaleNormal="60" workbookViewId="0">
      <pane xSplit="3" ySplit="9" topLeftCell="X10" activePane="bottomRight" state="frozen"/>
      <selection activeCell="G11" sqref="G11:N11"/>
      <selection pane="topRight" activeCell="G11" sqref="G11:N11"/>
      <selection pane="bottomLeft" activeCell="G11" sqref="G11:N11"/>
      <selection pane="bottomRight" activeCell="BG8" sqref="BG8"/>
    </sheetView>
  </sheetViews>
  <sheetFormatPr defaultRowHeight="14.5" x14ac:dyDescent="0.35"/>
  <cols>
    <col min="1" max="1" width="15.54296875" hidden="1" customWidth="1"/>
    <col min="2" max="2" width="13.81640625" customWidth="1"/>
    <col min="3" max="3" width="30.54296875" customWidth="1"/>
    <col min="4" max="4" width="7.81640625" style="150" customWidth="1"/>
    <col min="5" max="5" width="3.453125" style="149" customWidth="1"/>
    <col min="6" max="7" width="11" style="150" customWidth="1"/>
    <col min="8" max="8" width="13.453125" style="150" customWidth="1"/>
    <col min="9" max="9" width="3.453125" style="150" customWidth="1"/>
    <col min="10" max="11" width="12.81640625" style="150" customWidth="1"/>
    <col min="12" max="12" width="14.81640625" style="150" customWidth="1"/>
    <col min="13" max="13" width="3.453125" style="150" customWidth="1"/>
    <col min="14" max="16" width="13.1796875" style="150" customWidth="1"/>
    <col min="17" max="17" width="3.453125" style="150" customWidth="1"/>
    <col min="18" max="19" width="13.453125" style="150" customWidth="1"/>
    <col min="20" max="20" width="12.54296875" style="150" customWidth="1"/>
    <col min="21" max="21" width="3.453125" style="150" customWidth="1"/>
    <col min="22" max="24" width="13" style="150" customWidth="1"/>
    <col min="25" max="25" width="3.453125" customWidth="1"/>
    <col min="26" max="28" width="13" style="150" customWidth="1"/>
    <col min="29" max="29" width="3.453125" style="150" customWidth="1"/>
    <col min="30" max="32" width="13.54296875" style="150" customWidth="1"/>
    <col min="33" max="33" width="3.453125" customWidth="1"/>
    <col min="34" max="36" width="13" style="150" customWidth="1"/>
    <col min="37" max="37" width="3.453125" style="150" customWidth="1"/>
    <col min="38" max="40" width="13.54296875" style="150" customWidth="1"/>
    <col min="41" max="41" width="3.453125" customWidth="1"/>
    <col min="42" max="44" width="13" style="150" customWidth="1"/>
    <col min="45" max="45" width="3.453125" style="150" customWidth="1"/>
    <col min="46" max="48" width="13.54296875" style="150" customWidth="1"/>
    <col min="49" max="49" width="3.453125" customWidth="1"/>
    <col min="50" max="52" width="13" style="150" customWidth="1"/>
    <col min="53" max="53" width="3.453125" style="150" customWidth="1"/>
    <col min="54" max="56" width="13.54296875" style="150" customWidth="1"/>
  </cols>
  <sheetData>
    <row r="1" spans="1:56" ht="25.5" thickBot="1" x14ac:dyDescent="0.55000000000000004">
      <c r="B1" s="80" t="s">
        <v>150</v>
      </c>
      <c r="C1" s="214" t="s">
        <v>151</v>
      </c>
      <c r="D1" s="217"/>
      <c r="E1" s="215"/>
      <c r="F1" s="218"/>
      <c r="G1" s="218"/>
      <c r="H1" s="218"/>
      <c r="I1" s="218"/>
      <c r="J1" s="218"/>
      <c r="K1" s="218"/>
      <c r="L1" s="218"/>
      <c r="M1" s="218"/>
      <c r="N1" s="218"/>
      <c r="O1" s="218"/>
      <c r="P1" s="218"/>
      <c r="Q1" s="218"/>
      <c r="R1" s="218"/>
      <c r="S1" s="218"/>
      <c r="T1" s="218"/>
      <c r="U1" s="218"/>
      <c r="V1" s="218"/>
      <c r="W1" s="218"/>
      <c r="X1" s="219"/>
      <c r="Y1" s="150"/>
      <c r="AG1" s="150"/>
      <c r="AO1" s="150"/>
      <c r="AW1" s="150"/>
    </row>
    <row r="2" spans="1:56" s="67" customFormat="1" ht="18" thickBot="1" x14ac:dyDescent="0.4">
      <c r="B2" s="4"/>
      <c r="C2" s="220"/>
      <c r="D2" s="221"/>
      <c r="E2" s="216"/>
      <c r="F2" s="150"/>
      <c r="G2" s="150"/>
      <c r="H2" s="150"/>
      <c r="I2" s="150"/>
      <c r="J2" s="150"/>
      <c r="K2" s="150"/>
      <c r="L2" s="150"/>
      <c r="M2" s="150"/>
      <c r="N2" s="150"/>
      <c r="O2" s="150"/>
      <c r="P2" s="150"/>
      <c r="Q2" s="150"/>
      <c r="R2" s="150"/>
      <c r="S2" s="150"/>
      <c r="T2" s="150"/>
      <c r="U2" s="150"/>
      <c r="V2" s="150"/>
      <c r="W2" s="150"/>
      <c r="X2" s="222"/>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row>
    <row r="3" spans="1:56" s="67" customFormat="1" ht="48" customHeight="1" x14ac:dyDescent="0.35">
      <c r="B3" s="4"/>
      <c r="C3" s="462" t="s">
        <v>152</v>
      </c>
      <c r="D3" s="463"/>
      <c r="E3" s="463"/>
      <c r="F3" s="463"/>
      <c r="G3" s="463"/>
      <c r="H3" s="463"/>
      <c r="I3" s="463"/>
      <c r="J3" s="463"/>
      <c r="K3" s="463"/>
      <c r="L3" s="463"/>
      <c r="M3" s="463"/>
      <c r="N3" s="463"/>
      <c r="O3" s="463"/>
      <c r="P3" s="463"/>
      <c r="Q3" s="463"/>
      <c r="R3" s="463"/>
      <c r="S3" s="463"/>
      <c r="T3" s="463"/>
      <c r="U3" s="463"/>
      <c r="V3" s="463"/>
      <c r="W3" s="463"/>
      <c r="X3" s="464"/>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row>
    <row r="4" spans="1:56" s="208" customFormat="1" ht="32.25" customHeight="1" x14ac:dyDescent="0.35">
      <c r="B4" s="5"/>
      <c r="C4" s="465"/>
      <c r="D4" s="466"/>
      <c r="E4" s="466"/>
      <c r="F4" s="466"/>
      <c r="G4" s="466"/>
      <c r="H4" s="466"/>
      <c r="I4" s="466"/>
      <c r="J4" s="466"/>
      <c r="K4" s="466"/>
      <c r="L4" s="466"/>
      <c r="M4" s="466"/>
      <c r="N4" s="466"/>
      <c r="O4" s="466"/>
      <c r="P4" s="466"/>
      <c r="Q4" s="466"/>
      <c r="R4" s="466"/>
      <c r="S4" s="466"/>
      <c r="T4" s="466"/>
      <c r="U4" s="466"/>
      <c r="V4" s="466"/>
      <c r="W4" s="466"/>
      <c r="X4" s="467"/>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row>
    <row r="5" spans="1:56" s="56" customFormat="1" ht="48" customHeight="1" thickBot="1" x14ac:dyDescent="0.4">
      <c r="B5" s="5"/>
      <c r="C5" s="468"/>
      <c r="D5" s="469"/>
      <c r="E5" s="469"/>
      <c r="F5" s="469"/>
      <c r="G5" s="469"/>
      <c r="H5" s="469"/>
      <c r="I5" s="469"/>
      <c r="J5" s="469"/>
      <c r="K5" s="469"/>
      <c r="L5" s="469"/>
      <c r="M5" s="469"/>
      <c r="N5" s="469"/>
      <c r="O5" s="469"/>
      <c r="P5" s="469"/>
      <c r="Q5" s="469"/>
      <c r="R5" s="469"/>
      <c r="S5" s="469"/>
      <c r="T5" s="469"/>
      <c r="U5" s="469"/>
      <c r="V5" s="469"/>
      <c r="W5" s="469"/>
      <c r="X5" s="470"/>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row>
    <row r="6" spans="1:56" x14ac:dyDescent="0.35">
      <c r="Y6" s="150"/>
      <c r="AG6" s="150"/>
      <c r="AO6" s="150"/>
      <c r="AW6" s="150"/>
    </row>
    <row r="7" spans="1:56" ht="15" thickBot="1" x14ac:dyDescent="0.4">
      <c r="Y7" s="150"/>
      <c r="AG7" s="150"/>
      <c r="AO7" s="150"/>
      <c r="AW7" s="150"/>
    </row>
    <row r="8" spans="1:56" ht="23.5" thickBot="1" x14ac:dyDescent="0.55000000000000004">
      <c r="D8" s="224"/>
      <c r="F8" s="471">
        <v>2006</v>
      </c>
      <c r="G8" s="472"/>
      <c r="H8" s="473"/>
      <c r="J8" s="471">
        <v>2007</v>
      </c>
      <c r="K8" s="472"/>
      <c r="L8" s="473"/>
      <c r="N8" s="471">
        <v>2008</v>
      </c>
      <c r="O8" s="472"/>
      <c r="P8" s="473"/>
      <c r="R8" s="471">
        <v>2009</v>
      </c>
      <c r="S8" s="472"/>
      <c r="T8" s="473"/>
      <c r="V8" s="471">
        <v>2010</v>
      </c>
      <c r="W8" s="472"/>
      <c r="X8" s="473"/>
      <c r="Y8" s="150"/>
      <c r="Z8" s="471">
        <v>2011</v>
      </c>
      <c r="AA8" s="472"/>
      <c r="AB8" s="473"/>
      <c r="AD8" s="471">
        <v>2012</v>
      </c>
      <c r="AE8" s="472"/>
      <c r="AF8" s="473"/>
      <c r="AG8" s="150"/>
      <c r="AH8" s="471">
        <v>2013</v>
      </c>
      <c r="AI8" s="472"/>
      <c r="AJ8" s="473"/>
      <c r="AL8" s="471">
        <v>2014</v>
      </c>
      <c r="AM8" s="472"/>
      <c r="AN8" s="473"/>
      <c r="AO8" s="150"/>
      <c r="AP8" s="471">
        <v>2015</v>
      </c>
      <c r="AQ8" s="472"/>
      <c r="AR8" s="473"/>
      <c r="AT8" s="471">
        <v>2016</v>
      </c>
      <c r="AU8" s="472"/>
      <c r="AV8" s="473"/>
      <c r="AW8" s="150"/>
      <c r="AX8" s="471">
        <v>2017</v>
      </c>
      <c r="AY8" s="472"/>
      <c r="AZ8" s="473"/>
      <c r="BB8" s="471">
        <v>2018</v>
      </c>
      <c r="BC8" s="472"/>
      <c r="BD8" s="473"/>
    </row>
    <row r="9" spans="1:56" s="226" customFormat="1" ht="198" customHeight="1" thickBot="1" x14ac:dyDescent="0.45">
      <c r="A9" s="225" t="s">
        <v>70</v>
      </c>
      <c r="C9" s="227" t="s">
        <v>153</v>
      </c>
      <c r="D9" s="228" t="s">
        <v>154</v>
      </c>
      <c r="E9" s="229"/>
      <c r="F9" s="230" t="s">
        <v>155</v>
      </c>
      <c r="G9" s="231" t="s">
        <v>156</v>
      </c>
      <c r="H9" s="228" t="s">
        <v>157</v>
      </c>
      <c r="I9" s="232"/>
      <c r="J9" s="230" t="s">
        <v>134</v>
      </c>
      <c r="K9" s="231" t="s">
        <v>133</v>
      </c>
      <c r="L9" s="228" t="s">
        <v>158</v>
      </c>
      <c r="M9" s="232"/>
      <c r="N9" s="230" t="s">
        <v>134</v>
      </c>
      <c r="O9" s="231" t="s">
        <v>133</v>
      </c>
      <c r="P9" s="228" t="s">
        <v>158</v>
      </c>
      <c r="Q9" s="232"/>
      <c r="R9" s="230" t="s">
        <v>134</v>
      </c>
      <c r="S9" s="231" t="s">
        <v>133</v>
      </c>
      <c r="T9" s="228" t="s">
        <v>158</v>
      </c>
      <c r="U9" s="232"/>
      <c r="V9" s="230" t="s">
        <v>134</v>
      </c>
      <c r="W9" s="231" t="s">
        <v>133</v>
      </c>
      <c r="X9" s="228" t="s">
        <v>158</v>
      </c>
      <c r="Y9" s="232"/>
      <c r="Z9" s="230" t="s">
        <v>134</v>
      </c>
      <c r="AA9" s="231" t="s">
        <v>133</v>
      </c>
      <c r="AB9" s="228" t="s">
        <v>158</v>
      </c>
      <c r="AC9" s="232"/>
      <c r="AD9" s="230" t="s">
        <v>134</v>
      </c>
      <c r="AE9" s="231" t="s">
        <v>133</v>
      </c>
      <c r="AF9" s="228" t="s">
        <v>158</v>
      </c>
      <c r="AG9" s="232"/>
      <c r="AH9" s="230" t="s">
        <v>134</v>
      </c>
      <c r="AI9" s="231" t="s">
        <v>133</v>
      </c>
      <c r="AJ9" s="228" t="s">
        <v>158</v>
      </c>
      <c r="AK9" s="232"/>
      <c r="AL9" s="230" t="s">
        <v>134</v>
      </c>
      <c r="AM9" s="231" t="s">
        <v>133</v>
      </c>
      <c r="AN9" s="228" t="s">
        <v>158</v>
      </c>
      <c r="AO9" s="232"/>
      <c r="AP9" s="230" t="s">
        <v>134</v>
      </c>
      <c r="AQ9" s="231" t="s">
        <v>133</v>
      </c>
      <c r="AR9" s="228" t="s">
        <v>158</v>
      </c>
      <c r="AS9" s="232"/>
      <c r="AT9" s="230" t="s">
        <v>134</v>
      </c>
      <c r="AU9" s="231" t="s">
        <v>133</v>
      </c>
      <c r="AV9" s="228" t="s">
        <v>158</v>
      </c>
      <c r="AW9" s="232"/>
      <c r="AX9" s="230" t="s">
        <v>134</v>
      </c>
      <c r="AY9" s="231" t="s">
        <v>133</v>
      </c>
      <c r="AZ9" s="228" t="s">
        <v>158</v>
      </c>
      <c r="BA9" s="232"/>
      <c r="BB9" s="230" t="s">
        <v>134</v>
      </c>
      <c r="BC9" s="231" t="s">
        <v>133</v>
      </c>
      <c r="BD9" s="228" t="s">
        <v>158</v>
      </c>
    </row>
    <row r="10" spans="1:56" s="234" customFormat="1" ht="30" customHeight="1" thickBot="1" x14ac:dyDescent="0.35">
      <c r="A10" s="233" t="s">
        <v>159</v>
      </c>
      <c r="C10" s="235" t="s">
        <v>80</v>
      </c>
      <c r="D10" s="235">
        <v>6</v>
      </c>
      <c r="E10" s="236"/>
      <c r="F10" s="237" t="e">
        <f>INDEX(ProgrammesList!$A$1:$BF$664,MATCH("OLD_AGE",ProgrammesList!$D:$D,0),MATCH(F$8,ProgrammesList!$1:$1,0))</f>
        <v>#N/A</v>
      </c>
      <c r="G10" s="238"/>
      <c r="H10" s="239"/>
      <c r="I10" s="240"/>
      <c r="J10" s="237">
        <f ca="1">INDEX(ProgrammesList!$A$1:$BX$665,MATCH("OLD_AGE",ProgrammesList!$D:$D,0),MATCH(J$8,ProgrammesList!$1:$1,0))</f>
        <v>308038</v>
      </c>
      <c r="K10" s="238">
        <f ca="1">INDEX(ProgrammesList!$A$1:$BX$665,MATCH("OLD_AGE",ProgrammesList!$D:$D,0),MATCH(J$8,ProgrammesList!$1:$1,0)+3)</f>
        <v>295893.5</v>
      </c>
      <c r="L10" s="239"/>
      <c r="M10" s="240"/>
      <c r="N10" s="237">
        <f ca="1">INDEX(ProgrammesList!$A$1:$BX$665,MATCH("OLD_AGE",ProgrammesList!$D:$D,0),MATCH(N$8,ProgrammesList!$1:$1,0))</f>
        <v>307255.75</v>
      </c>
      <c r="O10" s="238">
        <f ca="1">INDEX(ProgrammesList!$A$1:$BX$665,MATCH("OLD_AGE",ProgrammesList!$D:$D,0),MATCH(N$8,ProgrammesList!$1:$1,0)+3)</f>
        <v>293935.75</v>
      </c>
      <c r="P10" s="239"/>
      <c r="Q10" s="240"/>
      <c r="R10" s="237">
        <f ca="1">INDEX(ProgrammesList!$A$1:$BX$665,MATCH("OLD_AGE",ProgrammesList!$D:$D,0),MATCH(R$8,ProgrammesList!$1:$1,0))</f>
        <v>312504</v>
      </c>
      <c r="S10" s="238">
        <f ca="1">INDEX(ProgrammesList!$A$1:$BX$665,MATCH("OLD_AGE",ProgrammesList!$D:$D,0),MATCH(R$8,ProgrammesList!$1:$1,0)+3)</f>
        <v>0</v>
      </c>
      <c r="T10" s="239"/>
      <c r="U10" s="240"/>
      <c r="V10" s="237">
        <f ca="1">INDEX(ProgrammesList!$A$1:$BX$665,MATCH("OLD_AGE",ProgrammesList!$D:$D,0),MATCH(V$8,ProgrammesList!$1:$1,0))</f>
        <v>318834</v>
      </c>
      <c r="W10" s="238">
        <f ca="1">INDEX(ProgrammesList!$A$1:$BX$665,MATCH("OLD_AGE",ProgrammesList!$D:$D,0),MATCH(V$8,ProgrammesList!$1:$1,0)+3)</f>
        <v>0</v>
      </c>
      <c r="X10" s="239"/>
      <c r="Y10" s="240"/>
      <c r="Z10" s="237">
        <f ca="1">INDEX(ProgrammesList!$A$1:$BX$665,MATCH("OLD_AGE",ProgrammesList!$D:$D,0),MATCH(Z$8,ProgrammesList!$1:$1,0))</f>
        <v>322023</v>
      </c>
      <c r="AA10" s="238">
        <f ca="1">INDEX(ProgrammesList!$A$1:$BX$665,MATCH("OLD_AGE",ProgrammesList!$D:$D,0),MATCH(Z$8,ProgrammesList!$1:$1,0)+3)</f>
        <v>0</v>
      </c>
      <c r="AB10" s="239"/>
      <c r="AC10" s="240"/>
      <c r="AD10" s="237">
        <f ca="1">INDEX(ProgrammesList!$A$1:$BX$665,MATCH("OLD_AGE",ProgrammesList!$D:$D,0),MATCH(AD$8,ProgrammesList!$1:$1,0))</f>
        <v>322659</v>
      </c>
      <c r="AE10" s="238">
        <f ca="1">INDEX(ProgrammesList!$A$1:$BX$665,MATCH("OLD_AGE",ProgrammesList!$D:$D,0),MATCH(AD$8,ProgrammesList!$1:$1,0)+3)</f>
        <v>0</v>
      </c>
      <c r="AF10" s="239"/>
      <c r="AG10" s="240"/>
      <c r="AH10" s="237">
        <f ca="1">INDEX(ProgrammesList!$A$1:$BX$665,MATCH("OLD_AGE",ProgrammesList!$D:$D,0),MATCH(AH$8,ProgrammesList!$1:$1,0))</f>
        <v>326912</v>
      </c>
      <c r="AI10" s="238">
        <f ca="1">INDEX(ProgrammesList!$A$1:$BX$665,MATCH("OLD_AGE",ProgrammesList!$D:$D,0),MATCH(AH$8,ProgrammesList!$1:$1,0)+3)</f>
        <v>0</v>
      </c>
      <c r="AJ10" s="239"/>
      <c r="AK10" s="240"/>
      <c r="AL10" s="237">
        <f ca="1">INDEX(ProgrammesList!$A$1:$BX$665,MATCH("OLD_AGE",ProgrammesList!$D:$D,0),MATCH(AL$8,ProgrammesList!$1:$1,0))</f>
        <v>328578</v>
      </c>
      <c r="AM10" s="238">
        <f ca="1">INDEX(ProgrammesList!$A$1:$BX$665,MATCH("OLD_AGE",ProgrammesList!$D:$D,0),MATCH(AL$8,ProgrammesList!$1:$1,0)+3)</f>
        <v>0</v>
      </c>
      <c r="AN10" s="239"/>
      <c r="AO10" s="240"/>
      <c r="AP10" s="237">
        <f ca="1">INDEX(ProgrammesList!$A$1:$BX$665,MATCH("OLD_AGE",ProgrammesList!$D:$D,0),MATCH(AP$8,ProgrammesList!$1:$1,0))</f>
        <v>331017</v>
      </c>
      <c r="AQ10" s="238">
        <f ca="1">INDEX(ProgrammesList!$A$1:$BX$665,MATCH("OLD_AGE",ProgrammesList!$D:$D,0),MATCH(AP$8,ProgrammesList!$1:$1,0)+3)</f>
        <v>0</v>
      </c>
      <c r="AR10" s="239"/>
      <c r="AS10" s="240"/>
      <c r="AT10" s="237">
        <f ca="1">INDEX(ProgrammesList!$A$1:$BP$665,MATCH("OLD_AGE",ProgrammesList!$D:$D,0),MATCH(AT$8,ProgrammesList!$1:$1,0))</f>
        <v>339953</v>
      </c>
      <c r="AU10" s="238">
        <f ca="1">INDEX(ProgrammesList!$A$1:$BX$665,MATCH("OLD_AGE",ProgrammesList!$D:$D,0),MATCH(AT$8,ProgrammesList!$1:$1,0)+3)</f>
        <v>0</v>
      </c>
      <c r="AV10" s="239"/>
      <c r="AW10" s="240"/>
      <c r="AX10" s="237">
        <f ca="1">INDEX(ProgrammesList!$A$1:$BX$665,MATCH("OLD_AGE",ProgrammesList!$D:$D,0),MATCH(AX$8,ProgrammesList!$1:$1,0))</f>
        <v>337518</v>
      </c>
      <c r="AY10" s="238">
        <f ca="1">INDEX(ProgrammesList!$A$1:$BX$665,MATCH("OLD_AGE",ProgrammesList!$D:$D,0),MATCH(AX$8,ProgrammesList!$1:$1,0)+3)</f>
        <v>0</v>
      </c>
      <c r="AZ10" s="239"/>
      <c r="BA10" s="240"/>
      <c r="BB10" s="237">
        <f ca="1">INDEX(ProgrammesList!$A$1:$CC$665,MATCH("OLD_AGE",ProgrammesList!$D:$D,0),MATCH(BB$8,ProgrammesList!$1:$1,0))</f>
        <v>338562</v>
      </c>
      <c r="BC10" s="238">
        <f ca="1">INDEX(ProgrammesList!$A$1:$CC$665,MATCH("OLD_AGE",ProgrammesList!$D:$D,0),MATCH(BB$8,ProgrammesList!$1:$1,0)+3)</f>
        <v>0</v>
      </c>
      <c r="BD10" s="239"/>
    </row>
    <row r="11" spans="1:56" s="234" customFormat="1" ht="30" customHeight="1" thickBot="1" x14ac:dyDescent="0.35">
      <c r="A11" s="233" t="s">
        <v>160</v>
      </c>
      <c r="C11" s="241" t="s">
        <v>84</v>
      </c>
      <c r="D11" s="241">
        <v>1</v>
      </c>
      <c r="E11" s="236"/>
      <c r="F11" s="242" t="e">
        <f ca="1">INDEX(ProgrammesList!$A$1:$BF$664,MATCH("survivors",ProgrammesList!$D:$D,0),MATCH(F$8,ProgrammesList!$1:$1,0))</f>
        <v>#N/A</v>
      </c>
      <c r="G11" s="243"/>
      <c r="H11" s="244"/>
      <c r="I11" s="240"/>
      <c r="J11" s="242">
        <f ca="1">INDEX(ProgrammesList!$A$1:$BX$665,MATCH("survivors",ProgrammesList!$D:$D,0),MATCH(J$8,ProgrammesList!$1:$1,0))</f>
        <v>12878.75</v>
      </c>
      <c r="K11" s="243">
        <f ca="1">INDEX(ProgrammesList!$A$1:$BX$665,MATCH("survivors",ProgrammesList!$D:$D,0),MATCH(J$8,ProgrammesList!$1:$1,0)+3)</f>
        <v>12878.75</v>
      </c>
      <c r="L11" s="244"/>
      <c r="M11" s="240"/>
      <c r="N11" s="242">
        <f ca="1">INDEX(ProgrammesList!$A$1:$BX$665,MATCH("survivors",ProgrammesList!$D:$D,0),MATCH(N$8,ProgrammesList!$1:$1,0))</f>
        <v>12071.25</v>
      </c>
      <c r="O11" s="243">
        <f ca="1">INDEX(ProgrammesList!$A$1:$BX$665,MATCH("survivors",ProgrammesList!$D:$D,0),MATCH(N$8,ProgrammesList!$1:$1,0)+3)</f>
        <v>12071.25</v>
      </c>
      <c r="P11" s="244"/>
      <c r="Q11" s="240"/>
      <c r="R11" s="242">
        <f ca="1">INDEX(ProgrammesList!$A$1:$BX$665,MATCH("survivors",ProgrammesList!$D:$D,0),MATCH(R$8,ProgrammesList!$1:$1,0))</f>
        <v>11309</v>
      </c>
      <c r="S11" s="243">
        <f ca="1">INDEX(ProgrammesList!$A$1:$BX$665,MATCH("survivors",ProgrammesList!$D:$D,0),MATCH(R$8,ProgrammesList!$1:$1,0)+3)</f>
        <v>0</v>
      </c>
      <c r="T11" s="244"/>
      <c r="U11" s="240"/>
      <c r="V11" s="242">
        <f ca="1">INDEX(ProgrammesList!$A$1:$BX$665,MATCH("survivors",ProgrammesList!$D:$D,0),MATCH(V$8,ProgrammesList!$1:$1,0))</f>
        <v>10828</v>
      </c>
      <c r="W11" s="243">
        <f ca="1">INDEX(ProgrammesList!$A$1:$BX$665,MATCH("survivors",ProgrammesList!$D:$D,0),MATCH(V$8,ProgrammesList!$1:$1,0)+3)</f>
        <v>0</v>
      </c>
      <c r="X11" s="244"/>
      <c r="Y11" s="240"/>
      <c r="Z11" s="242">
        <f ca="1">INDEX(ProgrammesList!$A$1:$BX$665,MATCH("survivors",ProgrammesList!$D:$D,0),MATCH(Z$8,ProgrammesList!$1:$1,0))</f>
        <v>9953</v>
      </c>
      <c r="AA11" s="243">
        <f ca="1">INDEX(ProgrammesList!$A$1:$BX$665,MATCH("survivors",ProgrammesList!$D:$D,0),MATCH(Z$8,ProgrammesList!$1:$1,0)+3)</f>
        <v>0</v>
      </c>
      <c r="AB11" s="244"/>
      <c r="AC11" s="240"/>
      <c r="AD11" s="242">
        <f ca="1">INDEX(ProgrammesList!$A$1:$BX$665,MATCH("survivors",ProgrammesList!$D:$D,0),MATCH(AD$8,ProgrammesList!$1:$1,0))</f>
        <v>9060</v>
      </c>
      <c r="AE11" s="243">
        <f ca="1">INDEX(ProgrammesList!$A$1:$BX$665,MATCH("survivors",ProgrammesList!$D:$D,0),MATCH(AD$8,ProgrammesList!$1:$1,0)+3)</f>
        <v>0</v>
      </c>
      <c r="AF11" s="244"/>
      <c r="AG11" s="240"/>
      <c r="AH11" s="242">
        <f ca="1">INDEX(ProgrammesList!$A$1:$BX$665,MATCH("survivors",ProgrammesList!$D:$D,0),MATCH(AH$8,ProgrammesList!$1:$1,0))</f>
        <v>8214</v>
      </c>
      <c r="AI11" s="243">
        <f ca="1">INDEX(ProgrammesList!$A$1:$BX$665,MATCH("survivors",ProgrammesList!$D:$D,0),MATCH(AH$8,ProgrammesList!$1:$1,0)+3)</f>
        <v>0</v>
      </c>
      <c r="AJ11" s="244"/>
      <c r="AK11" s="240"/>
      <c r="AL11" s="242">
        <f ca="1">INDEX(ProgrammesList!$A$1:$BX$665,MATCH("survivors",ProgrammesList!$D:$D,0),MATCH(AL$8,ProgrammesList!$1:$1,0))</f>
        <v>7578</v>
      </c>
      <c r="AM11" s="243">
        <f ca="1">INDEX(ProgrammesList!$A$1:$BX$665,MATCH("survivors",ProgrammesList!$D:$D,0),MATCH(AL$8,ProgrammesList!$1:$1,0)+3)</f>
        <v>0</v>
      </c>
      <c r="AN11" s="244"/>
      <c r="AO11" s="240"/>
      <c r="AP11" s="242">
        <f ca="1">INDEX(ProgrammesList!$A$1:$BX$665,MATCH("survivors",ProgrammesList!$D:$D,0),MATCH(AP$8,ProgrammesList!$1:$1,0))</f>
        <v>7094</v>
      </c>
      <c r="AQ11" s="243">
        <f ca="1">INDEX(ProgrammesList!$A$1:$BX$665,MATCH("survivors",ProgrammesList!$D:$D,0),MATCH(AP$8,ProgrammesList!$1:$1,0)+3)</f>
        <v>0</v>
      </c>
      <c r="AR11" s="244"/>
      <c r="AS11" s="240"/>
      <c r="AT11" s="242">
        <f ca="1">INDEX(ProgrammesList!$A$1:$BP$665,MATCH("survivors",ProgrammesList!$D:$D,0),MATCH(AT$8,ProgrammesList!$1:$1,0))</f>
        <v>6899</v>
      </c>
      <c r="AU11" s="243">
        <f ca="1">INDEX(ProgrammesList!$A$1:$BX$665,MATCH("survivors",ProgrammesList!$D:$D,0),MATCH(AT$8,ProgrammesList!$1:$1,0)+3)</f>
        <v>0</v>
      </c>
      <c r="AV11" s="244"/>
      <c r="AW11" s="240"/>
      <c r="AX11" s="242">
        <f ca="1">INDEX(ProgrammesList!$A$1:$BX$665,MATCH("survivors",ProgrammesList!$D:$D,0),MATCH(AX$8,ProgrammesList!$1:$1,0))</f>
        <v>6507</v>
      </c>
      <c r="AY11" s="243">
        <f ca="1">INDEX(ProgrammesList!$A$1:$BX$665,MATCH("survivors",ProgrammesList!$D:$D,0),MATCH(AX$8,ProgrammesList!$1:$1,0)+3)</f>
        <v>0</v>
      </c>
      <c r="AZ11" s="244"/>
      <c r="BA11" s="240"/>
      <c r="BB11" s="242">
        <f ca="1">INDEX(ProgrammesList!$A$1:$CC$665,MATCH("survivors",ProgrammesList!$D:$D,0),MATCH(BB$8,ProgrammesList!$1:$1,0))</f>
        <v>6359</v>
      </c>
      <c r="BC11" s="243">
        <f ca="1">INDEX(ProgrammesList!$A$1:$CC$665,MATCH("survivors",ProgrammesList!$D:$D,0),MATCH(BB$8,ProgrammesList!$1:$1,0)+3)</f>
        <v>0</v>
      </c>
      <c r="BD11" s="244"/>
    </row>
    <row r="12" spans="1:56" s="234" customFormat="1" ht="30" customHeight="1" thickBot="1" x14ac:dyDescent="0.35">
      <c r="A12" s="233" t="s">
        <v>161</v>
      </c>
      <c r="C12" s="245" t="s">
        <v>162</v>
      </c>
      <c r="D12" s="241">
        <v>5</v>
      </c>
      <c r="E12" s="236"/>
      <c r="F12" s="242" t="e">
        <f ca="1">INDEX(ProgrammesList!$A$1:$BF$664,MATCH("INCAPACITY",ProgrammesList!$D:$D,0),MATCH(F$8,ProgrammesList!$1:$1,0)) - INDEX(ProgrammesList!$A$1:$BF$664,MATCH("PAID SICK LEAVE",ProgrammesList!$D:$D,0),MATCH(F$8,ProgrammesList!$1:$1,0))</f>
        <v>#N/A</v>
      </c>
      <c r="G12" s="243"/>
      <c r="H12" s="244"/>
      <c r="I12" s="240"/>
      <c r="J12" s="242">
        <f ca="1">INDEX(ProgrammesList!$A$1:$BX$665,MATCH("INCAPACITY",ProgrammesList!$D:$D,0),MATCH(J$8,ProgrammesList!$1:$1,0)) - INDEX(ProgrammesList!$A$1:$BX$665,MATCH("PAID SICK LEAVE",ProgrammesList!$D:$D,0),MATCH(J$8,ProgrammesList!$1:$1,0))</f>
        <v>153623.75</v>
      </c>
      <c r="K12" s="243">
        <f ca="1">INDEX(ProgrammesList!$A$1:$BX$665,MATCH("INCAPACITY",ProgrammesList!$D:$D,0),MATCH(J$8,ProgrammesList!$1:$1,0)+3) - INDEX(ProgrammesList!$A$1:$BX$665,MATCH("PAID SICK LEAVE",ProgrammesList!$D:$D,0),MATCH(J$8,ProgrammesList!$1:$1,0)+3)</f>
        <v>68947</v>
      </c>
      <c r="L12" s="244"/>
      <c r="M12" s="240"/>
      <c r="N12" s="242">
        <f ca="1">INDEX(ProgrammesList!$A$1:$BX$665,MATCH("INCAPACITY",ProgrammesList!$D:$D,0),MATCH(N$8,ProgrammesList!$1:$1,0)) - INDEX(ProgrammesList!$A$1:$BX$665,MATCH("PAID SICK LEAVE",ProgrammesList!$D:$D,0),MATCH(N$8,ProgrammesList!$1:$1,0))</f>
        <v>163044.5</v>
      </c>
      <c r="O12" s="243">
        <f ca="1">INDEX(ProgrammesList!$A$1:$BX$665,MATCH("INCAPACITY",ProgrammesList!$D:$D,0),MATCH(N$8,ProgrammesList!$1:$1,0)+3) - INDEX(ProgrammesList!$A$1:$BX$665,MATCH("PAID SICK LEAVE",ProgrammesList!$D:$D,0),MATCH(N$8,ProgrammesList!$1:$1,0)+3)</f>
        <v>72158.5</v>
      </c>
      <c r="P12" s="244"/>
      <c r="Q12" s="240"/>
      <c r="R12" s="242">
        <f ca="1">INDEX(ProgrammesList!$A$1:$BX$665,MATCH("INCAPACITY",ProgrammesList!$D:$D,0),MATCH(R$8,ProgrammesList!$1:$1,0)) - INDEX(ProgrammesList!$A$1:$BX$665,MATCH("PAID SICK LEAVE",ProgrammesList!$D:$D,0),MATCH(R$8,ProgrammesList!$1:$1,0))</f>
        <v>194726</v>
      </c>
      <c r="S12" s="243">
        <f ca="1">INDEX(ProgrammesList!$A$1:$BX$665,MATCH("INCAPACITY",ProgrammesList!$D:$D,0),MATCH(R$8,ProgrammesList!$1:$1,0)+3) - INDEX(ProgrammesList!$A$1:$BX$665,MATCH("PAID SICK LEAVE",ProgrammesList!$D:$D,0),MATCH(R$8,ProgrammesList!$1:$1,0)+3)</f>
        <v>0</v>
      </c>
      <c r="T12" s="244"/>
      <c r="U12" s="240"/>
      <c r="V12" s="242">
        <f ca="1">INDEX(ProgrammesList!$A$1:$BX$665,MATCH("INCAPACITY",ProgrammesList!$D:$D,0),MATCH(V$8,ProgrammesList!$1:$1,0)) - INDEX(ProgrammesList!$A$1:$BX$665,MATCH("PAID SICK LEAVE",ProgrammesList!$D:$D,0),MATCH(V$8,ProgrammesList!$1:$1,0))</f>
        <v>205356</v>
      </c>
      <c r="W12" s="243">
        <f ca="1">INDEX(ProgrammesList!$A$1:$BX$665,MATCH("INCAPACITY",ProgrammesList!$D:$D,0),MATCH(V$8,ProgrammesList!$1:$1,0)+3) - INDEX(ProgrammesList!$A$1:$BX$665,MATCH("PAID SICK LEAVE",ProgrammesList!$D:$D,0),MATCH(V$8,ProgrammesList!$1:$1,0)+3)</f>
        <v>0</v>
      </c>
      <c r="X12" s="244"/>
      <c r="Y12" s="240"/>
      <c r="Z12" s="242">
        <f ca="1">INDEX(ProgrammesList!$A$1:$BX$665,MATCH("INCAPACITY",ProgrammesList!$D:$D,0),MATCH(Z$8,ProgrammesList!$1:$1,0)) - INDEX(ProgrammesList!$A$1:$BX$665,MATCH("PAID SICK LEAVE",ProgrammesList!$D:$D,0),MATCH(Z$8,ProgrammesList!$1:$1,0))</f>
        <v>215916</v>
      </c>
      <c r="AA12" s="243">
        <f ca="1">INDEX(ProgrammesList!$A$1:$BX$665,MATCH("INCAPACITY",ProgrammesList!$D:$D,0),MATCH(Z$8,ProgrammesList!$1:$1,0)+3) - INDEX(ProgrammesList!$A$1:$BX$665,MATCH("PAID SICK LEAVE",ProgrammesList!$D:$D,0),MATCH(Z$8,ProgrammesList!$1:$1,0)+3)</f>
        <v>0</v>
      </c>
      <c r="AB12" s="244"/>
      <c r="AC12" s="240"/>
      <c r="AD12" s="242">
        <f ca="1">INDEX(ProgrammesList!$A$1:$BX$665,MATCH("INCAPACITY",ProgrammesList!$D:$D,0),MATCH(AD$8,ProgrammesList!$1:$1,0)) - INDEX(ProgrammesList!$A$1:$BX$665,MATCH("PAID SICK LEAVE",ProgrammesList!$D:$D,0),MATCH(AD$8,ProgrammesList!$1:$1,0))</f>
        <v>223497</v>
      </c>
      <c r="AE12" s="243">
        <f ca="1">INDEX(ProgrammesList!$A$1:$BX$665,MATCH("INCAPACITY",ProgrammesList!$D:$D,0),MATCH(AD$8,ProgrammesList!$1:$1,0)+3) - INDEX(ProgrammesList!$A$1:$BX$665,MATCH("PAID SICK LEAVE",ProgrammesList!$D:$D,0),MATCH(AD$8,ProgrammesList!$1:$1,0)+3)</f>
        <v>0</v>
      </c>
      <c r="AF12" s="244"/>
      <c r="AG12" s="240"/>
      <c r="AH12" s="242">
        <f ca="1">INDEX(ProgrammesList!$A$1:$BX$665,MATCH("INCAPACITY",ProgrammesList!$D:$D,0),MATCH(AH$8,ProgrammesList!$1:$1,0)) - INDEX(ProgrammesList!$A$1:$BX$665,MATCH("PAID SICK LEAVE",ProgrammesList!$D:$D,0),MATCH(AH$8,ProgrammesList!$1:$1,0))</f>
        <v>225434</v>
      </c>
      <c r="AI12" s="243">
        <f ca="1">INDEX(ProgrammesList!$A$1:$BX$665,MATCH("INCAPACITY",ProgrammesList!$D:$D,0),MATCH(AH$8,ProgrammesList!$1:$1,0)+3) - INDEX(ProgrammesList!$A$1:$BX$665,MATCH("PAID SICK LEAVE",ProgrammesList!$D:$D,0),MATCH(AH$8,ProgrammesList!$1:$1,0)+3)</f>
        <v>0</v>
      </c>
      <c r="AJ12" s="244"/>
      <c r="AK12" s="240"/>
      <c r="AL12" s="242">
        <f ca="1">INDEX(ProgrammesList!$A$1:$BX$665,MATCH("INCAPACITY",ProgrammesList!$D:$D,0),MATCH(AL$8,ProgrammesList!$1:$1,0)) - INDEX(ProgrammesList!$A$1:$BX$665,MATCH("PAID SICK LEAVE",ProgrammesList!$D:$D,0),MATCH(AL$8,ProgrammesList!$1:$1,0))</f>
        <v>228705</v>
      </c>
      <c r="AM12" s="243">
        <f ca="1">INDEX(ProgrammesList!$A$1:$BX$665,MATCH("INCAPACITY",ProgrammesList!$D:$D,0),MATCH(AL$8,ProgrammesList!$1:$1,0)+3) - INDEX(ProgrammesList!$A$1:$BX$665,MATCH("PAID SICK LEAVE",ProgrammesList!$D:$D,0),MATCH(AL$8,ProgrammesList!$1:$1,0)+3)</f>
        <v>0</v>
      </c>
      <c r="AN12" s="244"/>
      <c r="AO12" s="240"/>
      <c r="AP12" s="242">
        <f ca="1">INDEX(ProgrammesList!$A$1:$BX$665,MATCH("INCAPACITY",ProgrammesList!$D:$D,0),MATCH(AP$8,ProgrammesList!$1:$1,0)) - INDEX(ProgrammesList!$A$1:$BX$665,MATCH("PAID SICK LEAVE",ProgrammesList!$D:$D,0),MATCH(AP$8,ProgrammesList!$1:$1,0))</f>
        <v>232780</v>
      </c>
      <c r="AQ12" s="243">
        <f ca="1">INDEX(ProgrammesList!$A$1:$BX$665,MATCH("INCAPACITY",ProgrammesList!$D:$D,0),MATCH(AP$8,ProgrammesList!$1:$1,0)+3) - INDEX(ProgrammesList!$A$1:$BX$665,MATCH("PAID SICK LEAVE",ProgrammesList!$D:$D,0),MATCH(AP$8,ProgrammesList!$1:$1,0)+3)</f>
        <v>0</v>
      </c>
      <c r="AR12" s="244"/>
      <c r="AS12" s="240"/>
      <c r="AT12" s="242">
        <f ca="1">INDEX(ProgrammesList!$A$1:$BP$665,MATCH("INCAPACITY",ProgrammesList!$D:$D,0),MATCH(AT$8,ProgrammesList!$1:$1,0)) - INDEX(ProgrammesList!$A$1:$BP$665,MATCH("PAID SICK LEAVE",ProgrammesList!$D:$D,0),MATCH(AT$8,ProgrammesList!$1:$1,0))</f>
        <v>233573</v>
      </c>
      <c r="AU12" s="243">
        <f ca="1">INDEX(ProgrammesList!$A$1:$BX$665,MATCH("INCAPACITY",ProgrammesList!$D:$D,0),MATCH(AT$8,ProgrammesList!$1:$1,0)+3) - INDEX(ProgrammesList!$A$1:$BX$665,MATCH("PAID SICK LEAVE",ProgrammesList!$D:$D,0),MATCH(AT$8,ProgrammesList!$1:$1,0)+3)</f>
        <v>0</v>
      </c>
      <c r="AV12" s="244"/>
      <c r="AW12" s="240"/>
      <c r="AX12" s="242">
        <f ca="1">INDEX(ProgrammesList!$A$1:$BX$665,MATCH("INCAPACITY",ProgrammesList!$D:$D,0),MATCH(AX$8,ProgrammesList!$1:$1,0)) - INDEX(ProgrammesList!$A$1:$BX$665,MATCH("PAID SICK LEAVE",ProgrammesList!$D:$D,0),MATCH(AX$8,ProgrammesList!$1:$1,0))</f>
        <v>201758</v>
      </c>
      <c r="AY12" s="243">
        <f ca="1">INDEX(ProgrammesList!$A$1:$BX$665,MATCH("INCAPACITY",ProgrammesList!$D:$D,0),MATCH(AX$8,ProgrammesList!$1:$1,0)+3) - INDEX(ProgrammesList!$A$1:$BX$665,MATCH("PAID SICK LEAVE",ProgrammesList!$D:$D,0),MATCH(AX$8,ProgrammesList!$1:$1,0)+3)</f>
        <v>0</v>
      </c>
      <c r="AZ12" s="244"/>
      <c r="BA12" s="240"/>
      <c r="BB12" s="242">
        <f ca="1">INDEX(ProgrammesList!$A$1:$CC$665,MATCH("INCAPACITY",ProgrammesList!$D:$D,0),MATCH(BB$8,ProgrammesList!$1:$1,0)) - INDEX(ProgrammesList!$A$1:$CC$665,MATCH("PAID SICK LEAVE",ProgrammesList!$D:$D,0),MATCH(BB$8,ProgrammesList!$1:$1,0))</f>
        <v>179274</v>
      </c>
      <c r="BC12" s="243">
        <f ca="1">INDEX(ProgrammesList!$A$1:$CC$665,MATCH("INCAPACITY",ProgrammesList!$D:$D,0),MATCH(BB$8,ProgrammesList!$1:$1,0)+3) - INDEX(ProgrammesList!$A$1:$CC$665,MATCH("PAID SICK LEAVE",ProgrammesList!$D:$D,0),MATCH(BB$8,ProgrammesList!$1:$1,0)+3)</f>
        <v>0</v>
      </c>
      <c r="BD12" s="244"/>
    </row>
    <row r="13" spans="1:56" s="234" customFormat="1" ht="30" customHeight="1" thickBot="1" x14ac:dyDescent="0.35">
      <c r="A13" s="233" t="s">
        <v>163</v>
      </c>
      <c r="C13" s="245" t="s">
        <v>331</v>
      </c>
      <c r="D13" s="241">
        <v>3</v>
      </c>
      <c r="E13" s="236"/>
      <c r="F13" s="242" t="e">
        <f ca="1">INDEX(ProgrammesList!$A$1:$BF$664,MATCH("FAMILY",ProgrammesList!$D:$D,0),MATCH(F$8,ProgrammesList!$1:$1,0))</f>
        <v>#N/A</v>
      </c>
      <c r="G13" s="243"/>
      <c r="H13" s="244"/>
      <c r="I13" s="240"/>
      <c r="J13" s="242">
        <f ca="1">INDEX(ProgrammesList!$A$1:$BX$665,MATCH("FAMILY",ProgrammesList!$D:$D,0),MATCH(J$8,ProgrammesList!$1:$1,0))</f>
        <v>30417.007436399217</v>
      </c>
      <c r="K13" s="243">
        <f ca="1">INDEX(ProgrammesList!$A$1:$BX$665,MATCH("FAMILY",ProgrammesList!$D:$D,0),MATCH(J$8,ProgrammesList!$1:$1,0)+3)</f>
        <v>26361</v>
      </c>
      <c r="L13" s="244"/>
      <c r="M13" s="240"/>
      <c r="N13" s="242">
        <f ca="1">INDEX(ProgrammesList!$A$1:$BX$665,MATCH("FAMILY",ProgrammesList!$D:$D,0),MATCH(N$8,ProgrammesList!$1:$1,0))</f>
        <v>36495.909197651665</v>
      </c>
      <c r="O13" s="243">
        <f ca="1">INDEX(ProgrammesList!$A$1:$BX$665,MATCH("FAMILY",ProgrammesList!$D:$D,0),MATCH(N$8,ProgrammesList!$1:$1,0)+3)</f>
        <v>31300</v>
      </c>
      <c r="P13" s="244"/>
      <c r="Q13" s="240"/>
      <c r="R13" s="242">
        <f ca="1">INDEX(ProgrammesList!$A$1:$BX$665,MATCH("FAMILY",ProgrammesList!$D:$D,0),MATCH(R$8,ProgrammesList!$1:$1,0))</f>
        <v>34116.606164383564</v>
      </c>
      <c r="S13" s="243">
        <f ca="1">INDEX(ProgrammesList!$A$1:$BX$665,MATCH("FAMILY",ProgrammesList!$D:$D,0),MATCH(R$8,ProgrammesList!$1:$1,0)+3)</f>
        <v>0</v>
      </c>
      <c r="T13" s="244"/>
      <c r="U13" s="240"/>
      <c r="V13" s="242">
        <f ca="1">INDEX(ProgrammesList!$A$1:$BX$665,MATCH("FAMILY",ProgrammesList!$D:$D,0),MATCH(V$8,ProgrammesList!$1:$1,0))</f>
        <v>32480.471428571429</v>
      </c>
      <c r="W13" s="243">
        <f ca="1">INDEX(ProgrammesList!$A$1:$BX$665,MATCH("FAMILY",ProgrammesList!$D:$D,0),MATCH(V$8,ProgrammesList!$1:$1,0)+3)</f>
        <v>0</v>
      </c>
      <c r="X13" s="244"/>
      <c r="Y13" s="240"/>
      <c r="Z13" s="242">
        <f ca="1">INDEX(ProgrammesList!$A$1:$BX$665,MATCH("FAMILY",ProgrammesList!$D:$D,0),MATCH(Z$8,ProgrammesList!$1:$1,0))</f>
        <v>31003.642367906068</v>
      </c>
      <c r="AA13" s="243">
        <f ca="1">INDEX(ProgrammesList!$A$1:$BX$665,MATCH("FAMILY",ProgrammesList!$D:$D,0),MATCH(Z$8,ProgrammesList!$1:$1,0)+3)</f>
        <v>0</v>
      </c>
      <c r="AB13" s="244"/>
      <c r="AC13" s="240"/>
      <c r="AD13" s="242">
        <f ca="1">INDEX(ProgrammesList!$A$1:$BX$665,MATCH("FAMILY",ProgrammesList!$D:$D,0),MATCH(AD$8,ProgrammesList!$1:$1,0))</f>
        <v>29480.408610567516</v>
      </c>
      <c r="AE13" s="243">
        <f ca="1">INDEX(ProgrammesList!$A$1:$BX$665,MATCH("FAMILY",ProgrammesList!$D:$D,0),MATCH(AD$8,ProgrammesList!$1:$1,0)+3)</f>
        <v>0</v>
      </c>
      <c r="AF13" s="244"/>
      <c r="AG13" s="240"/>
      <c r="AH13" s="242">
        <f ca="1">INDEX(ProgrammesList!$A$1:$BX$665,MATCH("FAMILY",ProgrammesList!$D:$D,0),MATCH(AH$8,ProgrammesList!$1:$1,0))</f>
        <v>29292.080724070453</v>
      </c>
      <c r="AI13" s="243">
        <f ca="1">INDEX(ProgrammesList!$A$1:$BX$665,MATCH("FAMILY",ProgrammesList!$D:$D,0),MATCH(AH$8,ProgrammesList!$1:$1,0)+3)</f>
        <v>0</v>
      </c>
      <c r="AJ13" s="244"/>
      <c r="AK13" s="240"/>
      <c r="AL13" s="242">
        <f ca="1">INDEX(ProgrammesList!$A$1:$BX$665,MATCH("FAMILY",ProgrammesList!$D:$D,0),MATCH(AL$8,ProgrammesList!$1:$1,0))</f>
        <v>29116.90039138943</v>
      </c>
      <c r="AM13" s="243">
        <f ca="1">INDEX(ProgrammesList!$A$1:$BX$665,MATCH("FAMILY",ProgrammesList!$D:$D,0),MATCH(AL$8,ProgrammesList!$1:$1,0)+3)</f>
        <v>0</v>
      </c>
      <c r="AN13" s="244"/>
      <c r="AO13" s="240"/>
      <c r="AP13" s="242">
        <f ca="1">INDEX(ProgrammesList!$A$1:$BX$665,MATCH("FAMILY",ProgrammesList!$D:$D,0),MATCH(AP$8,ProgrammesList!$1:$1,0))</f>
        <v>29834.623483365951</v>
      </c>
      <c r="AQ13" s="243">
        <f ca="1">INDEX(ProgrammesList!$A$1:$BX$665,MATCH("FAMILY",ProgrammesList!$D:$D,0),MATCH(AP$8,ProgrammesList!$1:$1,0)+3)</f>
        <v>0</v>
      </c>
      <c r="AR13" s="244"/>
      <c r="AS13" s="240"/>
      <c r="AT13" s="242">
        <f ca="1">INDEX(ProgrammesList!$A$1:$BP$665,MATCH("FAMILY",ProgrammesList!$D:$D,0),MATCH(AT$8,ProgrammesList!$1:$1,0))</f>
        <v>30436.379745596867</v>
      </c>
      <c r="AU13" s="243">
        <f ca="1">INDEX(ProgrammesList!$A$1:$BX$665,MATCH("FAMILY",ProgrammesList!$D:$D,0),MATCH(AT$8,ProgrammesList!$1:$1,0)+3)</f>
        <v>0</v>
      </c>
      <c r="AV13" s="244"/>
      <c r="AW13" s="240"/>
      <c r="AX13" s="242">
        <f ca="1">INDEX(ProgrammesList!$A$1:$BX$665,MATCH("FAMILY",ProgrammesList!$D:$D,0),MATCH(AX$8,ProgrammesList!$1:$1,0))</f>
        <v>29855.378962818002</v>
      </c>
      <c r="AY13" s="243">
        <f ca="1">INDEX(ProgrammesList!$A$1:$BX$665,MATCH("FAMILY",ProgrammesList!$D:$D,0),MATCH(AX$8,ProgrammesList!$1:$1,0)+3)</f>
        <v>0</v>
      </c>
      <c r="AZ13" s="244"/>
      <c r="BA13" s="240"/>
      <c r="BB13" s="242">
        <f ca="1">INDEX(ProgrammesList!$A$1:$CC$665,MATCH("FAMILY",ProgrammesList!$D:$D,0),MATCH(BB$8,ProgrammesList!$1:$1,0))</f>
        <v>31223.093835616437</v>
      </c>
      <c r="BC13" s="243">
        <f ca="1">INDEX(ProgrammesList!$A$1:$CC$665,MATCH("FAMILY",ProgrammesList!$D:$D,0),MATCH(BB$8,ProgrammesList!$1:$1,0)+3)</f>
        <v>0</v>
      </c>
      <c r="BD13" s="244"/>
    </row>
    <row r="14" spans="1:56" s="234" customFormat="1" ht="30" customHeight="1" thickBot="1" x14ac:dyDescent="0.35">
      <c r="A14" s="233" t="s">
        <v>164</v>
      </c>
      <c r="C14" s="241" t="s">
        <v>94</v>
      </c>
      <c r="D14" s="241">
        <v>2</v>
      </c>
      <c r="E14" s="236"/>
      <c r="F14" s="242" t="e">
        <f ca="1">INDEX(ProgrammesList!$A$1:$BF$664,MATCH("UNEMPLOYMENT",ProgrammesList!$D:$D,0),MATCH(F$8,ProgrammesList!$1:$1,0))</f>
        <v>#N/A</v>
      </c>
      <c r="G14" s="243"/>
      <c r="H14" s="244"/>
      <c r="I14" s="240"/>
      <c r="J14" s="242">
        <f ca="1">INDEX(ProgrammesList!$A$1:$BX$665,MATCH("UNEMPLOYMENT",ProgrammesList!$D:$D,0),MATCH(J$8,ProgrammesList!$1:$1,0))</f>
        <v>7124</v>
      </c>
      <c r="K14" s="243">
        <f ca="1">INDEX(ProgrammesList!$A$1:$BX$665,MATCH("UNEMPLOYMENT",ProgrammesList!$D:$D,0),MATCH(J$8,ProgrammesList!$1:$1,0)+3)</f>
        <v>0</v>
      </c>
      <c r="L14" s="244"/>
      <c r="M14" s="240"/>
      <c r="N14" s="242">
        <f ca="1">INDEX(ProgrammesList!$A$1:$BX$665,MATCH("UNEMPLOYMENT",ProgrammesList!$D:$D,0),MATCH(N$8,ProgrammesList!$1:$1,0))</f>
        <v>12148</v>
      </c>
      <c r="O14" s="243">
        <f ca="1">INDEX(ProgrammesList!$A$1:$BX$665,MATCH("UNEMPLOYMENT",ProgrammesList!$D:$D,0),MATCH(N$8,ProgrammesList!$1:$1,0)+3)</f>
        <v>0</v>
      </c>
      <c r="P14" s="244"/>
      <c r="Q14" s="240"/>
      <c r="R14" s="242">
        <f ca="1">INDEX(ProgrammesList!$A$1:$BX$665,MATCH("UNEMPLOYMENT",ProgrammesList!$D:$D,0),MATCH(R$8,ProgrammesList!$1:$1,0))</f>
        <v>49584.75</v>
      </c>
      <c r="S14" s="243">
        <f ca="1">INDEX(ProgrammesList!$A$1:$BX$665,MATCH("UNEMPLOYMENT",ProgrammesList!$D:$D,0),MATCH(R$8,ProgrammesList!$1:$1,0)+3)</f>
        <v>0</v>
      </c>
      <c r="T14" s="244"/>
      <c r="U14" s="240"/>
      <c r="V14" s="242">
        <f ca="1">INDEX(ProgrammesList!$A$1:$BX$665,MATCH("UNEMPLOYMENT",ProgrammesList!$D:$D,0),MATCH(V$8,ProgrammesList!$1:$1,0))</f>
        <v>47539.75</v>
      </c>
      <c r="W14" s="243">
        <f ca="1">INDEX(ProgrammesList!$A$1:$BX$665,MATCH("UNEMPLOYMENT",ProgrammesList!$D:$D,0),MATCH(V$8,ProgrammesList!$1:$1,0)+3)</f>
        <v>0</v>
      </c>
      <c r="X14" s="244"/>
      <c r="Y14" s="240"/>
      <c r="Z14" s="242">
        <f ca="1">INDEX(ProgrammesList!$A$1:$BX$665,MATCH("UNEMPLOYMENT",ProgrammesList!$D:$D,0),MATCH(Z$8,ProgrammesList!$1:$1,0))</f>
        <v>26078.75</v>
      </c>
      <c r="AA14" s="243">
        <f ca="1">INDEX(ProgrammesList!$A$1:$BX$665,MATCH("UNEMPLOYMENT",ProgrammesList!$D:$D,0),MATCH(Z$8,ProgrammesList!$1:$1,0)+3)</f>
        <v>0</v>
      </c>
      <c r="AB14" s="244"/>
      <c r="AC14" s="240"/>
      <c r="AD14" s="242">
        <f ca="1">INDEX(ProgrammesList!$A$1:$BX$665,MATCH("UNEMPLOYMENT",ProgrammesList!$D:$D,0),MATCH(AD$8,ProgrammesList!$1:$1,0))</f>
        <v>22233.75</v>
      </c>
      <c r="AE14" s="243">
        <f ca="1">INDEX(ProgrammesList!$A$1:$BX$665,MATCH("UNEMPLOYMENT",ProgrammesList!$D:$D,0),MATCH(AD$8,ProgrammesList!$1:$1,0)+3)</f>
        <v>0</v>
      </c>
      <c r="AF14" s="244"/>
      <c r="AG14" s="240"/>
      <c r="AH14" s="242">
        <f ca="1">INDEX(ProgrammesList!$A$1:$BX$665,MATCH("UNEMPLOYMENT",ProgrammesList!$D:$D,0),MATCH(AH$8,ProgrammesList!$1:$1,0))</f>
        <v>22955.75</v>
      </c>
      <c r="AI14" s="243">
        <f ca="1">INDEX(ProgrammesList!$A$1:$BX$665,MATCH("UNEMPLOYMENT",ProgrammesList!$D:$D,0),MATCH(AH$8,ProgrammesList!$1:$1,0)+3)</f>
        <v>0</v>
      </c>
      <c r="AJ14" s="244"/>
      <c r="AK14" s="240"/>
      <c r="AL14" s="242">
        <f ca="1">INDEX(ProgrammesList!$A$1:$BX$665,MATCH("UNEMPLOYMENT",ProgrammesList!$D:$D,0),MATCH(AL$8,ProgrammesList!$1:$1,0))</f>
        <v>20607.5</v>
      </c>
      <c r="AM14" s="243">
        <f ca="1">INDEX(ProgrammesList!$A$1:$BX$665,MATCH("UNEMPLOYMENT",ProgrammesList!$D:$D,0),MATCH(AL$8,ProgrammesList!$1:$1,0)+3)</f>
        <v>0</v>
      </c>
      <c r="AN14" s="244"/>
      <c r="AO14" s="240"/>
      <c r="AP14" s="242">
        <f ca="1">INDEX(ProgrammesList!$A$1:$BX$665,MATCH("UNEMPLOYMENT",ProgrammesList!$D:$D,0),MATCH(AP$8,ProgrammesList!$1:$1,0))</f>
        <v>20837.916666666668</v>
      </c>
      <c r="AQ14" s="243">
        <f ca="1">INDEX(ProgrammesList!$A$1:$BX$665,MATCH("UNEMPLOYMENT",ProgrammesList!$D:$D,0),MATCH(AP$8,ProgrammesList!$1:$1,0)+3)</f>
        <v>0</v>
      </c>
      <c r="AR14" s="244"/>
      <c r="AS14" s="240"/>
      <c r="AT14" s="242">
        <f ca="1">INDEX(ProgrammesList!$A$1:$BP$665,MATCH("UNEMPLOYMENT",ProgrammesList!$D:$D,0),MATCH(AT$8,ProgrammesList!$1:$1,0))</f>
        <v>22334.333333333332</v>
      </c>
      <c r="AU14" s="243">
        <f ca="1">INDEX(ProgrammesList!$A$1:$BX$665,MATCH("UNEMPLOYMENT",ProgrammesList!$D:$D,0),MATCH(AT$8,ProgrammesList!$1:$1,0)+3)</f>
        <v>0</v>
      </c>
      <c r="AV14" s="244"/>
      <c r="AW14" s="240"/>
      <c r="AX14" s="242">
        <f ca="1">INDEX(ProgrammesList!$A$1:$BX$665,MATCH("UNEMPLOYMENT",ProgrammesList!$D:$D,0),MATCH(AX$8,ProgrammesList!$1:$1,0))</f>
        <v>20682.5</v>
      </c>
      <c r="AY14" s="243">
        <f ca="1">INDEX(ProgrammesList!$A$1:$BX$665,MATCH("UNEMPLOYMENT",ProgrammesList!$D:$D,0),MATCH(AX$8,ProgrammesList!$1:$1,0)+3)</f>
        <v>0</v>
      </c>
      <c r="AZ14" s="244"/>
      <c r="BA14" s="240"/>
      <c r="BB14" s="242">
        <f ca="1">INDEX(ProgrammesList!$A$1:$CC$665,MATCH("UNEMPLOYMENT",ProgrammesList!$D:$D,0),MATCH(BB$8,ProgrammesList!$1:$1,0))</f>
        <v>20045.333333333332</v>
      </c>
      <c r="BC14" s="243">
        <f ca="1">INDEX(ProgrammesList!$A$1:$CC$665,MATCH("UNEMPLOYMENT",ProgrammesList!$D:$D,0),MATCH(BB$8,ProgrammesList!$1:$1,0)+3)</f>
        <v>0</v>
      </c>
      <c r="BD14" s="244"/>
    </row>
    <row r="15" spans="1:56" s="234" customFormat="1" ht="30" customHeight="1" thickBot="1" x14ac:dyDescent="0.35">
      <c r="A15" s="233" t="s">
        <v>165</v>
      </c>
      <c r="C15" s="241" t="s">
        <v>96</v>
      </c>
      <c r="D15" s="241">
        <v>0</v>
      </c>
      <c r="E15" s="236"/>
      <c r="F15" s="242" t="e">
        <f ca="1">INDEX(ProgrammesList!$A$1:$BF$664,MATCH("HOUSING",ProgrammesList!$D:$D,0),MATCH(F$8,ProgrammesList!$1:$1,0))</f>
        <v>#N/A</v>
      </c>
      <c r="G15" s="243"/>
      <c r="H15" s="244"/>
      <c r="I15" s="240"/>
      <c r="J15" s="242">
        <f ca="1">INDEX(ProgrammesList!$A$1:$BX$665,MATCH("HOUSING",ProgrammesList!$D:$D,0),MATCH(J$8,ProgrammesList!$1:$1,0))</f>
        <v>0</v>
      </c>
      <c r="K15" s="243">
        <f ca="1">INDEX(ProgrammesList!$A$1:$BX$665,MATCH("HOUSING",ProgrammesList!$D:$D,0),MATCH(J$8,ProgrammesList!$1:$1,0)+3)</f>
        <v>0</v>
      </c>
      <c r="L15" s="244"/>
      <c r="M15" s="240"/>
      <c r="N15" s="242">
        <f ca="1">INDEX(ProgrammesList!$A$1:$BX$665,MATCH("HOUSING",ProgrammesList!$D:$D,0),MATCH(N$8,ProgrammesList!$1:$1,0))</f>
        <v>0</v>
      </c>
      <c r="O15" s="243">
        <f ca="1">INDEX(ProgrammesList!$A$1:$BX$665,MATCH("HOUSING",ProgrammesList!$D:$D,0),MATCH(N$8,ProgrammesList!$1:$1,0)+3)</f>
        <v>0</v>
      </c>
      <c r="P15" s="244"/>
      <c r="Q15" s="240"/>
      <c r="R15" s="242">
        <f ca="1">INDEX(ProgrammesList!$A$1:$BX$665,MATCH("HOUSING",ProgrammesList!$D:$D,0),MATCH(R$8,ProgrammesList!$1:$1,0))</f>
        <v>0</v>
      </c>
      <c r="S15" s="243">
        <f ca="1">INDEX(ProgrammesList!$A$1:$BX$665,MATCH("HOUSING",ProgrammesList!$D:$D,0),MATCH(R$8,ProgrammesList!$1:$1,0)+3)</f>
        <v>0</v>
      </c>
      <c r="T15" s="244"/>
      <c r="U15" s="240"/>
      <c r="V15" s="242">
        <f ca="1">INDEX(ProgrammesList!$A$1:$BX$665,MATCH("HOUSING",ProgrammesList!$D:$D,0),MATCH(V$8,ProgrammesList!$1:$1,0))</f>
        <v>0</v>
      </c>
      <c r="W15" s="243">
        <f ca="1">INDEX(ProgrammesList!$A$1:$BX$665,MATCH("HOUSING",ProgrammesList!$D:$D,0),MATCH(V$8,ProgrammesList!$1:$1,0)+3)</f>
        <v>0</v>
      </c>
      <c r="X15" s="244"/>
      <c r="Y15" s="240"/>
      <c r="Z15" s="242">
        <f ca="1">INDEX(ProgrammesList!$A$1:$BX$665,MATCH("HOUSING",ProgrammesList!$D:$D,0),MATCH(Z$8,ProgrammesList!$1:$1,0))</f>
        <v>0</v>
      </c>
      <c r="AA15" s="243">
        <f ca="1">INDEX(ProgrammesList!$A$1:$BX$665,MATCH("HOUSING",ProgrammesList!$D:$D,0),MATCH(Z$8,ProgrammesList!$1:$1,0)+3)</f>
        <v>0</v>
      </c>
      <c r="AB15" s="244"/>
      <c r="AC15" s="240"/>
      <c r="AD15" s="242">
        <f ca="1">INDEX(ProgrammesList!$A$1:$BX$665,MATCH("HOUSING",ProgrammesList!$D:$D,0),MATCH(AD$8,ProgrammesList!$1:$1,0))</f>
        <v>0</v>
      </c>
      <c r="AE15" s="243">
        <f ca="1">INDEX(ProgrammesList!$A$1:$BX$665,MATCH("HOUSING",ProgrammesList!$D:$D,0),MATCH(AD$8,ProgrammesList!$1:$1,0)+3)</f>
        <v>0</v>
      </c>
      <c r="AF15" s="244"/>
      <c r="AG15" s="240"/>
      <c r="AH15" s="242">
        <f ca="1">INDEX(ProgrammesList!$A$1:$BX$665,MATCH("HOUSING",ProgrammesList!$D:$D,0),MATCH(AH$8,ProgrammesList!$1:$1,0))</f>
        <v>0</v>
      </c>
      <c r="AI15" s="243">
        <f ca="1">INDEX(ProgrammesList!$A$1:$BX$665,MATCH("HOUSING",ProgrammesList!$D:$D,0),MATCH(AH$8,ProgrammesList!$1:$1,0)+3)</f>
        <v>0</v>
      </c>
      <c r="AJ15" s="244"/>
      <c r="AK15" s="240"/>
      <c r="AL15" s="242">
        <f ca="1">INDEX(ProgrammesList!$A$1:$BX$665,MATCH("HOUSING",ProgrammesList!$D:$D,0),MATCH(AL$8,ProgrammesList!$1:$1,0))</f>
        <v>0</v>
      </c>
      <c r="AM15" s="243">
        <f ca="1">INDEX(ProgrammesList!$A$1:$BX$665,MATCH("HOUSING",ProgrammesList!$D:$D,0),MATCH(AL$8,ProgrammesList!$1:$1,0)+3)</f>
        <v>0</v>
      </c>
      <c r="AN15" s="244"/>
      <c r="AO15" s="240"/>
      <c r="AP15" s="242">
        <f ca="1">INDEX(ProgrammesList!$A$1:$BX$665,MATCH("HOUSING",ProgrammesList!$D:$D,0),MATCH(AP$8,ProgrammesList!$1:$1,0))</f>
        <v>0</v>
      </c>
      <c r="AQ15" s="243">
        <f ca="1">INDEX(ProgrammesList!$A$1:$BX$665,MATCH("HOUSING",ProgrammesList!$D:$D,0),MATCH(AP$8,ProgrammesList!$1:$1,0)+3)</f>
        <v>0</v>
      </c>
      <c r="AR15" s="244"/>
      <c r="AS15" s="240"/>
      <c r="AT15" s="242">
        <f ca="1">INDEX(ProgrammesList!$A$1:$BP$665,MATCH("HOUSING",ProgrammesList!$D:$D,0),MATCH(AT$8,ProgrammesList!$1:$1,0))</f>
        <v>0</v>
      </c>
      <c r="AU15" s="243">
        <f ca="1">INDEX(ProgrammesList!$A$1:$BX$665,MATCH("HOUSING",ProgrammesList!$D:$D,0),MATCH(AT$8,ProgrammesList!$1:$1,0)+3)</f>
        <v>0</v>
      </c>
      <c r="AV15" s="244"/>
      <c r="AW15" s="240"/>
      <c r="AX15" s="242">
        <f ca="1">INDEX(ProgrammesList!$A$1:$BX$665,MATCH("HOUSING",ProgrammesList!$D:$D,0),MATCH(AX$8,ProgrammesList!$1:$1,0))</f>
        <v>0</v>
      </c>
      <c r="AY15" s="243">
        <f ca="1">INDEX(ProgrammesList!$A$1:$BX$665,MATCH("HOUSING",ProgrammesList!$D:$D,0),MATCH(AX$8,ProgrammesList!$1:$1,0)+3)</f>
        <v>0</v>
      </c>
      <c r="AZ15" s="244"/>
      <c r="BA15" s="240"/>
      <c r="BB15" s="242">
        <f ca="1">INDEX(ProgrammesList!$A$1:$CC$665,MATCH("HOUSING",ProgrammesList!$D:$D,0),MATCH(BB$8,ProgrammesList!$1:$1,0))</f>
        <v>0</v>
      </c>
      <c r="BC15" s="243">
        <f ca="1">INDEX(ProgrammesList!$A$1:$CC$665,MATCH("HOUSING",ProgrammesList!$D:$D,0),MATCH(BB$8,ProgrammesList!$1:$1,0)+3)</f>
        <v>0</v>
      </c>
      <c r="BD15" s="244"/>
    </row>
    <row r="16" spans="1:56" s="234" customFormat="1" ht="30" customHeight="1" thickBot="1" x14ac:dyDescent="0.35">
      <c r="A16" s="233" t="s">
        <v>166</v>
      </c>
      <c r="C16" s="241" t="s">
        <v>98</v>
      </c>
      <c r="D16" s="241">
        <v>1</v>
      </c>
      <c r="E16" s="236"/>
      <c r="F16" s="242" t="e">
        <f ca="1">INDEX(ProgrammesList!$A$1:$BF$664,MATCH("OTHER_SOCIAL",ProgrammesList!$D:$D,0),MATCH(F$8,ProgrammesList!$1:$1,0))</f>
        <v>#N/A</v>
      </c>
      <c r="G16" s="243"/>
      <c r="H16" s="244"/>
      <c r="I16" s="240"/>
      <c r="J16" s="242">
        <f ca="1">INDEX(ProgrammesList!$A$1:$BX$665,MATCH("OTHER_SOCIAL",ProgrammesList!$D:$D,0),MATCH(J$8,ProgrammesList!$1:$1,0))</f>
        <v>6053.6</v>
      </c>
      <c r="K16" s="243">
        <f ca="1">INDEX(ProgrammesList!$A$1:$BX$665,MATCH("OTHER_SOCIAL",ProgrammesList!$D:$D,0),MATCH(J$8,ProgrammesList!$1:$1,0)+3)</f>
        <v>0</v>
      </c>
      <c r="L16" s="244"/>
      <c r="M16" s="240"/>
      <c r="N16" s="242">
        <f ca="1">INDEX(ProgrammesList!$A$1:$BX$665,MATCH("OTHER_SOCIAL",ProgrammesList!$D:$D,0),MATCH(N$8,ProgrammesList!$1:$1,0))</f>
        <v>4936.1000000000004</v>
      </c>
      <c r="O16" s="243">
        <f ca="1">INDEX(ProgrammesList!$A$1:$BX$665,MATCH("OTHER_SOCIAL",ProgrammesList!$D:$D,0),MATCH(N$8,ProgrammesList!$1:$1,0)+3)</f>
        <v>0</v>
      </c>
      <c r="P16" s="244"/>
      <c r="Q16" s="240"/>
      <c r="R16" s="242">
        <f ca="1">INDEX(ProgrammesList!$A$1:$BX$665,MATCH("OTHER_SOCIAL",ProgrammesList!$D:$D,0),MATCH(R$8,ProgrammesList!$1:$1,0))</f>
        <v>8899.1416666666664</v>
      </c>
      <c r="S16" s="243">
        <f ca="1">INDEX(ProgrammesList!$A$1:$BX$665,MATCH("OTHER_SOCIAL",ProgrammesList!$D:$D,0),MATCH(R$8,ProgrammesList!$1:$1,0)+3)</f>
        <v>0</v>
      </c>
      <c r="T16" s="244"/>
      <c r="U16" s="240"/>
      <c r="V16" s="242">
        <f ca="1">INDEX(ProgrammesList!$A$1:$BX$665,MATCH("OTHER_SOCIAL",ProgrammesList!$D:$D,0),MATCH(V$8,ProgrammesList!$1:$1,0))</f>
        <v>13760</v>
      </c>
      <c r="W16" s="243">
        <f ca="1">INDEX(ProgrammesList!$A$1:$BX$665,MATCH("OTHER_SOCIAL",ProgrammesList!$D:$D,0),MATCH(V$8,ProgrammesList!$1:$1,0)+3)</f>
        <v>0</v>
      </c>
      <c r="X16" s="244"/>
      <c r="Y16" s="240"/>
      <c r="Z16" s="242">
        <f ca="1">INDEX(ProgrammesList!$A$1:$BX$665,MATCH("OTHER_SOCIAL",ProgrammesList!$D:$D,0),MATCH(Z$8,ProgrammesList!$1:$1,0))</f>
        <v>13382.599999999999</v>
      </c>
      <c r="AA16" s="243">
        <f ca="1">INDEX(ProgrammesList!$A$1:$BX$665,MATCH("OTHER_SOCIAL",ProgrammesList!$D:$D,0),MATCH(Z$8,ProgrammesList!$1:$1,0)+3)</f>
        <v>0</v>
      </c>
      <c r="AB16" s="244"/>
      <c r="AC16" s="240"/>
      <c r="AD16" s="242">
        <f ca="1">INDEX(ProgrammesList!$A$1:$BX$665,MATCH("OTHER_SOCIAL",ProgrammesList!$D:$D,0),MATCH(AD$8,ProgrammesList!$1:$1,0))</f>
        <v>11481.166666666666</v>
      </c>
      <c r="AE16" s="243">
        <f ca="1">INDEX(ProgrammesList!$A$1:$BX$665,MATCH("OTHER_SOCIAL",ProgrammesList!$D:$D,0),MATCH(AD$8,ProgrammesList!$1:$1,0)+3)</f>
        <v>0</v>
      </c>
      <c r="AF16" s="244"/>
      <c r="AG16" s="240"/>
      <c r="AH16" s="242">
        <f ca="1">INDEX(ProgrammesList!$A$1:$BX$665,MATCH("OTHER_SOCIAL",ProgrammesList!$D:$D,0),MATCH(AH$8,ProgrammesList!$1:$1,0))</f>
        <v>9874</v>
      </c>
      <c r="AI16" s="243">
        <f ca="1">INDEX(ProgrammesList!$A$1:$BX$665,MATCH("OTHER_SOCIAL",ProgrammesList!$D:$D,0),MATCH(AH$8,ProgrammesList!$1:$1,0)+3)</f>
        <v>0</v>
      </c>
      <c r="AJ16" s="244"/>
      <c r="AK16" s="240"/>
      <c r="AL16" s="242">
        <f ca="1">INDEX(ProgrammesList!$A$1:$BX$665,MATCH("OTHER_SOCIAL",ProgrammesList!$D:$D,0),MATCH(AL$8,ProgrammesList!$1:$1,0))</f>
        <v>8437.3333333333339</v>
      </c>
      <c r="AM16" s="243">
        <f ca="1">INDEX(ProgrammesList!$A$1:$BX$665,MATCH("OTHER_SOCIAL",ProgrammesList!$D:$D,0),MATCH(AL$8,ProgrammesList!$1:$1,0)+3)</f>
        <v>0</v>
      </c>
      <c r="AN16" s="244"/>
      <c r="AO16" s="240"/>
      <c r="AP16" s="242">
        <f ca="1">INDEX(ProgrammesList!$A$1:$BX$665,MATCH("OTHER_SOCIAL",ProgrammesList!$D:$D,0),MATCH(AP$8,ProgrammesList!$1:$1,0))</f>
        <v>7545.916666666667</v>
      </c>
      <c r="AQ16" s="243">
        <f ca="1">INDEX(ProgrammesList!$A$1:$BX$665,MATCH("OTHER_SOCIAL",ProgrammesList!$D:$D,0),MATCH(AP$8,ProgrammesList!$1:$1,0)+3)</f>
        <v>0</v>
      </c>
      <c r="AR16" s="244"/>
      <c r="AS16" s="240"/>
      <c r="AT16" s="242">
        <f ca="1">INDEX(ProgrammesList!$A$1:$BP$665,MATCH("OTHER_SOCIAL",ProgrammesList!$D:$D,0),MATCH(AT$8,ProgrammesList!$1:$1,0))</f>
        <v>8287.5</v>
      </c>
      <c r="AU16" s="243">
        <f ca="1">INDEX(ProgrammesList!$A$1:$BX$665,MATCH("OTHER_SOCIAL",ProgrammesList!$D:$D,0),MATCH(AT$8,ProgrammesList!$1:$1,0)+3)</f>
        <v>0</v>
      </c>
      <c r="AV16" s="244"/>
      <c r="AW16" s="240"/>
      <c r="AX16" s="242">
        <f ca="1">INDEX(ProgrammesList!$A$1:$BX$665,MATCH("OTHER_SOCIAL",ProgrammesList!$D:$D,0),MATCH(AX$8,ProgrammesList!$1:$1,0))</f>
        <v>7379.4</v>
      </c>
      <c r="AY16" s="243">
        <f ca="1">INDEX(ProgrammesList!$A$1:$BX$665,MATCH("OTHER_SOCIAL",ProgrammesList!$D:$D,0),MATCH(AX$8,ProgrammesList!$1:$1,0)+3)</f>
        <v>0</v>
      </c>
      <c r="AZ16" s="244"/>
      <c r="BA16" s="240"/>
      <c r="BB16" s="242">
        <f ca="1">INDEX(ProgrammesList!$A$1:$CC$665,MATCH("OTHER_SOCIAL",ProgrammesList!$D:$D,0),MATCH(BB$8,ProgrammesList!$1:$1,0))</f>
        <v>6316.7666666666673</v>
      </c>
      <c r="BC16" s="243">
        <f ca="1">INDEX(ProgrammesList!$A$1:$CC$665,MATCH("OTHER_SOCIAL",ProgrammesList!$D:$D,0),MATCH(BB$8,ProgrammesList!$1:$1,0)+3)</f>
        <v>0</v>
      </c>
      <c r="BD16" s="244"/>
    </row>
    <row r="17" spans="1:56" s="234" customFormat="1" ht="30" customHeight="1" thickBot="1" x14ac:dyDescent="0.35">
      <c r="A17" s="246" t="s">
        <v>167</v>
      </c>
      <c r="C17" s="247" t="s">
        <v>100</v>
      </c>
      <c r="D17" s="247">
        <v>0</v>
      </c>
      <c r="E17" s="248"/>
      <c r="F17" s="249" t="e">
        <f ca="1">INDEX(ProgrammesList!$A$1:$BF$664,MATCH("IN_WORK",ProgrammesList!$D:$D,0),MATCH(F$8,ProgrammesList!$1:$1,0))</f>
        <v>#N/A</v>
      </c>
      <c r="G17" s="250"/>
      <c r="H17" s="251"/>
      <c r="I17" s="240"/>
      <c r="J17" s="249">
        <f ca="1">INDEX(ProgrammesList!$A$1:$BX$665,MATCH("IN_WORK",ProgrammesList!$D:$D,0),MATCH(J$8,ProgrammesList!$1:$1,0))</f>
        <v>0</v>
      </c>
      <c r="K17" s="250">
        <f ca="1">INDEX(ProgrammesList!$A$1:$BX$665,MATCH("IN_WORK",ProgrammesList!$D:$D,0),MATCH(J$8,ProgrammesList!$1:$1,0)+3)</f>
        <v>0</v>
      </c>
      <c r="L17" s="251"/>
      <c r="M17" s="240"/>
      <c r="N17" s="249">
        <f ca="1">INDEX(ProgrammesList!$A$1:$BX$665,MATCH("IN_WORK",ProgrammesList!$D:$D,0),MATCH(N$8,ProgrammesList!$1:$1,0))</f>
        <v>0</v>
      </c>
      <c r="O17" s="250">
        <f ca="1">INDEX(ProgrammesList!$A$1:$BX$665,MATCH("IN_WORK",ProgrammesList!$D:$D,0),MATCH(N$8,ProgrammesList!$1:$1,0)+3)</f>
        <v>0</v>
      </c>
      <c r="P17" s="251"/>
      <c r="Q17" s="240"/>
      <c r="R17" s="249">
        <f ca="1">INDEX(ProgrammesList!$A$1:$BX$665,MATCH("IN_WORK",ProgrammesList!$D:$D,0),MATCH(R$8,ProgrammesList!$1:$1,0))</f>
        <v>0</v>
      </c>
      <c r="S17" s="250">
        <f ca="1">INDEX(ProgrammesList!$A$1:$BX$665,MATCH("IN_WORK",ProgrammesList!$D:$D,0),MATCH(R$8,ProgrammesList!$1:$1,0)+3)</f>
        <v>0</v>
      </c>
      <c r="T17" s="251"/>
      <c r="U17" s="240"/>
      <c r="V17" s="249">
        <f ca="1">INDEX(ProgrammesList!$A$1:$BX$665,MATCH("IN_WORK",ProgrammesList!$D:$D,0),MATCH(V$8,ProgrammesList!$1:$1,0))</f>
        <v>0</v>
      </c>
      <c r="W17" s="250">
        <f ca="1">INDEX(ProgrammesList!$A$1:$BX$665,MATCH("IN_WORK",ProgrammesList!$D:$D,0),MATCH(V$8,ProgrammesList!$1:$1,0)+3)</f>
        <v>0</v>
      </c>
      <c r="X17" s="251"/>
      <c r="Y17" s="240"/>
      <c r="Z17" s="249">
        <f ca="1">INDEX(ProgrammesList!$A$1:$BX$665,MATCH("IN_WORK",ProgrammesList!$D:$D,0),MATCH(Z$8,ProgrammesList!$1:$1,0))</f>
        <v>0</v>
      </c>
      <c r="AA17" s="250">
        <f ca="1">INDEX(ProgrammesList!$A$1:$BX$665,MATCH("IN_WORK",ProgrammesList!$D:$D,0),MATCH(Z$8,ProgrammesList!$1:$1,0)+3)</f>
        <v>0</v>
      </c>
      <c r="AB17" s="251"/>
      <c r="AC17" s="240"/>
      <c r="AD17" s="249">
        <f ca="1">INDEX(ProgrammesList!$A$1:$BX$665,MATCH("IN_WORK",ProgrammesList!$D:$D,0),MATCH(AD$8,ProgrammesList!$1:$1,0))</f>
        <v>0</v>
      </c>
      <c r="AE17" s="250">
        <f ca="1">INDEX(ProgrammesList!$A$1:$BX$665,MATCH("IN_WORK",ProgrammesList!$D:$D,0),MATCH(AD$8,ProgrammesList!$1:$1,0)+3)</f>
        <v>0</v>
      </c>
      <c r="AF17" s="251"/>
      <c r="AG17" s="240"/>
      <c r="AH17" s="249">
        <f ca="1">INDEX(ProgrammesList!$A$1:$BX$665,MATCH("IN_WORK",ProgrammesList!$D:$D,0),MATCH(AH$8,ProgrammesList!$1:$1,0))</f>
        <v>0</v>
      </c>
      <c r="AI17" s="250">
        <f ca="1">INDEX(ProgrammesList!$A$1:$BX$665,MATCH("IN_WORK",ProgrammesList!$D:$D,0),MATCH(AH$8,ProgrammesList!$1:$1,0)+3)</f>
        <v>0</v>
      </c>
      <c r="AJ17" s="251"/>
      <c r="AK17" s="240"/>
      <c r="AL17" s="249">
        <f ca="1">INDEX(ProgrammesList!$A$1:$BX$665,MATCH("IN_WORK",ProgrammesList!$D:$D,0),MATCH(AL$8,ProgrammesList!$1:$1,0))</f>
        <v>0</v>
      </c>
      <c r="AM17" s="250">
        <f ca="1">INDEX(ProgrammesList!$A$1:$BX$665,MATCH("IN_WORK",ProgrammesList!$D:$D,0),MATCH(AL$8,ProgrammesList!$1:$1,0)+3)</f>
        <v>0</v>
      </c>
      <c r="AN17" s="251"/>
      <c r="AO17" s="240"/>
      <c r="AP17" s="249">
        <f ca="1">INDEX(ProgrammesList!$A$1:$BX$665,MATCH("IN_WORK",ProgrammesList!$D:$D,0),MATCH(AP$8,ProgrammesList!$1:$1,0))</f>
        <v>0</v>
      </c>
      <c r="AQ17" s="250">
        <f ca="1">INDEX(ProgrammesList!$A$1:$BX$665,MATCH("IN_WORK",ProgrammesList!$D:$D,0),MATCH(AX$8,ProgrammesList!$1:$1,0)+3)</f>
        <v>0</v>
      </c>
      <c r="AR17" s="251"/>
      <c r="AS17" s="240"/>
      <c r="AT17" s="249">
        <f ca="1">INDEX(ProgrammesList!$A$1:$BP$665,MATCH("IN_WORK",ProgrammesList!$D:$D,0),MATCH(AT$8,ProgrammesList!$1:$1,0))</f>
        <v>0</v>
      </c>
      <c r="AU17" s="250">
        <f ca="1">INDEX(ProgrammesList!$A$1:$BX$665,MATCH("IN_WORK",ProgrammesList!$D:$D,0),MATCH(AT$8,ProgrammesList!$1:$1,0)+3)</f>
        <v>0</v>
      </c>
      <c r="AV17" s="251"/>
      <c r="AW17" s="240"/>
      <c r="AX17" s="249">
        <f ca="1">INDEX(ProgrammesList!$A$1:$BX$665,MATCH("IN_WORK",ProgrammesList!$D:$D,0),MATCH(AX$8,ProgrammesList!$1:$1,0))</f>
        <v>0</v>
      </c>
      <c r="AY17" s="250">
        <f ca="1">INDEX(ProgrammesList!$A$1:$BX$665,MATCH("IN_WORK",ProgrammesList!$D:$D,0),MATCH(AX$8,ProgrammesList!$1:$1,0)+3)</f>
        <v>0</v>
      </c>
      <c r="AZ17" s="251"/>
      <c r="BA17" s="240"/>
      <c r="BB17" s="249">
        <f ca="1">INDEX(ProgrammesList!$A$1:$CC$665,MATCH("IN_WORK",ProgrammesList!$D:$D,0),MATCH(BB$8,ProgrammesList!$1:$1,0))</f>
        <v>0</v>
      </c>
      <c r="BC17" s="250">
        <f ca="1">INDEX(ProgrammesList!$A$1:$CC$665,MATCH("IN_WORK",ProgrammesList!$D:$D,0),MATCH(BB$8,ProgrammesList!$1:$1,0)+3)</f>
        <v>0</v>
      </c>
      <c r="BD17" s="251"/>
    </row>
    <row r="18" spans="1:56" x14ac:dyDescent="0.35">
      <c r="Y18" s="150"/>
      <c r="AG18" s="150"/>
      <c r="AO18" s="150"/>
      <c r="AW18" s="150"/>
    </row>
    <row r="19" spans="1:56" x14ac:dyDescent="0.35">
      <c r="Y19" s="150"/>
      <c r="AG19" s="150"/>
      <c r="AO19" s="150"/>
      <c r="AW19" s="150"/>
    </row>
    <row r="21" spans="1:56" ht="32.25" customHeight="1" x14ac:dyDescent="0.35">
      <c r="C21" s="252" t="s">
        <v>168</v>
      </c>
      <c r="D21" s="474" t="s">
        <v>169</v>
      </c>
      <c r="E21" s="474"/>
      <c r="F21" s="474"/>
      <c r="G21" s="474"/>
      <c r="H21" s="474"/>
      <c r="I21" s="474"/>
      <c r="J21" s="474"/>
      <c r="K21" s="474"/>
      <c r="L21" s="474"/>
      <c r="M21" s="474"/>
      <c r="N21" s="474"/>
      <c r="O21" s="474"/>
      <c r="P21" s="474"/>
    </row>
    <row r="22" spans="1:56" ht="40.5" customHeight="1" x14ac:dyDescent="0.35">
      <c r="C22" s="252" t="s">
        <v>170</v>
      </c>
      <c r="D22" s="474" t="s">
        <v>171</v>
      </c>
      <c r="E22" s="474"/>
      <c r="F22" s="474"/>
      <c r="G22" s="474"/>
      <c r="H22" s="474"/>
      <c r="I22" s="474"/>
      <c r="J22" s="474"/>
      <c r="K22" s="474"/>
      <c r="L22" s="474"/>
      <c r="M22" s="474"/>
      <c r="N22" s="474"/>
      <c r="O22" s="474"/>
      <c r="P22" s="474"/>
    </row>
    <row r="23" spans="1:56" ht="35.25" customHeight="1" x14ac:dyDescent="0.35">
      <c r="C23" s="252" t="s">
        <v>172</v>
      </c>
      <c r="D23" s="474" t="s">
        <v>173</v>
      </c>
      <c r="E23" s="474"/>
      <c r="F23" s="474"/>
      <c r="G23" s="474"/>
      <c r="H23" s="474"/>
      <c r="I23" s="474"/>
      <c r="J23" s="474"/>
      <c r="K23" s="474"/>
      <c r="L23" s="474"/>
      <c r="M23" s="474"/>
      <c r="N23" s="474"/>
      <c r="O23" s="474"/>
      <c r="P23" s="474"/>
    </row>
    <row r="25" spans="1:56" ht="15" customHeight="1" x14ac:dyDescent="0.35">
      <c r="G25" s="253"/>
      <c r="H25" s="254"/>
      <c r="I25" s="254"/>
      <c r="J25" s="254"/>
      <c r="K25" s="254"/>
      <c r="L25" s="254"/>
      <c r="M25" s="254"/>
      <c r="N25" s="254"/>
      <c r="O25" s="254"/>
      <c r="P25" s="254"/>
      <c r="Q25" s="254"/>
      <c r="R25" s="254"/>
      <c r="S25" s="254"/>
      <c r="T25" s="254"/>
      <c r="U25" s="254"/>
      <c r="V25" s="254"/>
      <c r="W25" s="254"/>
      <c r="X25" s="254"/>
      <c r="Y25" s="254"/>
      <c r="Z25" s="254"/>
      <c r="AA25" s="254"/>
      <c r="AB25" s="254"/>
      <c r="AG25" s="254"/>
      <c r="AH25" s="254"/>
      <c r="AI25" s="254"/>
      <c r="AJ25" s="254"/>
      <c r="AO25" s="254"/>
      <c r="AP25" s="254"/>
      <c r="AQ25" s="254"/>
      <c r="AR25" s="254"/>
      <c r="AW25" s="254"/>
      <c r="AX25" s="254"/>
      <c r="AY25" s="254"/>
      <c r="AZ25" s="254"/>
    </row>
    <row r="26" spans="1:56" ht="15" customHeight="1" x14ac:dyDescent="0.35">
      <c r="G26" s="254"/>
      <c r="H26" s="254"/>
      <c r="I26" s="254"/>
      <c r="J26" s="254"/>
      <c r="K26" s="254"/>
      <c r="L26" s="254"/>
      <c r="M26" s="254"/>
      <c r="N26" s="254"/>
      <c r="O26" s="254"/>
      <c r="P26" s="254"/>
      <c r="Q26" s="254"/>
      <c r="R26" s="254"/>
      <c r="S26" s="254"/>
      <c r="T26" s="254"/>
      <c r="U26" s="254"/>
      <c r="V26" s="254"/>
      <c r="W26" s="254"/>
      <c r="X26" s="254"/>
      <c r="Y26" s="254"/>
      <c r="Z26" s="254"/>
      <c r="AA26" s="254"/>
      <c r="AB26" s="254"/>
      <c r="AG26" s="254"/>
      <c r="AH26" s="254"/>
      <c r="AI26" s="254"/>
      <c r="AJ26" s="254"/>
      <c r="AO26" s="254"/>
      <c r="AP26" s="254"/>
      <c r="AQ26" s="254"/>
      <c r="AR26" s="254"/>
      <c r="AW26" s="254"/>
      <c r="AX26" s="254"/>
      <c r="AY26" s="254"/>
      <c r="AZ26" s="254"/>
    </row>
    <row r="27" spans="1:56" ht="15" customHeight="1" x14ac:dyDescent="0.35">
      <c r="G27" s="254"/>
      <c r="H27" s="254"/>
      <c r="I27" s="254"/>
      <c r="J27" s="254"/>
      <c r="K27" s="254"/>
      <c r="L27" s="254"/>
      <c r="M27" s="254"/>
      <c r="N27" s="254"/>
      <c r="O27" s="254"/>
      <c r="P27" s="254"/>
      <c r="Q27" s="254"/>
      <c r="R27" s="254"/>
      <c r="S27" s="254"/>
      <c r="T27" s="254"/>
      <c r="U27" s="254"/>
      <c r="V27" s="254"/>
      <c r="W27" s="254"/>
      <c r="X27" s="254"/>
      <c r="Y27" s="254"/>
      <c r="Z27" s="254"/>
      <c r="AA27" s="254"/>
      <c r="AB27" s="254"/>
      <c r="AG27" s="254"/>
      <c r="AH27" s="254"/>
      <c r="AI27" s="254"/>
      <c r="AJ27" s="254"/>
      <c r="AO27" s="254"/>
      <c r="AP27" s="254"/>
      <c r="AQ27" s="254"/>
      <c r="AR27" s="254"/>
      <c r="AW27" s="254"/>
      <c r="AX27" s="254"/>
      <c r="AY27" s="254"/>
      <c r="AZ27" s="254"/>
    </row>
    <row r="29" spans="1:56" x14ac:dyDescent="0.35">
      <c r="AB29" s="255"/>
      <c r="AJ29" s="255"/>
      <c r="AR29" s="255"/>
      <c r="AZ29" s="255"/>
    </row>
    <row r="30" spans="1:56" x14ac:dyDescent="0.35">
      <c r="AB30" s="240"/>
      <c r="AJ30" s="240"/>
      <c r="AR30" s="240"/>
      <c r="AZ30" s="240"/>
    </row>
    <row r="31" spans="1:56" x14ac:dyDescent="0.35">
      <c r="AB31" s="240"/>
      <c r="AJ31" s="240"/>
      <c r="AR31" s="240"/>
      <c r="AZ31" s="240"/>
    </row>
    <row r="32" spans="1:56" x14ac:dyDescent="0.35">
      <c r="AB32" s="240"/>
      <c r="AJ32" s="240"/>
      <c r="AR32" s="240"/>
      <c r="AZ32" s="240"/>
    </row>
    <row r="33" spans="28:52" x14ac:dyDescent="0.35">
      <c r="AB33" s="240"/>
      <c r="AJ33" s="240"/>
      <c r="AR33" s="240"/>
      <c r="AZ33" s="240"/>
    </row>
    <row r="34" spans="28:52" x14ac:dyDescent="0.35">
      <c r="AB34" s="240"/>
      <c r="AJ34" s="240"/>
      <c r="AR34" s="240"/>
      <c r="AZ34" s="240"/>
    </row>
    <row r="35" spans="28:52" x14ac:dyDescent="0.35">
      <c r="AB35" s="240"/>
      <c r="AJ35" s="240"/>
      <c r="AR35" s="240"/>
      <c r="AZ35" s="240"/>
    </row>
    <row r="36" spans="28:52" x14ac:dyDescent="0.35">
      <c r="AB36" s="240"/>
      <c r="AJ36" s="240"/>
      <c r="AR36" s="240"/>
      <c r="AZ36" s="240"/>
    </row>
    <row r="37" spans="28:52" x14ac:dyDescent="0.35">
      <c r="AB37" s="240"/>
      <c r="AJ37" s="240"/>
      <c r="AR37" s="240"/>
      <c r="AZ37" s="240"/>
    </row>
  </sheetData>
  <mergeCells count="17">
    <mergeCell ref="AX8:AZ8"/>
    <mergeCell ref="BB8:BD8"/>
    <mergeCell ref="D21:P21"/>
    <mergeCell ref="D22:P22"/>
    <mergeCell ref="D23:P23"/>
    <mergeCell ref="AH8:AJ8"/>
    <mergeCell ref="AL8:AN8"/>
    <mergeCell ref="Z8:AB8"/>
    <mergeCell ref="AD8:AF8"/>
    <mergeCell ref="AP8:AR8"/>
    <mergeCell ref="AT8:AV8"/>
    <mergeCell ref="C3:X5"/>
    <mergeCell ref="F8:H8"/>
    <mergeCell ref="J8:L8"/>
    <mergeCell ref="N8:P8"/>
    <mergeCell ref="R8:T8"/>
    <mergeCell ref="V8:X8"/>
  </mergeCells>
  <hyperlinks>
    <hyperlink ref="B1" location="INDEX!A1" display="Back to INDEX"/>
  </hyperlinks>
  <pageMargins left="0.70866141732283472" right="0.70866141732283472" top="0.74803149606299213" bottom="0.74803149606299213" header="0.31496062992125984" footer="0.31496062992125984"/>
  <pageSetup paperSize="9" scale="50" orientation="landscape" r:id="rId1"/>
  <headerFooter>
    <oddFooter>&amp;L&amp;F&amp;C&amp;A&amp;R&amp;P</oddFooter>
  </headerFooter>
  <rowBreaks count="1" manualBreakCount="1">
    <brk id="13" max="16383" man="1"/>
  </rowBreaks>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BX68"/>
  <sheetViews>
    <sheetView zoomScale="80" zoomScaleNormal="80" workbookViewId="0">
      <pane xSplit="16" ySplit="2" topLeftCell="R6" activePane="bottomRight" state="frozen"/>
      <selection activeCell="EC13" sqref="EC13"/>
      <selection pane="topRight" activeCell="EC13" sqref="EC13"/>
      <selection pane="bottomLeft" activeCell="EC13" sqref="EC13"/>
      <selection pane="bottomRight" activeCell="R36" sqref="R36"/>
    </sheetView>
  </sheetViews>
  <sheetFormatPr defaultRowHeight="14.5" x14ac:dyDescent="0.35"/>
  <cols>
    <col min="1" max="1" width="12.81640625" customWidth="1"/>
    <col min="2" max="2" width="4.54296875" customWidth="1"/>
    <col min="3" max="3" width="13" customWidth="1"/>
    <col min="4" max="4" width="25.1796875" customWidth="1"/>
    <col min="5" max="5" width="25.1796875" hidden="1" customWidth="1"/>
    <col min="6" max="6" width="25.1796875" customWidth="1"/>
    <col min="7" max="7" width="6.453125" customWidth="1"/>
    <col min="8" max="16" width="4.1796875" customWidth="1"/>
    <col min="17" max="17" width="3.453125" style="149" customWidth="1"/>
    <col min="18" max="18" width="9.54296875" style="150" bestFit="1" customWidth="1"/>
    <col min="19" max="21" width="9.1796875" style="150"/>
    <col min="22" max="22" width="3.453125" style="150" customWidth="1"/>
    <col min="23" max="26" width="9.1796875" style="150"/>
    <col min="27" max="27" width="3.453125" style="150" customWidth="1"/>
    <col min="28" max="31" width="9.1796875" style="150"/>
    <col min="32" max="32" width="3.453125" style="150" customWidth="1"/>
    <col min="33" max="36" width="9.1796875" style="150"/>
    <col min="37" max="37" width="3.453125" style="150" customWidth="1"/>
    <col min="38" max="41" width="9.1796875" style="150"/>
    <col min="42" max="42" width="3.453125" style="150" customWidth="1"/>
    <col min="43" max="46" width="9.1796875" style="150"/>
    <col min="47" max="47" width="3.453125" style="150" customWidth="1"/>
    <col min="48" max="51" width="9.1796875" style="150"/>
    <col min="52" max="52" width="3.453125" style="150" customWidth="1"/>
    <col min="53" max="56" width="9.1796875" style="150"/>
    <col min="57" max="57" width="3.453125" style="150" customWidth="1"/>
    <col min="58" max="61" width="9.1796875" style="150"/>
    <col min="62" max="62" width="3.453125" style="150" customWidth="1"/>
    <col min="63" max="66" width="9.1796875" style="150"/>
    <col min="67" max="67" width="3.453125" style="150" customWidth="1"/>
    <col min="68" max="71" width="9.1796875" style="150"/>
    <col min="72" max="72" width="3.453125" style="150" customWidth="1"/>
    <col min="73" max="76" width="9.1796875" style="150"/>
  </cols>
  <sheetData>
    <row r="1" spans="1:76" ht="21.5" thickBot="1" x14ac:dyDescent="0.55000000000000004">
      <c r="R1" s="475">
        <v>2007</v>
      </c>
      <c r="S1" s="476"/>
      <c r="T1" s="476"/>
      <c r="U1" s="477"/>
      <c r="W1" s="475">
        <v>2008</v>
      </c>
      <c r="X1" s="476"/>
      <c r="Y1" s="476"/>
      <c r="Z1" s="477"/>
      <c r="AB1" s="475">
        <v>2009</v>
      </c>
      <c r="AC1" s="476"/>
      <c r="AD1" s="476"/>
      <c r="AE1" s="477"/>
      <c r="AG1" s="475">
        <v>2010</v>
      </c>
      <c r="AH1" s="476"/>
      <c r="AI1" s="476"/>
      <c r="AJ1" s="477"/>
      <c r="AL1" s="475">
        <v>2011</v>
      </c>
      <c r="AM1" s="476"/>
      <c r="AN1" s="476"/>
      <c r="AO1" s="477"/>
      <c r="AQ1" s="475">
        <v>2012</v>
      </c>
      <c r="AR1" s="476"/>
      <c r="AS1" s="476"/>
      <c r="AT1" s="477"/>
      <c r="AV1" s="475">
        <v>2013</v>
      </c>
      <c r="AW1" s="476"/>
      <c r="AX1" s="476"/>
      <c r="AY1" s="477"/>
      <c r="BA1" s="475">
        <v>2014</v>
      </c>
      <c r="BB1" s="476"/>
      <c r="BC1" s="476"/>
      <c r="BD1" s="477"/>
      <c r="BF1" s="475">
        <v>2015</v>
      </c>
      <c r="BG1" s="476"/>
      <c r="BH1" s="476"/>
      <c r="BI1" s="477"/>
      <c r="BK1" s="475">
        <v>2016</v>
      </c>
      <c r="BL1" s="476"/>
      <c r="BM1" s="476"/>
      <c r="BN1" s="477"/>
      <c r="BP1" s="475">
        <v>2017</v>
      </c>
      <c r="BQ1" s="476"/>
      <c r="BR1" s="476"/>
      <c r="BS1" s="477"/>
      <c r="BU1" s="475">
        <v>2018</v>
      </c>
      <c r="BV1" s="476"/>
      <c r="BW1" s="476"/>
      <c r="BX1" s="477"/>
    </row>
    <row r="2" spans="1:76" ht="145" thickBot="1" x14ac:dyDescent="0.4">
      <c r="A2" s="71" t="str">
        <f ca="1" xml:space="preserve">  MID(CELL("filename"), SEARCH("[",CELL("filename"),ROW($2:$245)), SEARCH("]",CELL("filename"),ROW($2:$245)) - SEARCH("[",CELL("filename"),ROW($2:$245)) + 1 )</f>
        <v>[OECD-SOCR-Example_Questionnaire.xlsx]</v>
      </c>
      <c r="B2" s="156" t="s">
        <v>117</v>
      </c>
      <c r="C2" s="155" t="s">
        <v>70</v>
      </c>
      <c r="D2" s="154" t="s">
        <v>71</v>
      </c>
      <c r="E2" s="154" t="s">
        <v>71</v>
      </c>
      <c r="F2" s="154" t="s">
        <v>71</v>
      </c>
      <c r="G2" s="95" t="s">
        <v>72</v>
      </c>
      <c r="H2" s="72" t="s">
        <v>73</v>
      </c>
      <c r="I2" s="72" t="s">
        <v>74</v>
      </c>
      <c r="J2" s="72" t="s">
        <v>75</v>
      </c>
      <c r="K2" s="72" t="s">
        <v>76</v>
      </c>
      <c r="L2" s="72" t="s">
        <v>77</v>
      </c>
      <c r="M2" s="72" t="s">
        <v>78</v>
      </c>
      <c r="N2" s="73" t="s">
        <v>79</v>
      </c>
      <c r="O2" s="73" t="s">
        <v>174</v>
      </c>
      <c r="P2" s="73" t="s">
        <v>145</v>
      </c>
      <c r="Q2" s="96"/>
      <c r="R2" s="97" t="s">
        <v>134</v>
      </c>
      <c r="S2" s="98" t="s">
        <v>131</v>
      </c>
      <c r="T2" s="98" t="s">
        <v>132</v>
      </c>
      <c r="U2" s="99" t="s">
        <v>133</v>
      </c>
      <c r="V2" s="100"/>
      <c r="W2" s="97" t="s">
        <v>134</v>
      </c>
      <c r="X2" s="98" t="s">
        <v>131</v>
      </c>
      <c r="Y2" s="98" t="s">
        <v>132</v>
      </c>
      <c r="Z2" s="99" t="s">
        <v>133</v>
      </c>
      <c r="AA2" s="100"/>
      <c r="AB2" s="97" t="s">
        <v>134</v>
      </c>
      <c r="AC2" s="98" t="s">
        <v>131</v>
      </c>
      <c r="AD2" s="98" t="s">
        <v>132</v>
      </c>
      <c r="AE2" s="99" t="s">
        <v>133</v>
      </c>
      <c r="AF2" s="100"/>
      <c r="AG2" s="97" t="s">
        <v>134</v>
      </c>
      <c r="AH2" s="98" t="s">
        <v>131</v>
      </c>
      <c r="AI2" s="98" t="s">
        <v>132</v>
      </c>
      <c r="AJ2" s="99" t="s">
        <v>133</v>
      </c>
      <c r="AK2" s="100"/>
      <c r="AL2" s="97" t="s">
        <v>134</v>
      </c>
      <c r="AM2" s="98" t="s">
        <v>131</v>
      </c>
      <c r="AN2" s="98" t="s">
        <v>132</v>
      </c>
      <c r="AO2" s="99" t="s">
        <v>133</v>
      </c>
      <c r="AP2" s="100"/>
      <c r="AQ2" s="97" t="s">
        <v>134</v>
      </c>
      <c r="AR2" s="98" t="s">
        <v>131</v>
      </c>
      <c r="AS2" s="98" t="s">
        <v>132</v>
      </c>
      <c r="AT2" s="99" t="s">
        <v>133</v>
      </c>
      <c r="AU2" s="100"/>
      <c r="AV2" s="97" t="s">
        <v>134</v>
      </c>
      <c r="AW2" s="98" t="s">
        <v>131</v>
      </c>
      <c r="AX2" s="98" t="s">
        <v>132</v>
      </c>
      <c r="AY2" s="99" t="s">
        <v>133</v>
      </c>
      <c r="AZ2" s="100"/>
      <c r="BA2" s="97" t="s">
        <v>134</v>
      </c>
      <c r="BB2" s="98" t="s">
        <v>131</v>
      </c>
      <c r="BC2" s="98" t="s">
        <v>132</v>
      </c>
      <c r="BD2" s="99" t="s">
        <v>133</v>
      </c>
      <c r="BE2" s="100"/>
      <c r="BF2" s="97" t="s">
        <v>134</v>
      </c>
      <c r="BG2" s="98" t="s">
        <v>131</v>
      </c>
      <c r="BH2" s="98" t="s">
        <v>132</v>
      </c>
      <c r="BI2" s="99" t="s">
        <v>133</v>
      </c>
      <c r="BJ2" s="100"/>
      <c r="BK2" s="97" t="s">
        <v>134</v>
      </c>
      <c r="BL2" s="98" t="s">
        <v>131</v>
      </c>
      <c r="BM2" s="98" t="s">
        <v>132</v>
      </c>
      <c r="BN2" s="99" t="s">
        <v>133</v>
      </c>
      <c r="BO2" s="100"/>
      <c r="BP2" s="97" t="s">
        <v>134</v>
      </c>
      <c r="BQ2" s="98" t="s">
        <v>131</v>
      </c>
      <c r="BR2" s="98" t="s">
        <v>132</v>
      </c>
      <c r="BS2" s="99" t="s">
        <v>133</v>
      </c>
      <c r="BT2" s="100"/>
      <c r="BU2" s="97" t="s">
        <v>134</v>
      </c>
      <c r="BV2" s="98" t="s">
        <v>131</v>
      </c>
      <c r="BW2" s="98" t="s">
        <v>132</v>
      </c>
      <c r="BX2" s="99" t="s">
        <v>133</v>
      </c>
    </row>
    <row r="3" spans="1:76" ht="15" customHeight="1" x14ac:dyDescent="0.35">
      <c r="A3" s="101"/>
      <c r="B3" s="157">
        <v>0</v>
      </c>
      <c r="C3" s="171" t="str">
        <f t="shared" ref="C3:C24" si="0">CONCATENATE(G3,".",H3,".",I3,".",J3,".",K3,".",L3)</f>
        <v>233.10.1.0.0.0</v>
      </c>
      <c r="D3" s="103" t="s">
        <v>80</v>
      </c>
      <c r="E3" s="103" t="s">
        <v>80</v>
      </c>
      <c r="F3" s="103" t="s">
        <v>80</v>
      </c>
      <c r="G3" s="102">
        <v>233</v>
      </c>
      <c r="H3" s="104">
        <v>10</v>
      </c>
      <c r="I3" s="104">
        <v>1</v>
      </c>
      <c r="J3" s="104">
        <v>0</v>
      </c>
      <c r="K3" s="104">
        <v>0</v>
      </c>
      <c r="L3" s="104">
        <v>0</v>
      </c>
      <c r="M3" s="104">
        <v>0</v>
      </c>
      <c r="N3" s="105">
        <v>0</v>
      </c>
      <c r="O3" s="105">
        <v>0</v>
      </c>
      <c r="P3" s="105">
        <v>0</v>
      </c>
      <c r="Q3" s="75"/>
      <c r="R3" s="106">
        <f ca="1">SUM(R4)</f>
        <v>308038</v>
      </c>
      <c r="S3" s="107">
        <f t="shared" ref="S3:BX3" ca="1" si="1">SUM(S4)</f>
        <v>21273</v>
      </c>
      <c r="T3" s="107">
        <f t="shared" ca="1" si="1"/>
        <v>29334</v>
      </c>
      <c r="U3" s="108">
        <f ca="1">SUM(U4)</f>
        <v>295893.5</v>
      </c>
      <c r="V3" s="109"/>
      <c r="W3" s="106">
        <f t="shared" ca="1" si="1"/>
        <v>307255.75</v>
      </c>
      <c r="X3" s="107">
        <f t="shared" ca="1" si="1"/>
        <v>13259</v>
      </c>
      <c r="Y3" s="107">
        <f t="shared" ca="1" si="1"/>
        <v>21998</v>
      </c>
      <c r="Z3" s="108">
        <f t="shared" ca="1" si="1"/>
        <v>293935.75</v>
      </c>
      <c r="AA3" s="109"/>
      <c r="AB3" s="106">
        <f t="shared" ca="1" si="1"/>
        <v>312504</v>
      </c>
      <c r="AC3" s="107">
        <f t="shared" ca="1" si="1"/>
        <v>12007</v>
      </c>
      <c r="AD3" s="107">
        <f t="shared" ca="1" si="1"/>
        <v>0</v>
      </c>
      <c r="AE3" s="108">
        <f t="shared" ca="1" si="1"/>
        <v>0</v>
      </c>
      <c r="AF3" s="109"/>
      <c r="AG3" s="106">
        <f t="shared" ca="1" si="1"/>
        <v>318834</v>
      </c>
      <c r="AH3" s="107">
        <f t="shared" ca="1" si="1"/>
        <v>13326</v>
      </c>
      <c r="AI3" s="107">
        <f t="shared" ca="1" si="1"/>
        <v>0</v>
      </c>
      <c r="AJ3" s="108">
        <f t="shared" ca="1" si="1"/>
        <v>0</v>
      </c>
      <c r="AK3" s="109"/>
      <c r="AL3" s="106">
        <f t="shared" ca="1" si="1"/>
        <v>322023</v>
      </c>
      <c r="AM3" s="107">
        <f t="shared" ca="1" si="1"/>
        <v>10675</v>
      </c>
      <c r="AN3" s="107">
        <f t="shared" ca="1" si="1"/>
        <v>0</v>
      </c>
      <c r="AO3" s="108">
        <f t="shared" ca="1" si="1"/>
        <v>0</v>
      </c>
      <c r="AP3" s="109"/>
      <c r="AQ3" s="106">
        <f t="shared" ca="1" si="1"/>
        <v>322659</v>
      </c>
      <c r="AR3" s="107">
        <f t="shared" ca="1" si="1"/>
        <v>9614</v>
      </c>
      <c r="AS3" s="107">
        <f t="shared" ca="1" si="1"/>
        <v>0</v>
      </c>
      <c r="AT3" s="108">
        <f t="shared" ca="1" si="1"/>
        <v>0</v>
      </c>
      <c r="AU3" s="109"/>
      <c r="AV3" s="106">
        <f t="shared" ca="1" si="1"/>
        <v>326912</v>
      </c>
      <c r="AW3" s="107">
        <f t="shared" ca="1" si="1"/>
        <v>10768</v>
      </c>
      <c r="AX3" s="107">
        <f t="shared" ca="1" si="1"/>
        <v>0</v>
      </c>
      <c r="AY3" s="108">
        <f t="shared" ca="1" si="1"/>
        <v>0</v>
      </c>
      <c r="AZ3" s="109"/>
      <c r="BA3" s="106">
        <f t="shared" ca="1" si="1"/>
        <v>328578</v>
      </c>
      <c r="BB3" s="107">
        <f t="shared" ca="1" si="1"/>
        <v>8923</v>
      </c>
      <c r="BC3" s="107">
        <f t="shared" ca="1" si="1"/>
        <v>0</v>
      </c>
      <c r="BD3" s="108">
        <f t="shared" ca="1" si="1"/>
        <v>0</v>
      </c>
      <c r="BE3" s="109"/>
      <c r="BF3" s="106">
        <f t="shared" ca="1" si="1"/>
        <v>331017</v>
      </c>
      <c r="BG3" s="107">
        <f t="shared" ca="1" si="1"/>
        <v>9449</v>
      </c>
      <c r="BH3" s="107">
        <f t="shared" ca="1" si="1"/>
        <v>0</v>
      </c>
      <c r="BI3" s="108">
        <f t="shared" ca="1" si="1"/>
        <v>0</v>
      </c>
      <c r="BJ3" s="109"/>
      <c r="BK3" s="106">
        <f t="shared" ca="1" si="1"/>
        <v>339953</v>
      </c>
      <c r="BL3" s="107">
        <f t="shared" ca="1" si="1"/>
        <v>12341</v>
      </c>
      <c r="BM3" s="107">
        <f t="shared" ca="1" si="1"/>
        <v>0</v>
      </c>
      <c r="BN3" s="108">
        <f t="shared" ca="1" si="1"/>
        <v>0</v>
      </c>
      <c r="BO3" s="109"/>
      <c r="BP3" s="106">
        <f t="shared" ca="1" si="1"/>
        <v>337518</v>
      </c>
      <c r="BQ3" s="107">
        <f t="shared" ca="1" si="1"/>
        <v>7709</v>
      </c>
      <c r="BR3" s="107">
        <f t="shared" ca="1" si="1"/>
        <v>0</v>
      </c>
      <c r="BS3" s="108">
        <f t="shared" ca="1" si="1"/>
        <v>0</v>
      </c>
      <c r="BT3" s="109"/>
      <c r="BU3" s="106">
        <f t="shared" ca="1" si="1"/>
        <v>338562</v>
      </c>
      <c r="BV3" s="107">
        <f t="shared" ca="1" si="1"/>
        <v>7768</v>
      </c>
      <c r="BW3" s="107">
        <f t="shared" ca="1" si="1"/>
        <v>0</v>
      </c>
      <c r="BX3" s="108">
        <f t="shared" ca="1" si="1"/>
        <v>0</v>
      </c>
    </row>
    <row r="4" spans="1:76" ht="15" customHeight="1" x14ac:dyDescent="0.35">
      <c r="B4" s="158">
        <f>B3+0</f>
        <v>0</v>
      </c>
      <c r="C4" s="172" t="str">
        <f t="shared" si="0"/>
        <v>233.10.1.1.0.0</v>
      </c>
      <c r="D4" s="110" t="s">
        <v>81</v>
      </c>
      <c r="E4" s="110" t="s">
        <v>81</v>
      </c>
      <c r="F4" s="110" t="s">
        <v>81</v>
      </c>
      <c r="G4" s="74">
        <v>233</v>
      </c>
      <c r="H4" s="75">
        <v>10</v>
      </c>
      <c r="I4" s="75">
        <v>1</v>
      </c>
      <c r="J4" s="75">
        <v>1</v>
      </c>
      <c r="K4" s="75">
        <v>0</v>
      </c>
      <c r="L4" s="75">
        <v>0</v>
      </c>
      <c r="M4" s="75">
        <v>0</v>
      </c>
      <c r="N4" s="76">
        <v>0</v>
      </c>
      <c r="O4" s="76">
        <v>0</v>
      </c>
      <c r="P4" s="76">
        <v>0</v>
      </c>
      <c r="Q4" s="75"/>
      <c r="R4" s="111">
        <f ca="1">SUM(R5,R11)</f>
        <v>308038</v>
      </c>
      <c r="S4" s="109">
        <f t="shared" ref="S4:BX4" ca="1" si="2">SUM(S5,S11)</f>
        <v>21273</v>
      </c>
      <c r="T4" s="109">
        <f t="shared" ca="1" si="2"/>
        <v>29334</v>
      </c>
      <c r="U4" s="112">
        <f t="shared" ca="1" si="2"/>
        <v>295893.5</v>
      </c>
      <c r="V4" s="109"/>
      <c r="W4" s="111">
        <f t="shared" ca="1" si="2"/>
        <v>307255.75</v>
      </c>
      <c r="X4" s="109">
        <f t="shared" ca="1" si="2"/>
        <v>13259</v>
      </c>
      <c r="Y4" s="109">
        <f t="shared" ca="1" si="2"/>
        <v>21998</v>
      </c>
      <c r="Z4" s="112">
        <f t="shared" ca="1" si="2"/>
        <v>293935.75</v>
      </c>
      <c r="AA4" s="109"/>
      <c r="AB4" s="111">
        <f t="shared" ca="1" si="2"/>
        <v>312504</v>
      </c>
      <c r="AC4" s="109">
        <f t="shared" ca="1" si="2"/>
        <v>12007</v>
      </c>
      <c r="AD4" s="109">
        <f t="shared" ca="1" si="2"/>
        <v>0</v>
      </c>
      <c r="AE4" s="112">
        <f t="shared" ca="1" si="2"/>
        <v>0</v>
      </c>
      <c r="AF4" s="109"/>
      <c r="AG4" s="111">
        <f t="shared" ca="1" si="2"/>
        <v>318834</v>
      </c>
      <c r="AH4" s="109">
        <f t="shared" ca="1" si="2"/>
        <v>13326</v>
      </c>
      <c r="AI4" s="109">
        <f t="shared" ca="1" si="2"/>
        <v>0</v>
      </c>
      <c r="AJ4" s="112">
        <f t="shared" ca="1" si="2"/>
        <v>0</v>
      </c>
      <c r="AK4" s="109"/>
      <c r="AL4" s="111">
        <f t="shared" ca="1" si="2"/>
        <v>322023</v>
      </c>
      <c r="AM4" s="109">
        <f t="shared" ca="1" si="2"/>
        <v>10675</v>
      </c>
      <c r="AN4" s="109">
        <f t="shared" ca="1" si="2"/>
        <v>0</v>
      </c>
      <c r="AO4" s="112">
        <f t="shared" ca="1" si="2"/>
        <v>0</v>
      </c>
      <c r="AP4" s="109"/>
      <c r="AQ4" s="111">
        <f t="shared" ca="1" si="2"/>
        <v>322659</v>
      </c>
      <c r="AR4" s="109">
        <f t="shared" ca="1" si="2"/>
        <v>9614</v>
      </c>
      <c r="AS4" s="109">
        <f t="shared" ca="1" si="2"/>
        <v>0</v>
      </c>
      <c r="AT4" s="112">
        <f t="shared" ca="1" si="2"/>
        <v>0</v>
      </c>
      <c r="AU4" s="109"/>
      <c r="AV4" s="111">
        <f t="shared" ca="1" si="2"/>
        <v>326912</v>
      </c>
      <c r="AW4" s="109">
        <f t="shared" ca="1" si="2"/>
        <v>10768</v>
      </c>
      <c r="AX4" s="109">
        <f t="shared" ca="1" si="2"/>
        <v>0</v>
      </c>
      <c r="AY4" s="112">
        <f t="shared" ca="1" si="2"/>
        <v>0</v>
      </c>
      <c r="AZ4" s="109"/>
      <c r="BA4" s="111">
        <f t="shared" ca="1" si="2"/>
        <v>328578</v>
      </c>
      <c r="BB4" s="109">
        <f t="shared" ca="1" si="2"/>
        <v>8923</v>
      </c>
      <c r="BC4" s="109">
        <f t="shared" ca="1" si="2"/>
        <v>0</v>
      </c>
      <c r="BD4" s="112">
        <f t="shared" ca="1" si="2"/>
        <v>0</v>
      </c>
      <c r="BE4" s="109"/>
      <c r="BF4" s="111">
        <f t="shared" ca="1" si="2"/>
        <v>331017</v>
      </c>
      <c r="BG4" s="109">
        <f t="shared" ca="1" si="2"/>
        <v>9449</v>
      </c>
      <c r="BH4" s="109">
        <f t="shared" ca="1" si="2"/>
        <v>0</v>
      </c>
      <c r="BI4" s="112">
        <f t="shared" ca="1" si="2"/>
        <v>0</v>
      </c>
      <c r="BJ4" s="109"/>
      <c r="BK4" s="111">
        <f t="shared" ca="1" si="2"/>
        <v>339953</v>
      </c>
      <c r="BL4" s="109">
        <f t="shared" ca="1" si="2"/>
        <v>12341</v>
      </c>
      <c r="BM4" s="109">
        <f t="shared" ca="1" si="2"/>
        <v>0</v>
      </c>
      <c r="BN4" s="112">
        <f t="shared" ca="1" si="2"/>
        <v>0</v>
      </c>
      <c r="BO4" s="109"/>
      <c r="BP4" s="111">
        <f t="shared" ca="1" si="2"/>
        <v>337518</v>
      </c>
      <c r="BQ4" s="109">
        <f t="shared" ca="1" si="2"/>
        <v>7709</v>
      </c>
      <c r="BR4" s="109">
        <f t="shared" ca="1" si="2"/>
        <v>0</v>
      </c>
      <c r="BS4" s="112">
        <f t="shared" ca="1" si="2"/>
        <v>0</v>
      </c>
      <c r="BT4" s="109"/>
      <c r="BU4" s="111">
        <f t="shared" ca="1" si="2"/>
        <v>338562</v>
      </c>
      <c r="BV4" s="109">
        <f t="shared" ca="1" si="2"/>
        <v>7768</v>
      </c>
      <c r="BW4" s="109">
        <f t="shared" ca="1" si="2"/>
        <v>0</v>
      </c>
      <c r="BX4" s="112">
        <f t="shared" ca="1" si="2"/>
        <v>0</v>
      </c>
    </row>
    <row r="5" spans="1:76" ht="15" customHeight="1" x14ac:dyDescent="0.35">
      <c r="B5" s="159">
        <f>B4+0</f>
        <v>0</v>
      </c>
      <c r="C5" s="173" t="str">
        <f t="shared" si="0"/>
        <v>233.10.1.1.1.0</v>
      </c>
      <c r="D5" s="113" t="s">
        <v>82</v>
      </c>
      <c r="E5" s="113" t="s">
        <v>82</v>
      </c>
      <c r="F5" s="113" t="s">
        <v>82</v>
      </c>
      <c r="G5" s="77">
        <v>233</v>
      </c>
      <c r="H5" s="78">
        <v>10</v>
      </c>
      <c r="I5" s="78">
        <v>1</v>
      </c>
      <c r="J5" s="78">
        <v>1</v>
      </c>
      <c r="K5" s="78">
        <v>1</v>
      </c>
      <c r="L5" s="78">
        <v>0</v>
      </c>
      <c r="M5" s="78">
        <v>0</v>
      </c>
      <c r="N5" s="79">
        <v>0</v>
      </c>
      <c r="O5" s="79">
        <v>0</v>
      </c>
      <c r="P5" s="79">
        <v>0</v>
      </c>
      <c r="Q5" s="78"/>
      <c r="R5" s="114">
        <f t="shared" ref="R5:AJ5" ca="1" si="3">SUM(R6:R11)-R11</f>
        <v>294629</v>
      </c>
      <c r="S5" s="115">
        <f ca="1">SUM(S6:S11)-S11</f>
        <v>20295</v>
      </c>
      <c r="T5" s="115">
        <f t="shared" ca="1" si="3"/>
        <v>28839</v>
      </c>
      <c r="U5" s="116">
        <f t="shared" ca="1" si="3"/>
        <v>295893.5</v>
      </c>
      <c r="V5" s="115"/>
      <c r="W5" s="114">
        <f t="shared" ca="1" si="3"/>
        <v>292616.75</v>
      </c>
      <c r="X5" s="115">
        <f t="shared" ca="1" si="3"/>
        <v>12365</v>
      </c>
      <c r="Y5" s="115">
        <f t="shared" ca="1" si="3"/>
        <v>21622</v>
      </c>
      <c r="Z5" s="116">
        <f t="shared" ca="1" si="3"/>
        <v>293935.75</v>
      </c>
      <c r="AA5" s="115"/>
      <c r="AB5" s="114">
        <f t="shared" ca="1" si="3"/>
        <v>295611</v>
      </c>
      <c r="AC5" s="115">
        <f t="shared" ca="1" si="3"/>
        <v>9680</v>
      </c>
      <c r="AD5" s="115">
        <f t="shared" ca="1" si="3"/>
        <v>0</v>
      </c>
      <c r="AE5" s="116">
        <f t="shared" ca="1" si="3"/>
        <v>0</v>
      </c>
      <c r="AF5" s="115"/>
      <c r="AG5" s="114">
        <f t="shared" ca="1" si="3"/>
        <v>299507</v>
      </c>
      <c r="AH5" s="115">
        <f t="shared" ca="1" si="3"/>
        <v>10736</v>
      </c>
      <c r="AI5" s="115">
        <f t="shared" ca="1" si="3"/>
        <v>0</v>
      </c>
      <c r="AJ5" s="116">
        <f t="shared" ca="1" si="3"/>
        <v>0</v>
      </c>
      <c r="AK5" s="115"/>
      <c r="AL5" s="114">
        <f ca="1">SUM(AL6:AL11)-AL11</f>
        <v>301421</v>
      </c>
      <c r="AM5" s="115">
        <f ca="1">SUM(AM6:AM11)-AM11</f>
        <v>9019</v>
      </c>
      <c r="AN5" s="115">
        <f t="shared" ref="AN5:BS5" ca="1" si="4">SUM(AN6:AN11)-AN11</f>
        <v>0</v>
      </c>
      <c r="AO5" s="116">
        <f t="shared" ca="1" si="4"/>
        <v>0</v>
      </c>
      <c r="AP5" s="115"/>
      <c r="AQ5" s="114">
        <f t="shared" ca="1" si="4"/>
        <v>301027</v>
      </c>
      <c r="AR5" s="115">
        <f t="shared" ca="1" si="4"/>
        <v>8144</v>
      </c>
      <c r="AS5" s="115">
        <f t="shared" ca="1" si="4"/>
        <v>0</v>
      </c>
      <c r="AT5" s="116">
        <f t="shared" ca="1" si="4"/>
        <v>0</v>
      </c>
      <c r="AU5" s="115"/>
      <c r="AV5" s="114">
        <f t="shared" ca="1" si="4"/>
        <v>303947</v>
      </c>
      <c r="AW5" s="115">
        <f t="shared" ca="1" si="4"/>
        <v>9239</v>
      </c>
      <c r="AX5" s="115">
        <f t="shared" ca="1" si="4"/>
        <v>0</v>
      </c>
      <c r="AY5" s="116">
        <f t="shared" ca="1" si="4"/>
        <v>0</v>
      </c>
      <c r="AZ5" s="115"/>
      <c r="BA5" s="114">
        <f t="shared" ca="1" si="4"/>
        <v>304347</v>
      </c>
      <c r="BB5" s="115">
        <f t="shared" ca="1" si="4"/>
        <v>7547</v>
      </c>
      <c r="BC5" s="115">
        <f t="shared" ca="1" si="4"/>
        <v>0</v>
      </c>
      <c r="BD5" s="116">
        <f t="shared" ca="1" si="4"/>
        <v>0</v>
      </c>
      <c r="BE5" s="115"/>
      <c r="BF5" s="114">
        <f t="shared" ca="1" si="4"/>
        <v>305560</v>
      </c>
      <c r="BG5" s="115">
        <f t="shared" ca="1" si="4"/>
        <v>8088</v>
      </c>
      <c r="BH5" s="115">
        <f t="shared" ca="1" si="4"/>
        <v>0</v>
      </c>
      <c r="BI5" s="116">
        <f t="shared" ca="1" si="4"/>
        <v>0</v>
      </c>
      <c r="BJ5" s="115"/>
      <c r="BK5" s="114">
        <f t="shared" ca="1" si="4"/>
        <v>310832</v>
      </c>
      <c r="BL5" s="115">
        <f t="shared" ca="1" si="4"/>
        <v>10701</v>
      </c>
      <c r="BM5" s="115">
        <f t="shared" ca="1" si="4"/>
        <v>0</v>
      </c>
      <c r="BN5" s="116">
        <f t="shared" ca="1" si="4"/>
        <v>0</v>
      </c>
      <c r="BO5" s="115"/>
      <c r="BP5" s="114">
        <f t="shared" ca="1" si="4"/>
        <v>310470</v>
      </c>
      <c r="BQ5" s="115">
        <f t="shared" ca="1" si="4"/>
        <v>7302</v>
      </c>
      <c r="BR5" s="115">
        <f t="shared" ca="1" si="4"/>
        <v>0</v>
      </c>
      <c r="BS5" s="116">
        <f t="shared" ca="1" si="4"/>
        <v>0</v>
      </c>
      <c r="BT5" s="115"/>
      <c r="BU5" s="114">
        <f ca="1">SUM(BU6:BU11)-BU11</f>
        <v>311051</v>
      </c>
      <c r="BV5" s="115">
        <f t="shared" ref="BV5:BX5" ca="1" si="5">SUM(BV6:BV11)-BV11</f>
        <v>7033</v>
      </c>
      <c r="BW5" s="115">
        <f t="shared" ca="1" si="5"/>
        <v>0</v>
      </c>
      <c r="BX5" s="116">
        <f t="shared" ca="1" si="5"/>
        <v>0</v>
      </c>
    </row>
    <row r="6" spans="1:76" ht="32.25" customHeight="1" x14ac:dyDescent="0.35">
      <c r="A6" s="80" t="str">
        <f ca="1">HYPERLINK(CELL("contents",$A$2)&amp;CELL("contents",D$3)&amp;"!B"&amp;MATCH(D6,OLD_AGE!C:C,0)+6, "seedetails")</f>
        <v>seedetails</v>
      </c>
      <c r="B6" s="160">
        <f t="shared" ref="B6:B10" si="6">B5+1</f>
        <v>1</v>
      </c>
      <c r="C6" s="174" t="str">
        <f t="shared" ref="C6:C12" ca="1" si="7">CONCATENATE(G6,".",H6,".",I6,".",J6,".",K6,".",L6)</f>
        <v>233.10.1.1.1.1</v>
      </c>
      <c r="D6" s="81" t="str">
        <f ca="1">INDIRECT( ADDRESS( ( $B6 - 1)*Tools!$G$16 + Tools!$G$17, 3, 1, 1, "OLD_AGE" ) )</f>
        <v>Pension 1</v>
      </c>
      <c r="E6" s="81" t="str">
        <f ca="1">INDIRECT( ADDRESS( ( $B6 - 1)*Tools!$G$16 + Tools!$G$17, 4, 1, 1, "OLD_AGE" ) )</f>
        <v>Pension 1</v>
      </c>
      <c r="F6" s="81" t="str">
        <f ca="1">INDIRECT( ADDRESS( ( $B6 - 1)*Tools!$G$16 + Tools!$G$17, 4, 1, 1, "OLD_AGE" ) )</f>
        <v>Pension 1</v>
      </c>
      <c r="G6" s="82">
        <v>233</v>
      </c>
      <c r="H6" s="83">
        <f ca="1">IF(INDEX(OLD_AGE!$A$1:$H$460,MATCH($D6,OLD_AGE!$C:$C,0)+Tools!$G$14,5)=Tools!$D$19,10,IF(INDEX(OLD_AGE!$A$1:$H$460,MATCH($D6,OLD_AGE!$C:$C,0)+Tools!$G$14,5)=Tools!$D$20,20,30))</f>
        <v>10</v>
      </c>
      <c r="I6" s="83">
        <v>1</v>
      </c>
      <c r="J6" s="83">
        <v>1</v>
      </c>
      <c r="K6" s="83">
        <f t="shared" ref="K6:K10" si="8">K5</f>
        <v>1</v>
      </c>
      <c r="L6" s="83">
        <f t="shared" ref="L6:L10" si="9">L5+1</f>
        <v>1</v>
      </c>
      <c r="M6" s="117">
        <f ca="1">IF(INDEX( OLD_AGE!$A$1:$H$460,MATCH($D6,OLD_AGE!$C:$C,0)+Tools!$G$13,3)="No",0,1)</f>
        <v>0</v>
      </c>
      <c r="N6" s="118">
        <f ca="1">IF(INDEX( OLD_AGE!$A$1:$H$460,MATCH($D6,OLD_AGE!$C:$C,0)+Tools!$G$12,3)="No",0,1)</f>
        <v>0</v>
      </c>
      <c r="O6" s="118" t="str">
        <f ca="1">IF(INDEX(OLD_AGE!$A$1:$H$656,MATCH($D6,OLD_AGE!$C:$C,0)+Tools!$G$12,5)=1,"P",IF(INDEX(OLD_AGE!$A$1:$H$656,MATCH($D6,OLD_AGE!$C:$C,0)+Tools!$G$12,5)=365,"F","G"))</f>
        <v>P</v>
      </c>
      <c r="P6" s="118">
        <f ca="1">IF(INDEX( OLD_AGE!$A$1:$H$460,MATCH($D6,OLD_AGE!$C:$C,0)+Tools!$G$13,5)="No",0,1)</f>
        <v>1</v>
      </c>
      <c r="Q6" s="83"/>
      <c r="R6" s="119">
        <f ca="1">INDEX(OLD_AGE!$A$1:$H$460,MATCH($D6,OLD_AGE!$C:$C,0)+Tools!$G$4,MATCH(2007,OLD_AGE!$11:$11,0)+Tools!$G$3)</f>
        <v>291689.75</v>
      </c>
      <c r="S6" s="117">
        <f ca="1">INDEX(OLD_AGE!$A$1:$H$460,MATCH($D6,OLD_AGE!$C:$C,0)+Tools!$G$5,MATCH(2007,OLD_AGE!$11:$11,0)+Tools!$G$3)</f>
        <v>19315</v>
      </c>
      <c r="T6" s="117">
        <f ca="1">INDEX(OLD_AGE!$A$1:$H$460,MATCH($D6,OLD_AGE!$C:$C,0)+Tools!$G$6,MATCH(2007,OLD_AGE!$11:$11,0)+Tools!$G$3)</f>
        <v>28228</v>
      </c>
      <c r="U6" s="118">
        <f ca="1">INDEX(OLD_AGE!$A$1:$H$460,MATCH($D6,OLD_AGE!$C:$C,0)+Tools!$G$8,MATCH(2007,OLD_AGE!$11:$11,0)+Tools!$G$3)</f>
        <v>291689.75</v>
      </c>
      <c r="V6" s="117"/>
      <c r="W6" s="119">
        <f ca="1">INDEX(OLD_AGE!$A$1:$H$460,MATCH($D6,OLD_AGE!$C:$C,0)+Tools!$G$4,MATCH(2008,OLD_AGE!$11:$11,0)+Tools!$G$3)</f>
        <v>289602.5</v>
      </c>
      <c r="X6" s="117">
        <f ca="1">INDEX(OLD_AGE!$A$1:$H$460,MATCH($D6,OLD_AGE!$C:$C,0)+Tools!$G$5,MATCH(2008,OLD_AGE!$11:$11,0)+Tools!$G$3)</f>
        <v>11728</v>
      </c>
      <c r="Y6" s="117">
        <f ca="1">INDEX(OLD_AGE!$A$1:$H$460,MATCH($D6,OLD_AGE!$C:$C,0)+Tools!$G$6,MATCH(2008,OLD_AGE!$11:$11,0)+Tools!$G$3)</f>
        <v>21402</v>
      </c>
      <c r="Z6" s="118">
        <f ca="1">INDEX(OLD_AGE!$A$1:$H$460,MATCH($D6,OLD_AGE!$C:$C,0)+Tools!$G$8,MATCH(2008,OLD_AGE!$11:$11,0)+Tools!$G$3)</f>
        <v>289602.5</v>
      </c>
      <c r="AA6" s="117"/>
      <c r="AB6" s="119">
        <f ca="1">INDEX(OLD_AGE!$A$1:$I$460,MATCH($D6,OLD_AGE!$C:$C,0)+Tools!$G$4,MATCH(2009,OLD_AGE!$11:$11,0)+Tools!$G$3)</f>
        <v>292343</v>
      </c>
      <c r="AC6" s="117">
        <f ca="1">INDEX(OLD_AGE!$A$1:$I$460,MATCH($D6,OLD_AGE!$C:$C,0)+Tools!$G$5,MATCH(2009,OLD_AGE!$11:$11,0)+Tools!$G$3)</f>
        <v>9312</v>
      </c>
      <c r="AD6" s="117" t="str">
        <f ca="1">INDEX(OLD_AGE!$A$1:$I$460,MATCH($D6,OLD_AGE!$C:$C,0)+Tools!$G$6,MATCH(2009,OLD_AGE!$11:$11,0)+Tools!$G$3)</f>
        <v>(m)</v>
      </c>
      <c r="AE6" s="118" t="str">
        <f ca="1">INDEX(OLD_AGE!$A$1:$I$460,MATCH($D6,OLD_AGE!$C:$C,0)+Tools!$G$8,MATCH(2009,OLD_AGE!$11:$11,0)+Tools!$G$3)</f>
        <v>(m)</v>
      </c>
      <c r="AF6" s="117"/>
      <c r="AG6" s="119">
        <f ca="1">INDEX(OLD_AGE!$A$1:$J$460,MATCH($D6,OLD_AGE!$C:$C,0)+Tools!$G$4,MATCH(2010,OLD_AGE!$11:$11,0)+Tools!$G$3)</f>
        <v>296199</v>
      </c>
      <c r="AH6" s="117">
        <f ca="1">INDEX(OLD_AGE!$A$1:$J$460,MATCH($D6,OLD_AGE!$C:$C,0)+Tools!$G$5,MATCH(2010,OLD_AGE!$11:$11,0)+Tools!$G$3)</f>
        <v>10394</v>
      </c>
      <c r="AI6" s="117" t="str">
        <f ca="1">INDEX(OLD_AGE!$A$1:$J$460,MATCH($D6,OLD_AGE!$C:$C,0)+Tools!$G$6,MATCH(2010,OLD_AGE!$11:$11,0)+Tools!$G$3)</f>
        <v>(m)</v>
      </c>
      <c r="AJ6" s="118" t="str">
        <f ca="1">INDEX(OLD_AGE!$A$1:$J$460,MATCH($D6,OLD_AGE!$C:$C,0)+Tools!$G$8,MATCH(2010,OLD_AGE!$11:$11,0)+Tools!$G$3)</f>
        <v>(m)</v>
      </c>
      <c r="AK6" s="117"/>
      <c r="AL6" s="119">
        <f ca="1">INDEX(OLD_AGE!$A$1:$Z$460,MATCH($D6,OLD_AGE!$C:$C,0)+Tools!$G$4,MATCH(2011,OLD_AGE!$11:$11,0)+Tools!$G$3)</f>
        <v>297985</v>
      </c>
      <c r="AM6" s="117">
        <f ca="1">INDEX(OLD_AGE!$A$1:$Z$460,MATCH($D6,OLD_AGE!$C:$C,0)+Tools!$G$5,MATCH(2011,OLD_AGE!$11:$11,0)+Tools!$G$3)</f>
        <v>8675</v>
      </c>
      <c r="AN6" s="117" t="str">
        <f ca="1">INDEX(OLD_AGE!$A$1:$Z$460,MATCH($D6,OLD_AGE!$C:$C,0)+Tools!$G$6,MATCH(2011,OLD_AGE!$11:$11,0)+Tools!$G$3)</f>
        <v>(m)</v>
      </c>
      <c r="AO6" s="118" t="str">
        <f ca="1">INDEX(OLD_AGE!$A$1:$Z$460,MATCH($D6,OLD_AGE!$C:$C,0)+Tools!$G$8,MATCH(2011,OLD_AGE!$11:$11,0)+Tools!$G$3)</f>
        <v>(m)</v>
      </c>
      <c r="AP6" s="117"/>
      <c r="AQ6" s="119">
        <f ca="1">INDEX(OLD_AGE!$A$1:$Z$460,MATCH($D6,OLD_AGE!$C:$C,0)+Tools!$G$4,MATCH(2012,OLD_AGE!$11:$11,0)+Tools!$G$3)</f>
        <v>297413</v>
      </c>
      <c r="AR6" s="117">
        <f ca="1">INDEX(OLD_AGE!$A$1:$Z$460,MATCH($D6,OLD_AGE!$C:$C,0)+Tools!$G$5,MATCH(2012,OLD_AGE!$11:$11,0)+Tools!$G$3)</f>
        <v>7758</v>
      </c>
      <c r="AS6" s="117" t="str">
        <f ca="1">INDEX(OLD_AGE!$A$1:$Z$460,MATCH($D6,OLD_AGE!$C:$C,0)+Tools!$G$6,MATCH(2012,OLD_AGE!$11:$11,0)+Tools!$G$3)</f>
        <v>(m)</v>
      </c>
      <c r="AT6" s="118" t="str">
        <f ca="1">INDEX(OLD_AGE!$A$1:$Z$460,MATCH($D6,OLD_AGE!$C:$C,0)+Tools!$G$8,MATCH(2012,OLD_AGE!$11:$11,0)+Tools!$G$3)</f>
        <v>(m)</v>
      </c>
      <c r="AU6" s="117"/>
      <c r="AV6" s="119">
        <f ca="1">INDEX(OLD_AGE!$A$1:$Z$460,MATCH($D6,OLD_AGE!$C:$C,0)+Tools!$G$4,MATCH(2013,OLD_AGE!$11:$11,0)+Tools!$G$3)</f>
        <v>300047</v>
      </c>
      <c r="AW6" s="117">
        <f ca="1">INDEX(OLD_AGE!$A$1:$Z$460,MATCH($D6,OLD_AGE!$C:$C,0)+Tools!$G$5,MATCH(2013,OLD_AGE!$11:$11,0)+Tools!$G$3)</f>
        <v>9063</v>
      </c>
      <c r="AX6" s="117" t="str">
        <f ca="1">INDEX(OLD_AGE!$A$1:$Z$460,MATCH($D6,OLD_AGE!$C:$C,0)+Tools!$G$6,MATCH(2013,OLD_AGE!$11:$11,0)+Tools!$G$3)</f>
        <v>(m)</v>
      </c>
      <c r="AY6" s="118" t="str">
        <f ca="1">INDEX(OLD_AGE!$A$1:$Z$460,MATCH($D6,OLD_AGE!$C:$C,0)+Tools!$G$8,MATCH(2013,OLD_AGE!$11:$11,0)+Tools!$G$3)</f>
        <v>(m)</v>
      </c>
      <c r="AZ6" s="117"/>
      <c r="BA6" s="119">
        <f ca="1">INDEX(OLD_AGE!$A$1:$Z$460,MATCH($D6,OLD_AGE!$C:$C,0)+Tools!$G$4,MATCH(2014,OLD_AGE!$11:$11,0)+Tools!$G$3)</f>
        <v>300151</v>
      </c>
      <c r="BB6" s="117">
        <f ca="1">INDEX(OLD_AGE!$A$1:$Z$460,MATCH($D6,OLD_AGE!$C:$C,0)+Tools!$G$5,MATCH(2014,OLD_AGE!$11:$11,0)+Tools!$G$3)</f>
        <v>7353</v>
      </c>
      <c r="BC6" s="117" t="str">
        <f ca="1">INDEX(OLD_AGE!$A$1:$Z$460,MATCH($D6,OLD_AGE!$C:$C,0)+Tools!$G$6,MATCH(2014,OLD_AGE!$11:$11,0)+Tools!$G$3)</f>
        <v>(m)</v>
      </c>
      <c r="BD6" s="118" t="str">
        <f ca="1">INDEX(OLD_AGE!$A$1:$Z$460,MATCH($D6,OLD_AGE!$C:$C,0)+Tools!$G$8,MATCH(2014,OLD_AGE!$11:$11,0)+Tools!$G$3)</f>
        <v>(m)</v>
      </c>
      <c r="BE6" s="117"/>
      <c r="BF6" s="119">
        <f ca="1">INDEX(OLD_AGE!$A$1:$Z$460,MATCH($D6,OLD_AGE!$C:$C,0)+Tools!$G$4,MATCH(2015,OLD_AGE!$11:$11,0)+Tools!$G$3)</f>
        <v>300884</v>
      </c>
      <c r="BG6" s="117">
        <f ca="1">INDEX(OLD_AGE!$A$1:$Z$460,MATCH($D6,OLD_AGE!$C:$C,0)+Tools!$G$5,MATCH(2015,OLD_AGE!$11:$11,0)+Tools!$G$3)</f>
        <v>7847</v>
      </c>
      <c r="BH6" s="117" t="str">
        <f ca="1">INDEX(OLD_AGE!$A$1:$Z$460,MATCH($D6,OLD_AGE!$C:$C,0)+Tools!$G$6,MATCH(2015,OLD_AGE!$11:$11,0)+Tools!$G$3)</f>
        <v>(m)</v>
      </c>
      <c r="BI6" s="118" t="str">
        <f ca="1">INDEX(OLD_AGE!$A$1:$Z$460,MATCH($D6,OLD_AGE!$C:$C,0)+Tools!$G$8,MATCH(2015,OLD_AGE!$11:$11,0)+Tools!$G$3)</f>
        <v>(m)</v>
      </c>
      <c r="BJ6" s="117"/>
      <c r="BK6" s="119">
        <f ca="1">INDEX(OLD_AGE!$A$1:$Z$460,MATCH($D6,OLD_AGE!$C:$C,0)+Tools!$G$4,MATCH(2016,OLD_AGE!$11:$11,0)+Tools!$G$3)</f>
        <v>305610</v>
      </c>
      <c r="BL6" s="117">
        <f ca="1">INDEX(OLD_AGE!$A$1:$Z$460,MATCH($D6,OLD_AGE!$C:$C,0)+Tools!$G$5,MATCH(2016,OLD_AGE!$11:$11,0)+Tools!$G$3)</f>
        <v>10048</v>
      </c>
      <c r="BM6" s="117" t="str">
        <f ca="1">INDEX(OLD_AGE!$A$1:$Z$460,MATCH($D6,OLD_AGE!$C:$C,0)+Tools!$G$6,MATCH(2016,OLD_AGE!$11:$11,0)+Tools!$G$3)</f>
        <v>(m)</v>
      </c>
      <c r="BN6" s="118" t="str">
        <f ca="1">INDEX(OLD_AGE!$A$1:$Z$460,MATCH($D6,OLD_AGE!$C:$C,0)+Tools!$G$8,MATCH(2016,OLD_AGE!$11:$11,0)+Tools!$G$3)</f>
        <v>(m)</v>
      </c>
      <c r="BO6" s="117"/>
      <c r="BP6" s="119">
        <f ca="1">INDEX(OLD_AGE!$A$1:$Z$460,MATCH($D6,OLD_AGE!$C:$C,0)+Tools!$G$4,MATCH(2017,OLD_AGE!$11:$11,0)+Tools!$G$3)</f>
        <v>304556</v>
      </c>
      <c r="BQ6" s="117">
        <f ca="1">INDEX(OLD_AGE!$A$1:$Z$460,MATCH($D6,OLD_AGE!$C:$C,0)+Tools!$G$5,MATCH(2017,OLD_AGE!$11:$11,0)+Tools!$G$3)</f>
        <v>6577</v>
      </c>
      <c r="BR6" s="117" t="str">
        <f ca="1">INDEX(OLD_AGE!$A$1:$Z$460,MATCH($D6,OLD_AGE!$C:$C,0)+Tools!$G$6,MATCH(2017,OLD_AGE!$11:$11,0)+Tools!$G$3)</f>
        <v>(m)</v>
      </c>
      <c r="BS6" s="118" t="str">
        <f ca="1">INDEX(OLD_AGE!$A$1:$Z$460,MATCH($D6,OLD_AGE!$C:$C,0)+Tools!$G$8,MATCH(2017,OLD_AGE!$11:$11,0)+Tools!$G$3)</f>
        <v>(m)</v>
      </c>
      <c r="BT6" s="117"/>
      <c r="BU6" s="119">
        <f ca="1">INDEX(OLD_AGE!$A$1:$Z$460,MATCH($D6,OLD_AGE!$C:$C,0)+Tools!$G$4,MATCH(2018,OLD_AGE!$11:$11,0)+Tools!$G$3)</f>
        <v>304593</v>
      </c>
      <c r="BV6" s="117">
        <f ca="1">INDEX(OLD_AGE!$A$1:$Z$460,MATCH($D6,OLD_AGE!$C:$C,0)+Tools!$G$5,MATCH(2018,OLD_AGE!$11:$11,0)+Tools!$G$3)</f>
        <v>6443</v>
      </c>
      <c r="BW6" s="117" t="str">
        <f ca="1">INDEX(OLD_AGE!$A$1:$Z$460,MATCH($D6,OLD_AGE!$C:$C,0)+Tools!$G$6,MATCH(2018,OLD_AGE!$11:$11,0)+Tools!$G$3)</f>
        <v>(m)</v>
      </c>
      <c r="BX6" s="118" t="str">
        <f ca="1">INDEX(OLD_AGE!$A$1:$Z$460,MATCH($D6,OLD_AGE!$C:$C,0)+Tools!$G$8,MATCH(2018,OLD_AGE!$11:$11,0)+Tools!$G$3)</f>
        <v>(m)</v>
      </c>
    </row>
    <row r="7" spans="1:76" ht="32.25" customHeight="1" x14ac:dyDescent="0.35">
      <c r="A7" s="80" t="str">
        <f ca="1">HYPERLINK(CELL("contents",$A$2)&amp;CELL("contents",D$3)&amp;"!B"&amp;MATCH(D7,OLD_AGE!C:C,0)+6, "seedetails")</f>
        <v>seedetails</v>
      </c>
      <c r="B7" s="160">
        <f t="shared" si="6"/>
        <v>2</v>
      </c>
      <c r="C7" s="174" t="str">
        <f t="shared" ca="1" si="7"/>
        <v>233.10.1.1.1.2</v>
      </c>
      <c r="D7" s="81" t="str">
        <f ca="1">INDIRECT( ADDRESS( ( $B7 - 1)*Tools!$G$16 + Tools!$G$17, 3, 1, 1, "OLD_AGE" ) )</f>
        <v>Pension 2</v>
      </c>
      <c r="E7" s="81" t="str">
        <f ca="1">INDIRECT( ADDRESS( ( $B7 - 1)*Tools!$G$16 + Tools!$G$17, 4, 1, 1, "OLD_AGE" ) )</f>
        <v>Pension 2</v>
      </c>
      <c r="F7" s="81" t="str">
        <f ca="1">INDIRECT( ADDRESS( ( $B7 - 1)*Tools!$G$16 + Tools!$G$17, 4, 1, 1, "OLD_AGE" ) )</f>
        <v>Pension 2</v>
      </c>
      <c r="G7" s="82">
        <v>233</v>
      </c>
      <c r="H7" s="83">
        <f ca="1">IF(INDEX(OLD_AGE!$A$1:$H$460,MATCH($D7,OLD_AGE!$C:$C,0)+Tools!$G$14,5)=Tools!$D$19,10,IF(INDEX(OLD_AGE!$A$1:$H$460,MATCH($D7,OLD_AGE!$C:$C,0)+Tools!$G$14,5)=Tools!$D$20,20,30))</f>
        <v>10</v>
      </c>
      <c r="I7" s="83">
        <v>1</v>
      </c>
      <c r="J7" s="83">
        <v>1</v>
      </c>
      <c r="K7" s="83">
        <f t="shared" si="8"/>
        <v>1</v>
      </c>
      <c r="L7" s="83">
        <f t="shared" si="9"/>
        <v>2</v>
      </c>
      <c r="M7" s="117">
        <f ca="1">IF(INDEX( OLD_AGE!$A$1:$H$460,MATCH($D7,OLD_AGE!$C:$C,0)+Tools!$G$13,3)="No",0,1)</f>
        <v>0</v>
      </c>
      <c r="N7" s="118">
        <f ca="1">IF(INDEX( OLD_AGE!$A$1:$H$460,MATCH($D7,OLD_AGE!$C:$C,0)+Tools!$G$12,3)="No",0,1)</f>
        <v>0</v>
      </c>
      <c r="O7" s="118" t="str">
        <f ca="1">IF(INDEX(OLD_AGE!$A$1:$H$656,MATCH($D7,OLD_AGE!$C:$C,0)+Tools!$G$12,5)=1,"P",IF(INDEX(OLD_AGE!$A$1:$H$656,MATCH($D7,OLD_AGE!$C:$C,0)+Tools!$G$12,5)=365,"F","G"))</f>
        <v>P</v>
      </c>
      <c r="P7" s="118">
        <f ca="1">IF(INDEX( OLD_AGE!$A$1:$H$460,MATCH($D7,OLD_AGE!$C:$C,0)+Tools!$G$13,5)="No",0,1)</f>
        <v>0</v>
      </c>
      <c r="Q7" s="83"/>
      <c r="R7" s="119">
        <f ca="1">INDEX(OLD_AGE!$A$1:$H$460,MATCH($D7,OLD_AGE!$C:$C,0)+Tools!$G$4,MATCH(2007,OLD_AGE!$11:$11,0)+Tools!$G$3)</f>
        <v>463</v>
      </c>
      <c r="S7" s="117">
        <f ca="1">INDEX(OLD_AGE!$A$1:$H$460,MATCH($D7,OLD_AGE!$C:$C,0)+Tools!$G$5,MATCH(2007,OLD_AGE!$11:$11,0)+Tools!$G$3)</f>
        <v>148</v>
      </c>
      <c r="T7" s="117">
        <f ca="1">INDEX(OLD_AGE!$A$1:$H$460,MATCH($D7,OLD_AGE!$C:$C,0)+Tools!$G$6,MATCH(2007,OLD_AGE!$11:$11,0)+Tools!$G$3)</f>
        <v>21</v>
      </c>
      <c r="U7" s="118">
        <f ca="1">INDEX(OLD_AGE!$A$1:$H$460,MATCH($D7,OLD_AGE!$C:$C,0)+Tools!$G$8,MATCH(2007,OLD_AGE!$11:$11,0)+Tools!$G$3)</f>
        <v>463</v>
      </c>
      <c r="V7" s="117"/>
      <c r="W7" s="119">
        <f ca="1">INDEX(OLD_AGE!$A$1:$H$460,MATCH($D7,OLD_AGE!$C:$C,0)+Tools!$G$4,MATCH(2008,OLD_AGE!$11:$11,0)+Tools!$G$3)</f>
        <v>534.75</v>
      </c>
      <c r="X7" s="117">
        <f ca="1">INDEX(OLD_AGE!$A$1:$H$460,MATCH($D7,OLD_AGE!$C:$C,0)+Tools!$G$5,MATCH(2008,OLD_AGE!$11:$11,0)+Tools!$G$3)</f>
        <v>122</v>
      </c>
      <c r="Y7" s="117">
        <f ca="1">INDEX(OLD_AGE!$A$1:$H$460,MATCH($D7,OLD_AGE!$C:$C,0)+Tools!$G$6,MATCH(2008,OLD_AGE!$11:$11,0)+Tools!$G$3)</f>
        <v>25</v>
      </c>
      <c r="Z7" s="118">
        <f ca="1">INDEX(OLD_AGE!$A$1:$H$460,MATCH($D7,OLD_AGE!$C:$C,0)+Tools!$G$8,MATCH(2008,OLD_AGE!$11:$11,0)+Tools!$G$3)</f>
        <v>534.75</v>
      </c>
      <c r="AA7" s="117"/>
      <c r="AB7" s="119">
        <f ca="1">INDEX(OLD_AGE!$A$1:$I$460,MATCH($D7,OLD_AGE!$C:$C,0)+Tools!$G$4,MATCH(2009,OLD_AGE!$11:$11,0)+Tools!$G$3)</f>
        <v>636</v>
      </c>
      <c r="AC7" s="117">
        <f ca="1">INDEX(OLD_AGE!$A$1:$I$460,MATCH($D7,OLD_AGE!$C:$C,0)+Tools!$G$5,MATCH(2009,OLD_AGE!$11:$11,0)+Tools!$G$3)</f>
        <v>88</v>
      </c>
      <c r="AD7" s="117" t="str">
        <f ca="1">INDEX(OLD_AGE!$A$1:$I$460,MATCH($D7,OLD_AGE!$C:$C,0)+Tools!$G$6,MATCH(2009,OLD_AGE!$11:$11,0)+Tools!$G$3)</f>
        <v>(m)</v>
      </c>
      <c r="AE7" s="118" t="str">
        <f ca="1">INDEX(OLD_AGE!$A$1:$I$460,MATCH($D7,OLD_AGE!$C:$C,0)+Tools!$G$8,MATCH(2009,OLD_AGE!$11:$11,0)+Tools!$G$3)</f>
        <v>(m)</v>
      </c>
      <c r="AF7" s="117"/>
      <c r="AG7" s="119">
        <f ca="1">INDEX(OLD_AGE!$A$1:$J$460,MATCH($D7,OLD_AGE!$C:$C,0)+Tools!$G$4,MATCH(2010,OLD_AGE!$11:$11,0)+Tools!$G$3)</f>
        <v>740</v>
      </c>
      <c r="AH7" s="117">
        <f ca="1">INDEX(OLD_AGE!$A$1:$J$460,MATCH($D7,OLD_AGE!$C:$C,0)+Tools!$G$5,MATCH(2010,OLD_AGE!$11:$11,0)+Tools!$G$3)</f>
        <v>114</v>
      </c>
      <c r="AI7" s="117" t="str">
        <f ca="1">INDEX(OLD_AGE!$A$1:$J$460,MATCH($D7,OLD_AGE!$C:$C,0)+Tools!$G$6,MATCH(2010,OLD_AGE!$11:$11,0)+Tools!$G$3)</f>
        <v>(m)</v>
      </c>
      <c r="AJ7" s="118" t="str">
        <f ca="1">INDEX(OLD_AGE!$A$1:$J$460,MATCH($D7,OLD_AGE!$C:$C,0)+Tools!$G$8,MATCH(2010,OLD_AGE!$11:$11,0)+Tools!$G$3)</f>
        <v>(m)</v>
      </c>
      <c r="AK7" s="117"/>
      <c r="AL7" s="119">
        <f ca="1">INDEX(OLD_AGE!$A$1:$Z$460,MATCH($D7,OLD_AGE!$C:$C,0)+Tools!$G$4,MATCH(2011,OLD_AGE!$11:$11,0)+Tools!$G$3)</f>
        <v>881</v>
      </c>
      <c r="AM7" s="117">
        <f ca="1">INDEX(OLD_AGE!$A$1:$Z$460,MATCH($D7,OLD_AGE!$C:$C,0)+Tools!$G$5,MATCH(2011,OLD_AGE!$11:$11,0)+Tools!$G$3)</f>
        <v>120</v>
      </c>
      <c r="AN7" s="117" t="str">
        <f ca="1">INDEX(OLD_AGE!$A$1:$Z$460,MATCH($D7,OLD_AGE!$C:$C,0)+Tools!$G$6,MATCH(2011,OLD_AGE!$11:$11,0)+Tools!$G$3)</f>
        <v>(m)</v>
      </c>
      <c r="AO7" s="118" t="str">
        <f ca="1">INDEX(OLD_AGE!$A$1:$Z$460,MATCH($D7,OLD_AGE!$C:$C,0)+Tools!$G$8,MATCH(2011,OLD_AGE!$11:$11,0)+Tools!$G$3)</f>
        <v>(m)</v>
      </c>
      <c r="AP7" s="117"/>
      <c r="AQ7" s="119">
        <f ca="1">INDEX(OLD_AGE!$A$1:$Z$460,MATCH($D7,OLD_AGE!$C:$C,0)+Tools!$G$4,MATCH(2012,OLD_AGE!$11:$11,0)+Tools!$G$3)</f>
        <v>1053</v>
      </c>
      <c r="AR7" s="117">
        <f ca="1">INDEX(OLD_AGE!$A$1:$Z$460,MATCH($D7,OLD_AGE!$C:$C,0)+Tools!$G$5,MATCH(2012,OLD_AGE!$11:$11,0)+Tools!$G$3)</f>
        <v>157</v>
      </c>
      <c r="AS7" s="117" t="str">
        <f ca="1">INDEX(OLD_AGE!$A$1:$Z$460,MATCH($D7,OLD_AGE!$C:$C,0)+Tools!$G$6,MATCH(2012,OLD_AGE!$11:$11,0)+Tools!$G$3)</f>
        <v>(m)</v>
      </c>
      <c r="AT7" s="118" t="str">
        <f ca="1">INDEX(OLD_AGE!$A$1:$Z$460,MATCH($D7,OLD_AGE!$C:$C,0)+Tools!$G$8,MATCH(2012,OLD_AGE!$11:$11,0)+Tools!$G$3)</f>
        <v>(m)</v>
      </c>
      <c r="AU7" s="117"/>
      <c r="AV7" s="119">
        <f ca="1">INDEX(OLD_AGE!$A$1:$Z$460,MATCH($D7,OLD_AGE!$C:$C,0)+Tools!$G$4,MATCH(2013,OLD_AGE!$11:$11,0)+Tools!$G$3)</f>
        <v>1247</v>
      </c>
      <c r="AW7" s="117">
        <f ca="1">INDEX(OLD_AGE!$A$1:$Z$460,MATCH($D7,OLD_AGE!$C:$C,0)+Tools!$G$5,MATCH(2013,OLD_AGE!$11:$11,0)+Tools!$G$3)</f>
        <v>176</v>
      </c>
      <c r="AX7" s="117" t="str">
        <f ca="1">INDEX(OLD_AGE!$A$1:$Z$460,MATCH($D7,OLD_AGE!$C:$C,0)+Tools!$G$6,MATCH(2013,OLD_AGE!$11:$11,0)+Tools!$G$3)</f>
        <v>(m)</v>
      </c>
      <c r="AY7" s="118" t="str">
        <f ca="1">INDEX(OLD_AGE!$A$1:$Z$460,MATCH($D7,OLD_AGE!$C:$C,0)+Tools!$G$8,MATCH(2013,OLD_AGE!$11:$11,0)+Tools!$G$3)</f>
        <v>(m)</v>
      </c>
      <c r="AZ7" s="117"/>
      <c r="BA7" s="119">
        <f ca="1">INDEX(OLD_AGE!$A$1:$Z$460,MATCH($D7,OLD_AGE!$C:$C,0)+Tools!$G$4,MATCH(2014,OLD_AGE!$11:$11,0)+Tools!$G$3)</f>
        <v>1490</v>
      </c>
      <c r="BB7" s="117">
        <f ca="1">INDEX(OLD_AGE!$A$1:$Z$460,MATCH($D7,OLD_AGE!$C:$C,0)+Tools!$G$5,MATCH(2014,OLD_AGE!$11:$11,0)+Tools!$G$3)</f>
        <v>194</v>
      </c>
      <c r="BC7" s="117" t="str">
        <f ca="1">INDEX(OLD_AGE!$A$1:$Z$460,MATCH($D7,OLD_AGE!$C:$C,0)+Tools!$G$6,MATCH(2014,OLD_AGE!$11:$11,0)+Tools!$G$3)</f>
        <v>(m)</v>
      </c>
      <c r="BD7" s="118" t="str">
        <f ca="1">INDEX(OLD_AGE!$A$1:$Z$460,MATCH($D7,OLD_AGE!$C:$C,0)+Tools!$G$8,MATCH(2014,OLD_AGE!$11:$11,0)+Tools!$G$3)</f>
        <v>(m)</v>
      </c>
      <c r="BE7" s="117"/>
      <c r="BF7" s="119">
        <f ca="1">INDEX(OLD_AGE!$A$1:$Z$460,MATCH($D7,OLD_AGE!$C:$C,0)+Tools!$G$4,MATCH(2015,OLD_AGE!$11:$11,0)+Tools!$G$3)</f>
        <v>1791</v>
      </c>
      <c r="BG7" s="117">
        <f ca="1">INDEX(OLD_AGE!$A$1:$Z$460,MATCH($D7,OLD_AGE!$C:$C,0)+Tools!$G$5,MATCH(2015,OLD_AGE!$11:$11,0)+Tools!$G$3)</f>
        <v>241</v>
      </c>
      <c r="BH7" s="117" t="str">
        <f ca="1">INDEX(OLD_AGE!$A$1:$Z$460,MATCH($D7,OLD_AGE!$C:$C,0)+Tools!$G$6,MATCH(2015,OLD_AGE!$11:$11,0)+Tools!$G$3)</f>
        <v>(m)</v>
      </c>
      <c r="BI7" s="118" t="str">
        <f ca="1">INDEX(OLD_AGE!$A$1:$Z$460,MATCH($D7,OLD_AGE!$C:$C,0)+Tools!$G$8,MATCH(2015,OLD_AGE!$11:$11,0)+Tools!$G$3)</f>
        <v>(m)</v>
      </c>
      <c r="BJ7" s="117"/>
      <c r="BK7" s="119">
        <f ca="1">INDEX(OLD_AGE!$A$1:$Z$460,MATCH($D7,OLD_AGE!$C:$C,0)+Tools!$G$4,MATCH(2016,OLD_AGE!$11:$11,0)+Tools!$G$3)</f>
        <v>2135</v>
      </c>
      <c r="BL7" s="117">
        <f ca="1">INDEX(OLD_AGE!$A$1:$Z$460,MATCH($D7,OLD_AGE!$C:$C,0)+Tools!$G$5,MATCH(2016,OLD_AGE!$11:$11,0)+Tools!$G$3)</f>
        <v>268</v>
      </c>
      <c r="BM7" s="117" t="str">
        <f ca="1">INDEX(OLD_AGE!$A$1:$Z$460,MATCH($D7,OLD_AGE!$C:$C,0)+Tools!$G$6,MATCH(2016,OLD_AGE!$11:$11,0)+Tools!$G$3)</f>
        <v>(m)</v>
      </c>
      <c r="BN7" s="118" t="str">
        <f ca="1">INDEX(OLD_AGE!$A$1:$Z$460,MATCH($D7,OLD_AGE!$C:$C,0)+Tools!$G$8,MATCH(2016,OLD_AGE!$11:$11,0)+Tools!$G$3)</f>
        <v>(m)</v>
      </c>
      <c r="BO7" s="117"/>
      <c r="BP7" s="119">
        <f ca="1">INDEX(OLD_AGE!$A$1:$Z$460,MATCH($D7,OLD_AGE!$C:$C,0)+Tools!$G$4,MATCH(2017,OLD_AGE!$11:$11,0)+Tools!$G$3)</f>
        <v>2491</v>
      </c>
      <c r="BQ7" s="117">
        <f ca="1">INDEX(OLD_AGE!$A$1:$Z$460,MATCH($D7,OLD_AGE!$C:$C,0)+Tools!$G$5,MATCH(2017,OLD_AGE!$11:$11,0)+Tools!$G$3)</f>
        <v>278</v>
      </c>
      <c r="BR7" s="117" t="str">
        <f ca="1">INDEX(OLD_AGE!$A$1:$Z$460,MATCH($D7,OLD_AGE!$C:$C,0)+Tools!$G$6,MATCH(2017,OLD_AGE!$11:$11,0)+Tools!$G$3)</f>
        <v>(m)</v>
      </c>
      <c r="BS7" s="118" t="str">
        <f ca="1">INDEX(OLD_AGE!$A$1:$Z$460,MATCH($D7,OLD_AGE!$C:$C,0)+Tools!$G$8,MATCH(2017,OLD_AGE!$11:$11,0)+Tools!$G$3)</f>
        <v>(m)</v>
      </c>
      <c r="BT7" s="117"/>
      <c r="BU7" s="119">
        <f ca="1">INDEX(OLD_AGE!$A$1:$Z$460,MATCH($D7,OLD_AGE!$C:$C,0)+Tools!$G$4,MATCH(2018,OLD_AGE!$11:$11,0)+Tools!$G$3)</f>
        <v>2787</v>
      </c>
      <c r="BV7" s="117">
        <f ca="1">INDEX(OLD_AGE!$A$1:$Z$460,MATCH($D7,OLD_AGE!$C:$C,0)+Tools!$G$5,MATCH(2018,OLD_AGE!$11:$11,0)+Tools!$G$3)</f>
        <v>248</v>
      </c>
      <c r="BW7" s="117" t="str">
        <f ca="1">INDEX(OLD_AGE!$A$1:$Z$460,MATCH($D7,OLD_AGE!$C:$C,0)+Tools!$G$6,MATCH(2018,OLD_AGE!$11:$11,0)+Tools!$G$3)</f>
        <v>(m)</v>
      </c>
      <c r="BX7" s="118" t="str">
        <f ca="1">INDEX(OLD_AGE!$A$1:$Z$460,MATCH($D7,OLD_AGE!$C:$C,0)+Tools!$G$8,MATCH(2018,OLD_AGE!$11:$11,0)+Tools!$G$3)</f>
        <v>(m)</v>
      </c>
    </row>
    <row r="8" spans="1:76" ht="32.25" customHeight="1" x14ac:dyDescent="0.35">
      <c r="A8" s="80" t="str">
        <f ca="1">HYPERLINK(CELL("contents",$A$2)&amp;CELL("contents",D$3)&amp;"!B"&amp;MATCH(D8,OLD_AGE!C:C,0)+6, "seedetails")</f>
        <v>seedetails</v>
      </c>
      <c r="B8" s="160">
        <f t="shared" si="6"/>
        <v>3</v>
      </c>
      <c r="C8" s="174" t="str">
        <f t="shared" ca="1" si="7"/>
        <v>233.10.1.1.1.3</v>
      </c>
      <c r="D8" s="81" t="str">
        <f ca="1">INDIRECT( ADDRESS( ( $B8 - 1)*Tools!$G$16 + Tools!$G$17, 3, 1, 1, "OLD_AGE" ) )</f>
        <v>Pension 3</v>
      </c>
      <c r="E8" s="81" t="str">
        <f ca="1">INDIRECT( ADDRESS( ( $B8 - 1)*Tools!$G$16 + Tools!$G$17, 4, 1, 1, "OLD_AGE" ) )</f>
        <v>Pension 3</v>
      </c>
      <c r="F8" s="81" t="str">
        <f ca="1">INDIRECT( ADDRESS( ( $B8 - 1)*Tools!$G$16 + Tools!$G$17, 4, 1, 1, "OLD_AGE" ) )</f>
        <v>Pension 3</v>
      </c>
      <c r="G8" s="82">
        <v>233</v>
      </c>
      <c r="H8" s="83">
        <f ca="1">IF(INDEX(OLD_AGE!$A$1:$H$460,MATCH($D8,OLD_AGE!$C:$C,0)+Tools!$G$14,5)=Tools!$D$19,10,IF(INDEX(OLD_AGE!$A$1:$H$460,MATCH($D8,OLD_AGE!$C:$C,0)+Tools!$G$14,5)=Tools!$D$20,20,30))</f>
        <v>10</v>
      </c>
      <c r="I8" s="83">
        <v>1</v>
      </c>
      <c r="J8" s="83">
        <v>1</v>
      </c>
      <c r="K8" s="83">
        <f t="shared" si="8"/>
        <v>1</v>
      </c>
      <c r="L8" s="83">
        <f t="shared" si="9"/>
        <v>3</v>
      </c>
      <c r="M8" s="117">
        <f ca="1">IF(INDEX( OLD_AGE!$A$1:$H$460,MATCH($D8,OLD_AGE!$C:$C,0)+Tools!$G$13,3)="No",0,1)</f>
        <v>0</v>
      </c>
      <c r="N8" s="118">
        <f ca="1">IF(INDEX( OLD_AGE!$A$1:$H$460,MATCH($D8,OLD_AGE!$C:$C,0)+Tools!$G$12,3)="No",0,1)</f>
        <v>0</v>
      </c>
      <c r="O8" s="118" t="str">
        <f ca="1">IF(INDEX(OLD_AGE!$A$1:$H$656,MATCH($D8,OLD_AGE!$C:$C,0)+Tools!$G$12,5)=1,"P",IF(INDEX(OLD_AGE!$A$1:$H$656,MATCH($D8,OLD_AGE!$C:$C,0)+Tools!$G$12,5)=365,"F","G"))</f>
        <v>P</v>
      </c>
      <c r="P8" s="118">
        <f ca="1">IF(INDEX( OLD_AGE!$A$1:$H$460,MATCH($D8,OLD_AGE!$C:$C,0)+Tools!$G$13,5)="No",0,1)</f>
        <v>1</v>
      </c>
      <c r="Q8" s="83"/>
      <c r="R8" s="119">
        <f ca="1">INDEX(OLD_AGE!$A$1:$H$460,MATCH($D8,OLD_AGE!$C:$C,0)+Tools!$G$4,MATCH(2007,OLD_AGE!$11:$11,0)+Tools!$G$3)</f>
        <v>2476.25</v>
      </c>
      <c r="S8" s="117">
        <f ca="1">INDEX(OLD_AGE!$A$1:$H$460,MATCH($D8,OLD_AGE!$C:$C,0)+Tools!$G$5,MATCH(2007,OLD_AGE!$11:$11,0)+Tools!$G$3)</f>
        <v>758</v>
      </c>
      <c r="T8" s="117">
        <f ca="1">INDEX(OLD_AGE!$A$1:$H$460,MATCH($D8,OLD_AGE!$C:$C,0)+Tools!$G$6,MATCH(2007,OLD_AGE!$11:$11,0)+Tools!$G$3)</f>
        <v>498</v>
      </c>
      <c r="U8" s="118">
        <f ca="1">INDEX(OLD_AGE!$A$1:$H$460,MATCH($D8,OLD_AGE!$C:$C,0)+Tools!$G$8,MATCH(2007,OLD_AGE!$11:$11,0)+Tools!$G$3)</f>
        <v>2476.25</v>
      </c>
      <c r="V8" s="117"/>
      <c r="W8" s="119">
        <f ca="1">INDEX(OLD_AGE!$A$1:$H$460,MATCH($D8,OLD_AGE!$C:$C,0)+Tools!$G$4,MATCH(2008,OLD_AGE!$11:$11,0)+Tools!$G$3)</f>
        <v>2479.5</v>
      </c>
      <c r="X8" s="117">
        <f ca="1">INDEX(OLD_AGE!$A$1:$H$460,MATCH($D8,OLD_AGE!$C:$C,0)+Tools!$G$5,MATCH(2008,OLD_AGE!$11:$11,0)+Tools!$G$3)</f>
        <v>461</v>
      </c>
      <c r="Y8" s="117">
        <f ca="1">INDEX(OLD_AGE!$A$1:$H$460,MATCH($D8,OLD_AGE!$C:$C,0)+Tools!$G$6,MATCH(2008,OLD_AGE!$11:$11,0)+Tools!$G$3)</f>
        <v>162</v>
      </c>
      <c r="Z8" s="118">
        <f ca="1">INDEX(OLD_AGE!$A$1:$H$460,MATCH($D8,OLD_AGE!$C:$C,0)+Tools!$G$8,MATCH(2008,OLD_AGE!$11:$11,0)+Tools!$G$3)</f>
        <v>2479.5</v>
      </c>
      <c r="AA8" s="117"/>
      <c r="AB8" s="119">
        <f ca="1">INDEX(OLD_AGE!$A$1:$I$460,MATCH($D8,OLD_AGE!$C:$C,0)+Tools!$G$4,MATCH(2009,OLD_AGE!$11:$11,0)+Tools!$G$3)</f>
        <v>2632</v>
      </c>
      <c r="AC8" s="117">
        <f ca="1">INDEX(OLD_AGE!$A$1:$I$460,MATCH($D8,OLD_AGE!$C:$C,0)+Tools!$G$5,MATCH(2009,OLD_AGE!$11:$11,0)+Tools!$G$3)</f>
        <v>233</v>
      </c>
      <c r="AD8" s="117" t="str">
        <f ca="1">INDEX(OLD_AGE!$A$1:$I$460,MATCH($D8,OLD_AGE!$C:$C,0)+Tools!$G$6,MATCH(2009,OLD_AGE!$11:$11,0)+Tools!$G$3)</f>
        <v>(m)</v>
      </c>
      <c r="AE8" s="118" t="str">
        <f ca="1">INDEX(OLD_AGE!$A$1:$I$460,MATCH($D8,OLD_AGE!$C:$C,0)+Tools!$G$8,MATCH(2009,OLD_AGE!$11:$11,0)+Tools!$G$3)</f>
        <v>(m)</v>
      </c>
      <c r="AF8" s="117"/>
      <c r="AG8" s="119">
        <f ca="1">INDEX(OLD_AGE!$A$1:$J$460,MATCH($D8,OLD_AGE!$C:$C,0)+Tools!$G$4,MATCH(2010,OLD_AGE!$11:$11,0)+Tools!$G$3)</f>
        <v>2568</v>
      </c>
      <c r="AH8" s="117">
        <f ca="1">INDEX(OLD_AGE!$A$1:$J$460,MATCH($D8,OLD_AGE!$C:$C,0)+Tools!$G$5,MATCH(2010,OLD_AGE!$11:$11,0)+Tools!$G$3)</f>
        <v>173</v>
      </c>
      <c r="AI8" s="117" t="str">
        <f ca="1">INDEX(OLD_AGE!$A$1:$J$460,MATCH($D8,OLD_AGE!$C:$C,0)+Tools!$G$6,MATCH(2010,OLD_AGE!$11:$11,0)+Tools!$G$3)</f>
        <v>(m)</v>
      </c>
      <c r="AJ8" s="118" t="str">
        <f ca="1">INDEX(OLD_AGE!$A$1:$J$460,MATCH($D8,OLD_AGE!$C:$C,0)+Tools!$G$8,MATCH(2010,OLD_AGE!$11:$11,0)+Tools!$G$3)</f>
        <v>(m)</v>
      </c>
      <c r="AK8" s="117"/>
      <c r="AL8" s="119">
        <f ca="1">INDEX(OLD_AGE!$A$1:$Z$460,MATCH($D8,OLD_AGE!$C:$C,0)+Tools!$G$4,MATCH(2011,OLD_AGE!$11:$11,0)+Tools!$G$3)</f>
        <v>2555</v>
      </c>
      <c r="AM8" s="117">
        <f ca="1">INDEX(OLD_AGE!$A$1:$Z$460,MATCH($D8,OLD_AGE!$C:$C,0)+Tools!$G$5,MATCH(2011,OLD_AGE!$11:$11,0)+Tools!$G$3)</f>
        <v>188</v>
      </c>
      <c r="AN8" s="117" t="str">
        <f ca="1">INDEX(OLD_AGE!$A$1:$Z$460,MATCH($D8,OLD_AGE!$C:$C,0)+Tools!$G$6,MATCH(2011,OLD_AGE!$11:$11,0)+Tools!$G$3)</f>
        <v>(m)</v>
      </c>
      <c r="AO8" s="118" t="str">
        <f ca="1">INDEX(OLD_AGE!$A$1:$Z$460,MATCH($D8,OLD_AGE!$C:$C,0)+Tools!$G$8,MATCH(2011,OLD_AGE!$11:$11,0)+Tools!$G$3)</f>
        <v>(m)</v>
      </c>
      <c r="AP8" s="117"/>
      <c r="AQ8" s="119">
        <f ca="1">INDEX(OLD_AGE!$A$1:$Z$460,MATCH($D8,OLD_AGE!$C:$C,0)+Tools!$G$4,MATCH(2012,OLD_AGE!$11:$11,0)+Tools!$G$3)</f>
        <v>2561</v>
      </c>
      <c r="AR8" s="117">
        <f ca="1">INDEX(OLD_AGE!$A$1:$Z$460,MATCH($D8,OLD_AGE!$C:$C,0)+Tools!$G$5,MATCH(2012,OLD_AGE!$11:$11,0)+Tools!$G$3)</f>
        <v>229</v>
      </c>
      <c r="AS8" s="117" t="str">
        <f ca="1">INDEX(OLD_AGE!$A$1:$Z$460,MATCH($D8,OLD_AGE!$C:$C,0)+Tools!$G$6,MATCH(2012,OLD_AGE!$11:$11,0)+Tools!$G$3)</f>
        <v>(m)</v>
      </c>
      <c r="AT8" s="118" t="str">
        <f ca="1">INDEX(OLD_AGE!$A$1:$Z$460,MATCH($D8,OLD_AGE!$C:$C,0)+Tools!$G$8,MATCH(2012,OLD_AGE!$11:$11,0)+Tools!$G$3)</f>
        <v>(m)</v>
      </c>
      <c r="AU8" s="117"/>
      <c r="AV8" s="119">
        <f ca="1">INDEX(OLD_AGE!$A$1:$Z$460,MATCH($D8,OLD_AGE!$C:$C,0)+Tools!$G$4,MATCH(2013,OLD_AGE!$11:$11,0)+Tools!$G$3)</f>
        <v>2529</v>
      </c>
      <c r="AW8" s="117" t="str">
        <f ca="1">INDEX(OLD_AGE!$A$1:$Z$460,MATCH($D8,OLD_AGE!$C:$C,0)+Tools!$G$5,MATCH(2013,OLD_AGE!$11:$11,0)+Tools!$G$3)</f>
        <v>(m)</v>
      </c>
      <c r="AX8" s="117" t="str">
        <f ca="1">INDEX(OLD_AGE!$A$1:$Z$460,MATCH($D8,OLD_AGE!$C:$C,0)+Tools!$G$6,MATCH(2013,OLD_AGE!$11:$11,0)+Tools!$G$3)</f>
        <v>(m)</v>
      </c>
      <c r="AY8" s="118" t="str">
        <f ca="1">INDEX(OLD_AGE!$A$1:$Z$460,MATCH($D8,OLD_AGE!$C:$C,0)+Tools!$G$8,MATCH(2013,OLD_AGE!$11:$11,0)+Tools!$G$3)</f>
        <v>(m)</v>
      </c>
      <c r="AZ8" s="117"/>
      <c r="BA8" s="119">
        <f ca="1">INDEX(OLD_AGE!$A$1:$Z$460,MATCH($D8,OLD_AGE!$C:$C,0)+Tools!$G$4,MATCH(2014,OLD_AGE!$11:$11,0)+Tools!$G$3)</f>
        <v>2574</v>
      </c>
      <c r="BB8" s="117" t="str">
        <f ca="1">INDEX(OLD_AGE!$A$1:$Z$460,MATCH($D8,OLD_AGE!$C:$C,0)+Tools!$G$5,MATCH(2014,OLD_AGE!$11:$11,0)+Tools!$G$3)</f>
        <v>(m)</v>
      </c>
      <c r="BC8" s="117" t="str">
        <f ca="1">INDEX(OLD_AGE!$A$1:$Z$460,MATCH($D8,OLD_AGE!$C:$C,0)+Tools!$G$6,MATCH(2014,OLD_AGE!$11:$11,0)+Tools!$G$3)</f>
        <v>(m)</v>
      </c>
      <c r="BD8" s="118" t="str">
        <f ca="1">INDEX(OLD_AGE!$A$1:$Z$460,MATCH($D8,OLD_AGE!$C:$C,0)+Tools!$G$8,MATCH(2014,OLD_AGE!$11:$11,0)+Tools!$G$3)</f>
        <v>(m)</v>
      </c>
      <c r="BE8" s="117"/>
      <c r="BF8" s="119">
        <f ca="1">INDEX(OLD_AGE!$A$1:$Z$460,MATCH($D8,OLD_AGE!$C:$C,0)+Tools!$G$4,MATCH(2015,OLD_AGE!$11:$11,0)+Tools!$G$3)</f>
        <v>2748</v>
      </c>
      <c r="BG8" s="117" t="str">
        <f ca="1">INDEX(OLD_AGE!$A$1:$Z$460,MATCH($D8,OLD_AGE!$C:$C,0)+Tools!$G$5,MATCH(2015,OLD_AGE!$11:$11,0)+Tools!$G$3)</f>
        <v>(m)</v>
      </c>
      <c r="BH8" s="117" t="str">
        <f ca="1">INDEX(OLD_AGE!$A$1:$Z$460,MATCH($D8,OLD_AGE!$C:$C,0)+Tools!$G$6,MATCH(2015,OLD_AGE!$11:$11,0)+Tools!$G$3)</f>
        <v>(m)</v>
      </c>
      <c r="BI8" s="118" t="str">
        <f ca="1">INDEX(OLD_AGE!$A$1:$Z$460,MATCH($D8,OLD_AGE!$C:$C,0)+Tools!$G$8,MATCH(2015,OLD_AGE!$11:$11,0)+Tools!$G$3)</f>
        <v>(m)</v>
      </c>
      <c r="BJ8" s="117"/>
      <c r="BK8" s="119">
        <f ca="1">INDEX(OLD_AGE!$A$1:$Z$460,MATCH($D8,OLD_AGE!$C:$C,0)+Tools!$G$4,MATCH(2016,OLD_AGE!$11:$11,0)+Tools!$G$3)</f>
        <v>2937</v>
      </c>
      <c r="BL8" s="117">
        <f ca="1">INDEX(OLD_AGE!$A$1:$Z$460,MATCH($D8,OLD_AGE!$C:$C,0)+Tools!$G$5,MATCH(2016,OLD_AGE!$11:$11,0)+Tools!$G$3)</f>
        <v>378</v>
      </c>
      <c r="BM8" s="117" t="str">
        <f ca="1">INDEX(OLD_AGE!$A$1:$Z$460,MATCH($D8,OLD_AGE!$C:$C,0)+Tools!$G$6,MATCH(2016,OLD_AGE!$11:$11,0)+Tools!$G$3)</f>
        <v>(m)</v>
      </c>
      <c r="BN8" s="118" t="str">
        <f ca="1">INDEX(OLD_AGE!$A$1:$Z$460,MATCH($D8,OLD_AGE!$C:$C,0)+Tools!$G$8,MATCH(2016,OLD_AGE!$11:$11,0)+Tools!$G$3)</f>
        <v>(m)</v>
      </c>
      <c r="BO8" s="117"/>
      <c r="BP8" s="119">
        <f ca="1">INDEX(OLD_AGE!$A$1:$Z$460,MATCH($D8,OLD_AGE!$C:$C,0)+Tools!$G$4,MATCH(2017,OLD_AGE!$11:$11,0)+Tools!$G$3)</f>
        <v>3272</v>
      </c>
      <c r="BQ8" s="117">
        <f ca="1">INDEX(OLD_AGE!$A$1:$Z$460,MATCH($D8,OLD_AGE!$C:$C,0)+Tools!$G$5,MATCH(2017,OLD_AGE!$11:$11,0)+Tools!$G$3)</f>
        <v>447</v>
      </c>
      <c r="BR8" s="117" t="str">
        <f ca="1">INDEX(OLD_AGE!$A$1:$Z$460,MATCH($D8,OLD_AGE!$C:$C,0)+Tools!$G$6,MATCH(2017,OLD_AGE!$11:$11,0)+Tools!$G$3)</f>
        <v>(m)</v>
      </c>
      <c r="BS8" s="118" t="str">
        <f ca="1">INDEX(OLD_AGE!$A$1:$Z$460,MATCH($D8,OLD_AGE!$C:$C,0)+Tools!$G$8,MATCH(2017,OLD_AGE!$11:$11,0)+Tools!$G$3)</f>
        <v>(m)</v>
      </c>
      <c r="BT8" s="117"/>
      <c r="BU8" s="119">
        <f ca="1">INDEX(OLD_AGE!$A$1:$Z$460,MATCH($D8,OLD_AGE!$C:$C,0)+Tools!$G$4,MATCH(2018,OLD_AGE!$11:$11,0)+Tools!$G$3)</f>
        <v>3507</v>
      </c>
      <c r="BV8" s="117">
        <f ca="1">INDEX(OLD_AGE!$A$1:$Z$460,MATCH($D8,OLD_AGE!$C:$C,0)+Tools!$G$5,MATCH(2018,OLD_AGE!$11:$11,0)+Tools!$G$3)</f>
        <v>338</v>
      </c>
      <c r="BW8" s="117" t="str">
        <f ca="1">INDEX(OLD_AGE!$A$1:$Z$460,MATCH($D8,OLD_AGE!$C:$C,0)+Tools!$G$6,MATCH(2018,OLD_AGE!$11:$11,0)+Tools!$G$3)</f>
        <v>(m)</v>
      </c>
      <c r="BX8" s="118" t="str">
        <f ca="1">INDEX(OLD_AGE!$A$1:$Z$460,MATCH($D8,OLD_AGE!$C:$C,0)+Tools!$G$8,MATCH(2018,OLD_AGE!$11:$11,0)+Tools!$G$3)</f>
        <v>(m)</v>
      </c>
    </row>
    <row r="9" spans="1:76" ht="32.25" customHeight="1" x14ac:dyDescent="0.35">
      <c r="A9" s="80" t="str">
        <f ca="1">HYPERLINK(CELL("contents",$A$2)&amp;CELL("contents",D$3)&amp;"!B"&amp;MATCH(D9,OLD_AGE!C:C,0)+6, "seedetails")</f>
        <v>seedetails</v>
      </c>
      <c r="B9" s="160">
        <f t="shared" si="6"/>
        <v>4</v>
      </c>
      <c r="C9" s="174" t="str">
        <f t="shared" ca="1" si="7"/>
        <v>233.10.1.1.1.4</v>
      </c>
      <c r="D9" s="81" t="str">
        <f ca="1">INDIRECT( ADDRESS( ( $B9 - 1)*Tools!$G$16 + Tools!$G$17, 3, 1, 1, "OLD_AGE" ) )</f>
        <v>Pension 4</v>
      </c>
      <c r="E9" s="81" t="str">
        <f ca="1">INDIRECT( ADDRESS( ( $B9 - 1)*Tools!$G$16 + Tools!$G$17, 4, 1, 1, "OLD_AGE" ) )</f>
        <v>Pension 4</v>
      </c>
      <c r="F9" s="81" t="str">
        <f ca="1">INDIRECT( ADDRESS( ( $B9 - 1)*Tools!$G$16 + Tools!$G$17, 4, 1, 1, "OLD_AGE" ) )</f>
        <v>Pension 4</v>
      </c>
      <c r="G9" s="82">
        <v>233</v>
      </c>
      <c r="H9" s="83">
        <f ca="1">IF(INDEX(OLD_AGE!$A$1:$H$460,MATCH($D9,OLD_AGE!$C:$C,0)+Tools!$G$14,5)=Tools!$D$19,10,IF(INDEX(OLD_AGE!$A$1:$H$460,MATCH($D9,OLD_AGE!$C:$C,0)+Tools!$G$14,5)=Tools!$D$20,20,30))</f>
        <v>10</v>
      </c>
      <c r="I9" s="83">
        <v>1</v>
      </c>
      <c r="J9" s="83">
        <v>1</v>
      </c>
      <c r="K9" s="83">
        <f t="shared" si="8"/>
        <v>1</v>
      </c>
      <c r="L9" s="83">
        <f t="shared" si="9"/>
        <v>4</v>
      </c>
      <c r="M9" s="117">
        <f ca="1">IF(INDEX( OLD_AGE!$A$1:$H$460,MATCH($D9,OLD_AGE!$C:$C,0)+Tools!$G$13,3)="No",0,1)</f>
        <v>0</v>
      </c>
      <c r="N9" s="118">
        <f ca="1">IF(INDEX( OLD_AGE!$A$1:$H$460,MATCH($D9,OLD_AGE!$C:$C,0)+Tools!$G$12,3)="No",0,1)</f>
        <v>0</v>
      </c>
      <c r="O9" s="118" t="str">
        <f ca="1">IF(INDEX(OLD_AGE!$A$1:$H$656,MATCH($D9,OLD_AGE!$C:$C,0)+Tools!$G$12,5)=1,"P",IF(INDEX(OLD_AGE!$A$1:$H$656,MATCH($D9,OLD_AGE!$C:$C,0)+Tools!$G$12,5)=365,"F","G"))</f>
        <v>P</v>
      </c>
      <c r="P9" s="118">
        <f ca="1">IF(INDEX( OLD_AGE!$A$1:$H$460,MATCH($D9,OLD_AGE!$C:$C,0)+Tools!$G$13,5)="No",0,1)</f>
        <v>0</v>
      </c>
      <c r="Q9" s="83"/>
      <c r="R9" s="119" t="str">
        <f ca="1">INDEX(OLD_AGE!$A$1:$H$460,MATCH($D9,OLD_AGE!$C:$C,0)+Tools!$G$4,MATCH(2007,OLD_AGE!$11:$11,0)+Tools!$G$3)</f>
        <v>(m)</v>
      </c>
      <c r="S9" s="117">
        <f ca="1">INDEX(OLD_AGE!$A$1:$H$460,MATCH($D9,OLD_AGE!$C:$C,0)+Tools!$G$5,MATCH(2007,OLD_AGE!$11:$11,0)+Tools!$G$3)</f>
        <v>74</v>
      </c>
      <c r="T9" s="117">
        <f ca="1">INDEX(OLD_AGE!$A$1:$H$460,MATCH($D9,OLD_AGE!$C:$C,0)+Tools!$G$6,MATCH(2007,OLD_AGE!$11:$11,0)+Tools!$G$3)</f>
        <v>92</v>
      </c>
      <c r="U9" s="118">
        <f ca="1">INDEX(OLD_AGE!$A$1:$H$460,MATCH($D9,OLD_AGE!$C:$C,0)+Tools!$G$8,MATCH(2007,OLD_AGE!$11:$11,0)+Tools!$G$3)</f>
        <v>1264.5</v>
      </c>
      <c r="V9" s="117"/>
      <c r="W9" s="119" t="str">
        <f ca="1">INDEX(OLD_AGE!$A$1:$H$460,MATCH($D9,OLD_AGE!$C:$C,0)+Tools!$G$4,MATCH(2008,OLD_AGE!$11:$11,0)+Tools!$G$3)</f>
        <v>(m)</v>
      </c>
      <c r="X9" s="117">
        <f ca="1">INDEX(OLD_AGE!$A$1:$H$460,MATCH($D9,OLD_AGE!$C:$C,0)+Tools!$G$5,MATCH(2008,OLD_AGE!$11:$11,0)+Tools!$G$3)</f>
        <v>54</v>
      </c>
      <c r="Y9" s="117">
        <f ca="1">INDEX(OLD_AGE!$A$1:$H$460,MATCH($D9,OLD_AGE!$C:$C,0)+Tools!$G$6,MATCH(2008,OLD_AGE!$11:$11,0)+Tools!$G$3)</f>
        <v>33</v>
      </c>
      <c r="Z9" s="118">
        <f ca="1">INDEX(OLD_AGE!$A$1:$H$460,MATCH($D9,OLD_AGE!$C:$C,0)+Tools!$G$8,MATCH(2008,OLD_AGE!$11:$11,0)+Tools!$G$3)</f>
        <v>1319</v>
      </c>
      <c r="AA9" s="117"/>
      <c r="AB9" s="119" t="str">
        <f ca="1">INDEX(OLD_AGE!$A$1:$I$460,MATCH($D9,OLD_AGE!$C:$C,0)+Tools!$G$4,MATCH(2009,OLD_AGE!$11:$11,0)+Tools!$G$3)</f>
        <v>(m)</v>
      </c>
      <c r="AC9" s="117">
        <f ca="1">INDEX(OLD_AGE!$A$1:$I$460,MATCH($D9,OLD_AGE!$C:$C,0)+Tools!$G$5,MATCH(2009,OLD_AGE!$11:$11,0)+Tools!$G$3)</f>
        <v>47</v>
      </c>
      <c r="AD9" s="117" t="str">
        <f ca="1">INDEX(OLD_AGE!$A$1:$I$460,MATCH($D9,OLD_AGE!$C:$C,0)+Tools!$G$6,MATCH(2009,OLD_AGE!$11:$11,0)+Tools!$G$3)</f>
        <v>(m)</v>
      </c>
      <c r="AE9" s="118" t="str">
        <f ca="1">INDEX(OLD_AGE!$A$1:$I$460,MATCH($D9,OLD_AGE!$C:$C,0)+Tools!$G$8,MATCH(2009,OLD_AGE!$11:$11,0)+Tools!$G$3)</f>
        <v>(m)</v>
      </c>
      <c r="AF9" s="117"/>
      <c r="AG9" s="119" t="str">
        <f ca="1">INDEX(OLD_AGE!$A$1:$J$460,MATCH($D9,OLD_AGE!$C:$C,0)+Tools!$G$4,MATCH(2010,OLD_AGE!$11:$11,0)+Tools!$G$3)</f>
        <v>(m)</v>
      </c>
      <c r="AH9" s="117">
        <f ca="1">INDEX(OLD_AGE!$A$1:$J$460,MATCH($D9,OLD_AGE!$C:$C,0)+Tools!$G$5,MATCH(2010,OLD_AGE!$11:$11,0)+Tools!$G$3)</f>
        <v>55</v>
      </c>
      <c r="AI9" s="117" t="str">
        <f ca="1">INDEX(OLD_AGE!$A$1:$J$460,MATCH($D9,OLD_AGE!$C:$C,0)+Tools!$G$6,MATCH(2010,OLD_AGE!$11:$11,0)+Tools!$G$3)</f>
        <v>(m)</v>
      </c>
      <c r="AJ9" s="118" t="str">
        <f ca="1">INDEX(OLD_AGE!$A$1:$J$460,MATCH($D9,OLD_AGE!$C:$C,0)+Tools!$G$8,MATCH(2010,OLD_AGE!$11:$11,0)+Tools!$G$3)</f>
        <v>(m)</v>
      </c>
      <c r="AK9" s="117"/>
      <c r="AL9" s="119" t="str">
        <f ca="1">INDEX(OLD_AGE!$A$1:$Z$460,MATCH($D9,OLD_AGE!$C:$C,0)+Tools!$G$4,MATCH(2011,OLD_AGE!$11:$11,0)+Tools!$G$3)</f>
        <v>(m)</v>
      </c>
      <c r="AM9" s="117">
        <f ca="1">INDEX(OLD_AGE!$A$1:$Z$460,MATCH($D9,OLD_AGE!$C:$C,0)+Tools!$G$5,MATCH(2011,OLD_AGE!$11:$11,0)+Tools!$G$3)</f>
        <v>36</v>
      </c>
      <c r="AN9" s="117" t="str">
        <f ca="1">INDEX(OLD_AGE!$A$1:$Z$460,MATCH($D9,OLD_AGE!$C:$C,0)+Tools!$G$6,MATCH(2011,OLD_AGE!$11:$11,0)+Tools!$G$3)</f>
        <v>(m)</v>
      </c>
      <c r="AO9" s="118" t="str">
        <f ca="1">INDEX(OLD_AGE!$A$1:$Z$460,MATCH($D9,OLD_AGE!$C:$C,0)+Tools!$G$8,MATCH(2011,OLD_AGE!$11:$11,0)+Tools!$G$3)</f>
        <v>(m)</v>
      </c>
      <c r="AP9" s="117"/>
      <c r="AQ9" s="119" t="str">
        <f ca="1">INDEX(OLD_AGE!$A$1:$Z$460,MATCH($D9,OLD_AGE!$C:$C,0)+Tools!$G$4,MATCH(2012,OLD_AGE!$11:$11,0)+Tools!$G$3)</f>
        <v>(m)</v>
      </c>
      <c r="AR9" s="117">
        <f ca="1">INDEX(OLD_AGE!$A$1:$Z$460,MATCH($D9,OLD_AGE!$C:$C,0)+Tools!$G$5,MATCH(2012,OLD_AGE!$11:$11,0)+Tools!$G$3)</f>
        <v>0</v>
      </c>
      <c r="AS9" s="117" t="str">
        <f ca="1">INDEX(OLD_AGE!$A$1:$Z$460,MATCH($D9,OLD_AGE!$C:$C,0)+Tools!$G$6,MATCH(2012,OLD_AGE!$11:$11,0)+Tools!$G$3)</f>
        <v>(m)</v>
      </c>
      <c r="AT9" s="118" t="str">
        <f ca="1">INDEX(OLD_AGE!$A$1:$Z$460,MATCH($D9,OLD_AGE!$C:$C,0)+Tools!$G$8,MATCH(2012,OLD_AGE!$11:$11,0)+Tools!$G$3)</f>
        <v>(m)</v>
      </c>
      <c r="AU9" s="117"/>
      <c r="AV9" s="119">
        <f ca="1">INDEX(OLD_AGE!$A$1:$Z$460,MATCH($D9,OLD_AGE!$C:$C,0)+Tools!$G$4,MATCH(2013,OLD_AGE!$11:$11,0)+Tools!$G$3)</f>
        <v>124</v>
      </c>
      <c r="AW9" s="117" t="str">
        <f ca="1">INDEX(OLD_AGE!$A$1:$Z$460,MATCH($D9,OLD_AGE!$C:$C,0)+Tools!$G$5,MATCH(2013,OLD_AGE!$11:$11,0)+Tools!$G$3)</f>
        <v>(m)</v>
      </c>
      <c r="AX9" s="117" t="str">
        <f ca="1">INDEX(OLD_AGE!$A$1:$Z$460,MATCH($D9,OLD_AGE!$C:$C,0)+Tools!$G$6,MATCH(2013,OLD_AGE!$11:$11,0)+Tools!$G$3)</f>
        <v>(m)</v>
      </c>
      <c r="AY9" s="118" t="str">
        <f ca="1">INDEX(OLD_AGE!$A$1:$Z$460,MATCH($D9,OLD_AGE!$C:$C,0)+Tools!$G$8,MATCH(2013,OLD_AGE!$11:$11,0)+Tools!$G$3)</f>
        <v>(m)</v>
      </c>
      <c r="AZ9" s="117"/>
      <c r="BA9" s="119">
        <f ca="1">INDEX(OLD_AGE!$A$1:$Z$460,MATCH($D9,OLD_AGE!$C:$C,0)+Tools!$G$4,MATCH(2014,OLD_AGE!$11:$11,0)+Tools!$G$3)</f>
        <v>132</v>
      </c>
      <c r="BB9" s="117" t="str">
        <f ca="1">INDEX(OLD_AGE!$A$1:$Z$460,MATCH($D9,OLD_AGE!$C:$C,0)+Tools!$G$5,MATCH(2014,OLD_AGE!$11:$11,0)+Tools!$G$3)</f>
        <v>(m)</v>
      </c>
      <c r="BC9" s="117" t="str">
        <f ca="1">INDEX(OLD_AGE!$A$1:$Z$460,MATCH($D9,OLD_AGE!$C:$C,0)+Tools!$G$6,MATCH(2014,OLD_AGE!$11:$11,0)+Tools!$G$3)</f>
        <v>(m)</v>
      </c>
      <c r="BD9" s="118" t="str">
        <f ca="1">INDEX(OLD_AGE!$A$1:$Z$460,MATCH($D9,OLD_AGE!$C:$C,0)+Tools!$G$8,MATCH(2014,OLD_AGE!$11:$11,0)+Tools!$G$3)</f>
        <v>(m)</v>
      </c>
      <c r="BE9" s="117"/>
      <c r="BF9" s="119">
        <f ca="1">INDEX(OLD_AGE!$A$1:$Z$460,MATCH($D9,OLD_AGE!$C:$C,0)+Tools!$G$4,MATCH(2015,OLD_AGE!$11:$11,0)+Tools!$G$3)</f>
        <v>137</v>
      </c>
      <c r="BG9" s="117" t="str">
        <f ca="1">INDEX(OLD_AGE!$A$1:$Z$460,MATCH($D9,OLD_AGE!$C:$C,0)+Tools!$G$5,MATCH(2015,OLD_AGE!$11:$11,0)+Tools!$G$3)</f>
        <v>(m)</v>
      </c>
      <c r="BH9" s="117" t="str">
        <f ca="1">INDEX(OLD_AGE!$A$1:$Z$460,MATCH($D9,OLD_AGE!$C:$C,0)+Tools!$G$6,MATCH(2015,OLD_AGE!$11:$11,0)+Tools!$G$3)</f>
        <v>(m)</v>
      </c>
      <c r="BI9" s="118" t="str">
        <f ca="1">INDEX(OLD_AGE!$A$1:$Z$460,MATCH($D9,OLD_AGE!$C:$C,0)+Tools!$G$8,MATCH(2015,OLD_AGE!$11:$11,0)+Tools!$G$3)</f>
        <v>(m)</v>
      </c>
      <c r="BJ9" s="117"/>
      <c r="BK9" s="119">
        <f ca="1">INDEX(OLD_AGE!$A$1:$Z$460,MATCH($D9,OLD_AGE!$C:$C,0)+Tools!$G$4,MATCH(2016,OLD_AGE!$11:$11,0)+Tools!$G$3)</f>
        <v>150</v>
      </c>
      <c r="BL9" s="117">
        <f ca="1">INDEX(OLD_AGE!$A$1:$Z$460,MATCH($D9,OLD_AGE!$C:$C,0)+Tools!$G$5,MATCH(2016,OLD_AGE!$11:$11,0)+Tools!$G$3)</f>
        <v>7</v>
      </c>
      <c r="BM9" s="117" t="str">
        <f ca="1">INDEX(OLD_AGE!$A$1:$Z$460,MATCH($D9,OLD_AGE!$C:$C,0)+Tools!$G$6,MATCH(2016,OLD_AGE!$11:$11,0)+Tools!$G$3)</f>
        <v>(m)</v>
      </c>
      <c r="BN9" s="118" t="str">
        <f ca="1">INDEX(OLD_AGE!$A$1:$Z$460,MATCH($D9,OLD_AGE!$C:$C,0)+Tools!$G$8,MATCH(2016,OLD_AGE!$11:$11,0)+Tools!$G$3)</f>
        <v>(m)</v>
      </c>
      <c r="BO9" s="117"/>
      <c r="BP9" s="119">
        <f ca="1">INDEX(OLD_AGE!$A$1:$Z$460,MATCH($D9,OLD_AGE!$C:$C,0)+Tools!$G$4,MATCH(2017,OLD_AGE!$11:$11,0)+Tools!$G$3)</f>
        <v>151</v>
      </c>
      <c r="BQ9" s="117">
        <f ca="1">INDEX(OLD_AGE!$A$1:$Z$460,MATCH($D9,OLD_AGE!$C:$C,0)+Tools!$G$5,MATCH(2017,OLD_AGE!$11:$11,0)+Tools!$G$3)</f>
        <v>0</v>
      </c>
      <c r="BR9" s="117" t="str">
        <f ca="1">INDEX(OLD_AGE!$A$1:$Z$460,MATCH($D9,OLD_AGE!$C:$C,0)+Tools!$G$6,MATCH(2017,OLD_AGE!$11:$11,0)+Tools!$G$3)</f>
        <v>(m)</v>
      </c>
      <c r="BS9" s="118" t="str">
        <f ca="1">INDEX(OLD_AGE!$A$1:$Z$460,MATCH($D9,OLD_AGE!$C:$C,0)+Tools!$G$8,MATCH(2017,OLD_AGE!$11:$11,0)+Tools!$G$3)</f>
        <v>(m)</v>
      </c>
      <c r="BT9" s="117"/>
      <c r="BU9" s="119">
        <f ca="1">INDEX(OLD_AGE!$A$1:$Z$460,MATCH($D9,OLD_AGE!$C:$C,0)+Tools!$G$4,MATCH(2018,OLD_AGE!$11:$11,0)+Tools!$G$3)</f>
        <v>164</v>
      </c>
      <c r="BV9" s="117">
        <f ca="1">INDEX(OLD_AGE!$A$1:$Z$460,MATCH($D9,OLD_AGE!$C:$C,0)+Tools!$G$5,MATCH(2018,OLD_AGE!$11:$11,0)+Tools!$G$3)</f>
        <v>4</v>
      </c>
      <c r="BW9" s="117" t="str">
        <f ca="1">INDEX(OLD_AGE!$A$1:$Z$460,MATCH($D9,OLD_AGE!$C:$C,0)+Tools!$G$6,MATCH(2018,OLD_AGE!$11:$11,0)+Tools!$G$3)</f>
        <v>(m)</v>
      </c>
      <c r="BX9" s="118" t="str">
        <f ca="1">INDEX(OLD_AGE!$A$1:$Z$460,MATCH($D9,OLD_AGE!$C:$C,0)+Tools!$G$8,MATCH(2018,OLD_AGE!$11:$11,0)+Tools!$G$3)</f>
        <v>(m)</v>
      </c>
    </row>
    <row r="10" spans="1:76" ht="32.25" customHeight="1" x14ac:dyDescent="0.35">
      <c r="A10" s="80" t="str">
        <f ca="1">HYPERLINK(CELL("contents",$A$2)&amp;CELL("contents",D$3)&amp;"!B"&amp;MATCH(D10,OLD_AGE!C:C,0)+6, "seedetails")</f>
        <v>seedetails</v>
      </c>
      <c r="B10" s="160">
        <f t="shared" si="6"/>
        <v>5</v>
      </c>
      <c r="C10" s="174" t="str">
        <f t="shared" ca="1" si="7"/>
        <v>233.20.1.1.1.5</v>
      </c>
      <c r="D10" s="81" t="str">
        <f ca="1">INDIRECT( ADDRESS( ( $B10 - 1)*Tools!$G$16 + Tools!$G$17, 3, 1, 1, "OLD_AGE" ) )</f>
        <v>Pension 5</v>
      </c>
      <c r="E10" s="81" t="str">
        <f ca="1">INDIRECT( ADDRESS( ( $B10 - 1)*Tools!$G$16 + Tools!$G$17, 4, 1, 1, "OLD_AGE" ) )</f>
        <v>Pension 5</v>
      </c>
      <c r="F10" s="81" t="str">
        <f ca="1">INDIRECT( ADDRESS( ( $B10 - 1)*Tools!$G$16 + Tools!$G$17, 4, 1, 1, "OLD_AGE" ) )</f>
        <v>Pension 5</v>
      </c>
      <c r="G10" s="82">
        <v>233</v>
      </c>
      <c r="H10" s="83">
        <f ca="1">IF(INDEX(OLD_AGE!$A$1:$H$460,MATCH($D10,OLD_AGE!$C:$C,0)+Tools!$G$14,5)=Tools!$D$19,10,IF(INDEX(OLD_AGE!$A$1:$H$460,MATCH($D10,OLD_AGE!$C:$C,0)+Tools!$G$14,5)=Tools!$D$20,20,30))</f>
        <v>20</v>
      </c>
      <c r="I10" s="83">
        <v>1</v>
      </c>
      <c r="J10" s="83">
        <v>1</v>
      </c>
      <c r="K10" s="83">
        <f t="shared" si="8"/>
        <v>1</v>
      </c>
      <c r="L10" s="83">
        <f t="shared" si="9"/>
        <v>5</v>
      </c>
      <c r="M10" s="117">
        <f ca="1">IF(INDEX( OLD_AGE!$A$1:$H$460,MATCH($D10,OLD_AGE!$C:$C,0)+Tools!$G$13,3)="No",0,1)</f>
        <v>0</v>
      </c>
      <c r="N10" s="118">
        <f ca="1">IF(INDEX( OLD_AGE!$A$1:$H$460,MATCH($D10,OLD_AGE!$C:$C,0)+Tools!$G$12,3)="No",0,1)</f>
        <v>0</v>
      </c>
      <c r="O10" s="118" t="str">
        <f ca="1">IF(INDEX(OLD_AGE!$A$1:$H$656,MATCH($D10,OLD_AGE!$C:$C,0)+Tools!$G$12,5)=1,"P",IF(INDEX(OLD_AGE!$A$1:$H$656,MATCH($D10,OLD_AGE!$C:$C,0)+Tools!$G$12,5)=365,"F","G"))</f>
        <v>P</v>
      </c>
      <c r="P10" s="118">
        <f ca="1">IF(INDEX( OLD_AGE!$A$1:$H$460,MATCH($D10,OLD_AGE!$C:$C,0)+Tools!$G$13,5)="No",0,1)</f>
        <v>0</v>
      </c>
      <c r="Q10" s="83"/>
      <c r="R10" s="119" t="str">
        <f ca="1">INDEX(OLD_AGE!$A$1:$H$460,MATCH($D10,OLD_AGE!$C:$C,0)+Tools!$G$4,MATCH(2007,OLD_AGE!$11:$11,0)+Tools!$G$3)</f>
        <v>(m)</v>
      </c>
      <c r="S10" s="117" t="str">
        <f ca="1">INDEX(OLD_AGE!$A$1:$H$460,MATCH($D10,OLD_AGE!$C:$C,0)+Tools!$G$5,MATCH(2007,OLD_AGE!$11:$11,0)+Tools!$G$3)</f>
        <v>(m)</v>
      </c>
      <c r="T10" s="117" t="str">
        <f ca="1">INDEX(OLD_AGE!$A$1:$H$460,MATCH($D10,OLD_AGE!$C:$C,0)+Tools!$G$6,MATCH(2007,OLD_AGE!$11:$11,0)+Tools!$G$3)</f>
        <v>(m)</v>
      </c>
      <c r="U10" s="118" t="str">
        <f ca="1">INDEX(OLD_AGE!$A$1:$H$460,MATCH($D10,OLD_AGE!$C:$C,0)+Tools!$G$8,MATCH(2007,OLD_AGE!$11:$11,0)+Tools!$G$3)</f>
        <v>(m)</v>
      </c>
      <c r="V10" s="117"/>
      <c r="W10" s="119" t="str">
        <f ca="1">INDEX(OLD_AGE!$A$1:$H$460,MATCH($D10,OLD_AGE!$C:$C,0)+Tools!$G$4,MATCH(2008,OLD_AGE!$11:$11,0)+Tools!$G$3)</f>
        <v>(m)</v>
      </c>
      <c r="X10" s="117" t="str">
        <f ca="1">INDEX(OLD_AGE!$A$1:$H$460,MATCH($D10,OLD_AGE!$C:$C,0)+Tools!$G$5,MATCH(2008,OLD_AGE!$11:$11,0)+Tools!$G$3)</f>
        <v>(m)</v>
      </c>
      <c r="Y10" s="117" t="str">
        <f ca="1">INDEX(OLD_AGE!$A$1:$H$460,MATCH($D10,OLD_AGE!$C:$C,0)+Tools!$G$6,MATCH(2008,OLD_AGE!$11:$11,0)+Tools!$G$3)</f>
        <v>(m)</v>
      </c>
      <c r="Z10" s="118" t="str">
        <f ca="1">INDEX(OLD_AGE!$A$1:$H$460,MATCH($D10,OLD_AGE!$C:$C,0)+Tools!$G$8,MATCH(2008,OLD_AGE!$11:$11,0)+Tools!$G$3)</f>
        <v>(m)</v>
      </c>
      <c r="AA10" s="117"/>
      <c r="AB10" s="119" t="str">
        <f ca="1">INDEX(OLD_AGE!$A$1:$I$460,MATCH($D10,OLD_AGE!$C:$C,0)+Tools!$G$4,MATCH(2009,OLD_AGE!$11:$11,0)+Tools!$G$3)</f>
        <v>(m)</v>
      </c>
      <c r="AC10" s="117" t="str">
        <f ca="1">INDEX(OLD_AGE!$A$1:$I$460,MATCH($D10,OLD_AGE!$C:$C,0)+Tools!$G$5,MATCH(2009,OLD_AGE!$11:$11,0)+Tools!$G$3)</f>
        <v>(m)</v>
      </c>
      <c r="AD10" s="117" t="str">
        <f ca="1">INDEX(OLD_AGE!$A$1:$I$460,MATCH($D10,OLD_AGE!$C:$C,0)+Tools!$G$6,MATCH(2009,OLD_AGE!$11:$11,0)+Tools!$G$3)</f>
        <v>(m)</v>
      </c>
      <c r="AE10" s="118" t="str">
        <f ca="1">INDEX(OLD_AGE!$A$1:$I$460,MATCH($D10,OLD_AGE!$C:$C,0)+Tools!$G$8,MATCH(2009,OLD_AGE!$11:$11,0)+Tools!$G$3)</f>
        <v>(m)</v>
      </c>
      <c r="AF10" s="117"/>
      <c r="AG10" s="119" t="str">
        <f ca="1">INDEX(OLD_AGE!$A$1:$J$460,MATCH($D10,OLD_AGE!$C:$C,0)+Tools!$G$4,MATCH(2010,OLD_AGE!$11:$11,0)+Tools!$G$3)</f>
        <v>(m)</v>
      </c>
      <c r="AH10" s="117" t="str">
        <f ca="1">INDEX(OLD_AGE!$A$1:$J$460,MATCH($D10,OLD_AGE!$C:$C,0)+Tools!$G$5,MATCH(2010,OLD_AGE!$11:$11,0)+Tools!$G$3)</f>
        <v>(m)</v>
      </c>
      <c r="AI10" s="117" t="str">
        <f ca="1">INDEX(OLD_AGE!$A$1:$J$460,MATCH($D10,OLD_AGE!$C:$C,0)+Tools!$G$6,MATCH(2010,OLD_AGE!$11:$11,0)+Tools!$G$3)</f>
        <v>(m)</v>
      </c>
      <c r="AJ10" s="118" t="str">
        <f ca="1">INDEX(OLD_AGE!$A$1:$J$460,MATCH($D10,OLD_AGE!$C:$C,0)+Tools!$G$8,MATCH(2010,OLD_AGE!$11:$11,0)+Tools!$G$3)</f>
        <v>(m)</v>
      </c>
      <c r="AK10" s="117"/>
      <c r="AL10" s="119" t="str">
        <f ca="1">INDEX(OLD_AGE!$A$1:$Z$460,MATCH($D10,OLD_AGE!$C:$C,0)+Tools!$G$4,MATCH(2011,OLD_AGE!$11:$11,0)+Tools!$G$3)</f>
        <v>(m)</v>
      </c>
      <c r="AM10" s="117" t="str">
        <f ca="1">INDEX(OLD_AGE!$A$1:$Z$460,MATCH($D10,OLD_AGE!$C:$C,0)+Tools!$G$5,MATCH(2011,OLD_AGE!$11:$11,0)+Tools!$G$3)</f>
        <v>(m)</v>
      </c>
      <c r="AN10" s="117" t="str">
        <f ca="1">INDEX(OLD_AGE!$A$1:$Z$460,MATCH($D10,OLD_AGE!$C:$C,0)+Tools!$G$6,MATCH(2011,OLD_AGE!$11:$11,0)+Tools!$G$3)</f>
        <v>(m)</v>
      </c>
      <c r="AO10" s="118" t="str">
        <f ca="1">INDEX(OLD_AGE!$A$1:$Z$460,MATCH($D10,OLD_AGE!$C:$C,0)+Tools!$G$8,MATCH(2011,OLD_AGE!$11:$11,0)+Tools!$G$3)</f>
        <v>(m)</v>
      </c>
      <c r="AP10" s="117"/>
      <c r="AQ10" s="119" t="str">
        <f ca="1">INDEX(OLD_AGE!$A$1:$Z$460,MATCH($D10,OLD_AGE!$C:$C,0)+Tools!$G$4,MATCH(2012,OLD_AGE!$11:$11,0)+Tools!$G$3)</f>
        <v>(m)</v>
      </c>
      <c r="AR10" s="117" t="str">
        <f ca="1">INDEX(OLD_AGE!$A$1:$Z$460,MATCH($D10,OLD_AGE!$C:$C,0)+Tools!$G$5,MATCH(2012,OLD_AGE!$11:$11,0)+Tools!$G$3)</f>
        <v>(m)</v>
      </c>
      <c r="AS10" s="117" t="str">
        <f ca="1">INDEX(OLD_AGE!$A$1:$Z$460,MATCH($D10,OLD_AGE!$C:$C,0)+Tools!$G$6,MATCH(2012,OLD_AGE!$11:$11,0)+Tools!$G$3)</f>
        <v>(m)</v>
      </c>
      <c r="AT10" s="118" t="str">
        <f ca="1">INDEX(OLD_AGE!$A$1:$Z$460,MATCH($D10,OLD_AGE!$C:$C,0)+Tools!$G$8,MATCH(2012,OLD_AGE!$11:$11,0)+Tools!$G$3)</f>
        <v>(m)</v>
      </c>
      <c r="AU10" s="117"/>
      <c r="AV10" s="119" t="str">
        <f ca="1">INDEX(OLD_AGE!$A$1:$Z$460,MATCH($D10,OLD_AGE!$C:$C,0)+Tools!$G$4,MATCH(2013,OLD_AGE!$11:$11,0)+Tools!$G$3)</f>
        <v>(m)</v>
      </c>
      <c r="AW10" s="117" t="str">
        <f ca="1">INDEX(OLD_AGE!$A$1:$Z$460,MATCH($D10,OLD_AGE!$C:$C,0)+Tools!$G$5,MATCH(2013,OLD_AGE!$11:$11,0)+Tools!$G$3)</f>
        <v>(m)</v>
      </c>
      <c r="AX10" s="117" t="str">
        <f ca="1">INDEX(OLD_AGE!$A$1:$Z$460,MATCH($D10,OLD_AGE!$C:$C,0)+Tools!$G$6,MATCH(2013,OLD_AGE!$11:$11,0)+Tools!$G$3)</f>
        <v>(m)</v>
      </c>
      <c r="AY10" s="118" t="str">
        <f ca="1">INDEX(OLD_AGE!$A$1:$Z$460,MATCH($D10,OLD_AGE!$C:$C,0)+Tools!$G$8,MATCH(2013,OLD_AGE!$11:$11,0)+Tools!$G$3)</f>
        <v>(m)</v>
      </c>
      <c r="AZ10" s="117"/>
      <c r="BA10" s="119" t="str">
        <f ca="1">INDEX(OLD_AGE!$A$1:$Z$460,MATCH($D10,OLD_AGE!$C:$C,0)+Tools!$G$4,MATCH(2014,OLD_AGE!$11:$11,0)+Tools!$G$3)</f>
        <v>(m)</v>
      </c>
      <c r="BB10" s="117" t="str">
        <f ca="1">INDEX(OLD_AGE!$A$1:$Z$460,MATCH($D10,OLD_AGE!$C:$C,0)+Tools!$G$5,MATCH(2014,OLD_AGE!$11:$11,0)+Tools!$G$3)</f>
        <v>(m)</v>
      </c>
      <c r="BC10" s="117" t="str">
        <f ca="1">INDEX(OLD_AGE!$A$1:$Z$460,MATCH($D10,OLD_AGE!$C:$C,0)+Tools!$G$6,MATCH(2014,OLD_AGE!$11:$11,0)+Tools!$G$3)</f>
        <v>(m)</v>
      </c>
      <c r="BD10" s="118" t="str">
        <f ca="1">INDEX(OLD_AGE!$A$1:$Z$460,MATCH($D10,OLD_AGE!$C:$C,0)+Tools!$G$8,MATCH(2014,OLD_AGE!$11:$11,0)+Tools!$G$3)</f>
        <v>(m)</v>
      </c>
      <c r="BE10" s="117"/>
      <c r="BF10" s="119" t="str">
        <f ca="1">INDEX(OLD_AGE!$A$1:$Z$460,MATCH($D10,OLD_AGE!$C:$C,0)+Tools!$G$4,MATCH(2015,OLD_AGE!$11:$11,0)+Tools!$G$3)</f>
        <v>(m)</v>
      </c>
      <c r="BG10" s="117" t="str">
        <f ca="1">INDEX(OLD_AGE!$A$1:$Z$460,MATCH($D10,OLD_AGE!$C:$C,0)+Tools!$G$5,MATCH(2015,OLD_AGE!$11:$11,0)+Tools!$G$3)</f>
        <v>(m)</v>
      </c>
      <c r="BH10" s="117" t="str">
        <f ca="1">INDEX(OLD_AGE!$A$1:$Z$460,MATCH($D10,OLD_AGE!$C:$C,0)+Tools!$G$6,MATCH(2015,OLD_AGE!$11:$11,0)+Tools!$G$3)</f>
        <v>(m)</v>
      </c>
      <c r="BI10" s="118" t="str">
        <f ca="1">INDEX(OLD_AGE!$A$1:$Z$460,MATCH($D10,OLD_AGE!$C:$C,0)+Tools!$G$8,MATCH(2015,OLD_AGE!$11:$11,0)+Tools!$G$3)</f>
        <v>(m)</v>
      </c>
      <c r="BJ10" s="117"/>
      <c r="BK10" s="119" t="str">
        <f ca="1">INDEX(OLD_AGE!$A$1:$Z$460,MATCH($D10,OLD_AGE!$C:$C,0)+Tools!$G$4,MATCH(2016,OLD_AGE!$11:$11,0)+Tools!$G$3)</f>
        <v>(m)</v>
      </c>
      <c r="BL10" s="117" t="str">
        <f ca="1">INDEX(OLD_AGE!$A$1:$Z$460,MATCH($D10,OLD_AGE!$C:$C,0)+Tools!$G$5,MATCH(2016,OLD_AGE!$11:$11,0)+Tools!$G$3)</f>
        <v>(m)</v>
      </c>
      <c r="BM10" s="117" t="str">
        <f ca="1">INDEX(OLD_AGE!$A$1:$Z$460,MATCH($D10,OLD_AGE!$C:$C,0)+Tools!$G$6,MATCH(2016,OLD_AGE!$11:$11,0)+Tools!$G$3)</f>
        <v>(m)</v>
      </c>
      <c r="BN10" s="118" t="str">
        <f ca="1">INDEX(OLD_AGE!$A$1:$Z$460,MATCH($D10,OLD_AGE!$C:$C,0)+Tools!$G$8,MATCH(2016,OLD_AGE!$11:$11,0)+Tools!$G$3)</f>
        <v>(m)</v>
      </c>
      <c r="BO10" s="117"/>
      <c r="BP10" s="119" t="str">
        <f ca="1">INDEX(OLD_AGE!$A$1:$Z$460,MATCH($D10,OLD_AGE!$C:$C,0)+Tools!$G$4,MATCH(2017,OLD_AGE!$11:$11,0)+Tools!$G$3)</f>
        <v>(m)</v>
      </c>
      <c r="BQ10" s="117" t="str">
        <f ca="1">INDEX(OLD_AGE!$A$1:$Z$460,MATCH($D10,OLD_AGE!$C:$C,0)+Tools!$G$5,MATCH(2017,OLD_AGE!$11:$11,0)+Tools!$G$3)</f>
        <v>(m)</v>
      </c>
      <c r="BR10" s="117" t="str">
        <f ca="1">INDEX(OLD_AGE!$A$1:$Z$460,MATCH($D10,OLD_AGE!$C:$C,0)+Tools!$G$6,MATCH(2017,OLD_AGE!$11:$11,0)+Tools!$G$3)</f>
        <v>(m)</v>
      </c>
      <c r="BS10" s="118" t="str">
        <f ca="1">INDEX(OLD_AGE!$A$1:$Z$460,MATCH($D10,OLD_AGE!$C:$C,0)+Tools!$G$8,MATCH(2017,OLD_AGE!$11:$11,0)+Tools!$G$3)</f>
        <v>(m)</v>
      </c>
      <c r="BT10" s="117"/>
      <c r="BU10" s="119" t="str">
        <f ca="1">INDEX(OLD_AGE!$A$1:$Z$460,MATCH($D10,OLD_AGE!$C:$C,0)+Tools!$G$4,MATCH(2018,OLD_AGE!$11:$11,0)+Tools!$G$3)</f>
        <v>(m)</v>
      </c>
      <c r="BV10" s="117" t="str">
        <f ca="1">INDEX(OLD_AGE!$A$1:$Z$460,MATCH($D10,OLD_AGE!$C:$C,0)+Tools!$G$5,MATCH(2018,OLD_AGE!$11:$11,0)+Tools!$G$3)</f>
        <v>(m)</v>
      </c>
      <c r="BW10" s="117" t="str">
        <f ca="1">INDEX(OLD_AGE!$A$1:$Z$460,MATCH($D10,OLD_AGE!$C:$C,0)+Tools!$G$6,MATCH(2018,OLD_AGE!$11:$11,0)+Tools!$G$3)</f>
        <v>(m)</v>
      </c>
      <c r="BX10" s="118" t="str">
        <f ca="1">INDEX(OLD_AGE!$A$1:$Z$460,MATCH($D10,OLD_AGE!$C:$C,0)+Tools!$G$8,MATCH(2018,OLD_AGE!$11:$11,0)+Tools!$G$3)</f>
        <v>(m)</v>
      </c>
    </row>
    <row r="11" spans="1:76" s="419" customFormat="1" ht="21.75" customHeight="1" x14ac:dyDescent="0.35">
      <c r="B11" s="159">
        <f>B10</f>
        <v>5</v>
      </c>
      <c r="C11" s="175" t="str">
        <f t="shared" si="7"/>
        <v>233.10.1.1.2.0</v>
      </c>
      <c r="D11" s="113" t="s">
        <v>83</v>
      </c>
      <c r="E11" s="113" t="s">
        <v>83</v>
      </c>
      <c r="F11" s="113" t="s">
        <v>83</v>
      </c>
      <c r="G11" s="77">
        <v>233</v>
      </c>
      <c r="H11" s="78">
        <v>10</v>
      </c>
      <c r="I11" s="78">
        <v>1</v>
      </c>
      <c r="J11" s="78">
        <v>1</v>
      </c>
      <c r="K11" s="78">
        <v>2</v>
      </c>
      <c r="L11" s="78">
        <v>0</v>
      </c>
      <c r="M11" s="78">
        <v>0</v>
      </c>
      <c r="N11" s="79">
        <v>0</v>
      </c>
      <c r="O11" s="79">
        <v>0</v>
      </c>
      <c r="P11" s="79">
        <v>0</v>
      </c>
      <c r="Q11" s="78"/>
      <c r="R11" s="114">
        <f t="shared" ref="R11:BS11" ca="1" si="10">SUM(R12:R14)-R14</f>
        <v>13409</v>
      </c>
      <c r="S11" s="115">
        <f t="shared" ca="1" si="10"/>
        <v>978</v>
      </c>
      <c r="T11" s="115">
        <f t="shared" ca="1" si="10"/>
        <v>495</v>
      </c>
      <c r="U11" s="116">
        <f t="shared" ca="1" si="10"/>
        <v>0</v>
      </c>
      <c r="V11" s="115"/>
      <c r="W11" s="114">
        <f t="shared" ca="1" si="10"/>
        <v>14639</v>
      </c>
      <c r="X11" s="115">
        <f t="shared" ca="1" si="10"/>
        <v>894</v>
      </c>
      <c r="Y11" s="115">
        <f t="shared" ca="1" si="10"/>
        <v>376</v>
      </c>
      <c r="Z11" s="116">
        <f t="shared" ca="1" si="10"/>
        <v>0</v>
      </c>
      <c r="AA11" s="115"/>
      <c r="AB11" s="114">
        <f t="shared" ca="1" si="10"/>
        <v>16893</v>
      </c>
      <c r="AC11" s="115">
        <f t="shared" ca="1" si="10"/>
        <v>2327</v>
      </c>
      <c r="AD11" s="115">
        <f t="shared" ca="1" si="10"/>
        <v>0</v>
      </c>
      <c r="AE11" s="116">
        <f t="shared" ca="1" si="10"/>
        <v>0</v>
      </c>
      <c r="AF11" s="115"/>
      <c r="AG11" s="114">
        <f t="shared" ca="1" si="10"/>
        <v>19327</v>
      </c>
      <c r="AH11" s="115">
        <f t="shared" ca="1" si="10"/>
        <v>2590</v>
      </c>
      <c r="AI11" s="115">
        <f t="shared" ca="1" si="10"/>
        <v>0</v>
      </c>
      <c r="AJ11" s="116">
        <f t="shared" ca="1" si="10"/>
        <v>0</v>
      </c>
      <c r="AK11" s="115"/>
      <c r="AL11" s="114">
        <f t="shared" ca="1" si="10"/>
        <v>20602</v>
      </c>
      <c r="AM11" s="115">
        <f t="shared" ca="1" si="10"/>
        <v>1656</v>
      </c>
      <c r="AN11" s="115">
        <f t="shared" ca="1" si="10"/>
        <v>0</v>
      </c>
      <c r="AO11" s="116">
        <f t="shared" ca="1" si="10"/>
        <v>0</v>
      </c>
      <c r="AP11" s="115"/>
      <c r="AQ11" s="114">
        <f t="shared" ca="1" si="10"/>
        <v>21632</v>
      </c>
      <c r="AR11" s="115">
        <f t="shared" ca="1" si="10"/>
        <v>1470</v>
      </c>
      <c r="AS11" s="115">
        <f t="shared" ca="1" si="10"/>
        <v>0</v>
      </c>
      <c r="AT11" s="116">
        <f t="shared" ca="1" si="10"/>
        <v>0</v>
      </c>
      <c r="AU11" s="115"/>
      <c r="AV11" s="114">
        <f t="shared" ca="1" si="10"/>
        <v>22965</v>
      </c>
      <c r="AW11" s="115">
        <f t="shared" ca="1" si="10"/>
        <v>1529</v>
      </c>
      <c r="AX11" s="115">
        <f t="shared" ca="1" si="10"/>
        <v>0</v>
      </c>
      <c r="AY11" s="116">
        <f t="shared" ca="1" si="10"/>
        <v>0</v>
      </c>
      <c r="AZ11" s="115"/>
      <c r="BA11" s="114">
        <f t="shared" ca="1" si="10"/>
        <v>24231</v>
      </c>
      <c r="BB11" s="115">
        <f t="shared" ca="1" si="10"/>
        <v>1376</v>
      </c>
      <c r="BC11" s="115">
        <f t="shared" ca="1" si="10"/>
        <v>0</v>
      </c>
      <c r="BD11" s="116">
        <f t="shared" ca="1" si="10"/>
        <v>0</v>
      </c>
      <c r="BE11" s="115"/>
      <c r="BF11" s="114">
        <f t="shared" ca="1" si="10"/>
        <v>25457</v>
      </c>
      <c r="BG11" s="115">
        <f t="shared" ca="1" si="10"/>
        <v>1361</v>
      </c>
      <c r="BH11" s="115">
        <f t="shared" ca="1" si="10"/>
        <v>0</v>
      </c>
      <c r="BI11" s="116">
        <f t="shared" ca="1" si="10"/>
        <v>0</v>
      </c>
      <c r="BJ11" s="115"/>
      <c r="BK11" s="114">
        <f t="shared" ca="1" si="10"/>
        <v>29121</v>
      </c>
      <c r="BL11" s="115">
        <f t="shared" ca="1" si="10"/>
        <v>1640</v>
      </c>
      <c r="BM11" s="115">
        <f t="shared" ca="1" si="10"/>
        <v>0</v>
      </c>
      <c r="BN11" s="116">
        <f t="shared" ca="1" si="10"/>
        <v>0</v>
      </c>
      <c r="BO11" s="115"/>
      <c r="BP11" s="114">
        <f t="shared" ca="1" si="10"/>
        <v>27048</v>
      </c>
      <c r="BQ11" s="115">
        <f t="shared" ca="1" si="10"/>
        <v>407</v>
      </c>
      <c r="BR11" s="115">
        <f t="shared" ca="1" si="10"/>
        <v>0</v>
      </c>
      <c r="BS11" s="116">
        <f t="shared" ca="1" si="10"/>
        <v>0</v>
      </c>
      <c r="BT11" s="115"/>
      <c r="BU11" s="114">
        <f ca="1">SUM(BU12:BU14)-BU14</f>
        <v>27511</v>
      </c>
      <c r="BV11" s="115">
        <f t="shared" ref="BV11:BX11" ca="1" si="11">SUM(BV12:BV14)-BV14</f>
        <v>735</v>
      </c>
      <c r="BW11" s="115">
        <f t="shared" ca="1" si="11"/>
        <v>0</v>
      </c>
      <c r="BX11" s="116">
        <f t="shared" ca="1" si="11"/>
        <v>0</v>
      </c>
    </row>
    <row r="12" spans="1:76" ht="32.25" customHeight="1" x14ac:dyDescent="0.35">
      <c r="A12" s="80" t="str">
        <f ca="1">HYPERLINK(CELL("contents",$A$2)&amp;CELL("contents",D$3)&amp;"!B"&amp;MATCH(D12,OLD_AGE!C:C,0)+6, "seedetails")</f>
        <v>seedetails</v>
      </c>
      <c r="B12" s="160">
        <f>B10+1</f>
        <v>6</v>
      </c>
      <c r="C12" s="174" t="str">
        <f t="shared" ca="1" si="7"/>
        <v>233.10.1.1.1.6</v>
      </c>
      <c r="D12" s="81" t="str">
        <f ca="1">INDIRECT( ADDRESS( ( $B12 - 1)*Tools!$G$16 + Tools!$G$17, 3, 1, 1, "OLD_AGE" ) )</f>
        <v>Early retirement pension</v>
      </c>
      <c r="E12" s="81" t="str">
        <f ca="1">INDIRECT( ADDRESS( ( $B12 - 1)*Tools!$G$16 + Tools!$G$17, 4, 1, 1, "OLD_AGE" ) )</f>
        <v>Early retirement pension</v>
      </c>
      <c r="F12" s="81" t="str">
        <f ca="1">INDIRECT( ADDRESS( ( $B12 - 1)*Tools!$G$16 + Tools!$G$17, 4, 1, 1, "OLD_AGE" ) )</f>
        <v>Early retirement pension</v>
      </c>
      <c r="G12" s="82">
        <v>233</v>
      </c>
      <c r="H12" s="83">
        <f ca="1">IF(INDEX(OLD_AGE!$A$1:$H$460,MATCH($D12,OLD_AGE!$C:$C,0)+Tools!$G$14,5)=Tools!$D$19,10,IF(INDEX(OLD_AGE!$A$1:$H$460,MATCH($D12,OLD_AGE!$C:$C,0)+Tools!$G$14,5)=Tools!$D$20,20,30))</f>
        <v>10</v>
      </c>
      <c r="I12" s="83">
        <v>1</v>
      </c>
      <c r="J12" s="83">
        <v>1</v>
      </c>
      <c r="K12" s="83">
        <f>K10</f>
        <v>1</v>
      </c>
      <c r="L12" s="83">
        <f>L10+1</f>
        <v>6</v>
      </c>
      <c r="M12" s="117">
        <f ca="1">IF(INDEX( OLD_AGE!$A$1:$H$460,MATCH($D12,OLD_AGE!$C:$C,0)+Tools!$G$13,3)="No",0,1)</f>
        <v>0</v>
      </c>
      <c r="N12" s="118">
        <f ca="1">IF(INDEX( OLD_AGE!$A$1:$H$460,MATCH($D12,OLD_AGE!$C:$C,0)+Tools!$G$12,3)="No",0,1)</f>
        <v>0</v>
      </c>
      <c r="O12" s="118" t="str">
        <f ca="1">IF(INDEX(OLD_AGE!$A$1:$H$656,MATCH($D12,OLD_AGE!$C:$C,0)+Tools!$G$12,5)=1,"P",IF(INDEX(OLD_AGE!$A$1:$H$656,MATCH($D12,OLD_AGE!$C:$C,0)+Tools!$G$12,5)=365,"F","G"))</f>
        <v>P</v>
      </c>
      <c r="P12" s="118">
        <f ca="1">IF(INDEX( OLD_AGE!$A$1:$H$460,MATCH($D12,OLD_AGE!$C:$C,0)+Tools!$G$13,5)="No",0,1)</f>
        <v>0</v>
      </c>
      <c r="Q12" s="83"/>
      <c r="R12" s="119">
        <f ca="1">INDEX(OLD_AGE!$A$1:$H$460,MATCH($D12,OLD_AGE!$C:$C,0)+Tools!$G$4,MATCH(2007,OLD_AGE!$11:$11,0)+Tools!$G$3)</f>
        <v>13409</v>
      </c>
      <c r="S12" s="117">
        <f ca="1">INDEX(OLD_AGE!$A$1:$H$460,MATCH($D12,OLD_AGE!$C:$C,0)+Tools!$G$5,MATCH(2007,OLD_AGE!$11:$11,0)+Tools!$G$3)</f>
        <v>978</v>
      </c>
      <c r="T12" s="117">
        <f ca="1">INDEX(OLD_AGE!$A$1:$H$460,MATCH($D12,OLD_AGE!$C:$C,0)+Tools!$G$6,MATCH(2007,OLD_AGE!$11:$11,0)+Tools!$G$3)</f>
        <v>495</v>
      </c>
      <c r="U12" s="118" t="str">
        <f ca="1">INDEX(OLD_AGE!$A$1:$H$460,MATCH($D12,OLD_AGE!$C:$C,0)+Tools!$G$8,MATCH(2007,OLD_AGE!$11:$11,0)+Tools!$G$3)</f>
        <v>(m)</v>
      </c>
      <c r="V12" s="117"/>
      <c r="W12" s="119">
        <f ca="1">INDEX(OLD_AGE!$A$1:$H$460,MATCH($D12,OLD_AGE!$C:$C,0)+Tools!$G$4,MATCH(2008,OLD_AGE!$11:$11,0)+Tools!$G$3)</f>
        <v>14639</v>
      </c>
      <c r="X12" s="117">
        <f ca="1">INDEX(OLD_AGE!$A$1:$H$460,MATCH($D12,OLD_AGE!$C:$C,0)+Tools!$G$5,MATCH(2008,OLD_AGE!$11:$11,0)+Tools!$G$3)</f>
        <v>894</v>
      </c>
      <c r="Y12" s="117">
        <f ca="1">INDEX(OLD_AGE!$A$1:$H$460,MATCH($D12,OLD_AGE!$C:$C,0)+Tools!$G$6,MATCH(2008,OLD_AGE!$11:$11,0)+Tools!$G$3)</f>
        <v>376</v>
      </c>
      <c r="Z12" s="118" t="str">
        <f ca="1">INDEX(OLD_AGE!$A$1:$H$460,MATCH($D12,OLD_AGE!$C:$C,0)+Tools!$G$8,MATCH(2008,OLD_AGE!$11:$11,0)+Tools!$G$3)</f>
        <v>(m)</v>
      </c>
      <c r="AA12" s="117"/>
      <c r="AB12" s="119">
        <f ca="1">INDEX(OLD_AGE!$A$1:$I$460,MATCH($D12,OLD_AGE!$C:$C,0)+Tools!$G$4,MATCH(2009,OLD_AGE!$11:$11,0)+Tools!$G$3)</f>
        <v>16893</v>
      </c>
      <c r="AC12" s="117">
        <f ca="1">INDEX(OLD_AGE!$A$1:$I$460,MATCH($D12,OLD_AGE!$C:$C,0)+Tools!$G$5,MATCH(2009,OLD_AGE!$11:$11,0)+Tools!$G$3)</f>
        <v>2327</v>
      </c>
      <c r="AD12" s="117" t="str">
        <f ca="1">INDEX(OLD_AGE!$A$1:$I$460,MATCH($D12,OLD_AGE!$C:$C,0)+Tools!$G$6,MATCH(2009,OLD_AGE!$11:$11,0)+Tools!$G$3)</f>
        <v>(m)</v>
      </c>
      <c r="AE12" s="118" t="str">
        <f ca="1">INDEX(OLD_AGE!$A$1:$I$460,MATCH($D12,OLD_AGE!$C:$C,0)+Tools!$G$8,MATCH(2009,OLD_AGE!$11:$11,0)+Tools!$G$3)</f>
        <v>(m)</v>
      </c>
      <c r="AF12" s="117"/>
      <c r="AG12" s="119">
        <f ca="1">INDEX(OLD_AGE!$A$1:$J$460,MATCH($D12,OLD_AGE!$C:$C,0)+Tools!$G$4,MATCH(2010,OLD_AGE!$11:$11,0)+Tools!$G$3)</f>
        <v>19327</v>
      </c>
      <c r="AH12" s="117">
        <f ca="1">INDEX(OLD_AGE!$A$1:$J$460,MATCH($D12,OLD_AGE!$C:$C,0)+Tools!$G$5,MATCH(2010,OLD_AGE!$11:$11,0)+Tools!$G$3)</f>
        <v>2590</v>
      </c>
      <c r="AI12" s="117" t="str">
        <f ca="1">INDEX(OLD_AGE!$A$1:$J$460,MATCH($D12,OLD_AGE!$C:$C,0)+Tools!$G$6,MATCH(2010,OLD_AGE!$11:$11,0)+Tools!$G$3)</f>
        <v>(m)</v>
      </c>
      <c r="AJ12" s="118" t="str">
        <f ca="1">INDEX(OLD_AGE!$A$1:$J$460,MATCH($D12,OLD_AGE!$C:$C,0)+Tools!$G$8,MATCH(2010,OLD_AGE!$11:$11,0)+Tools!$G$3)</f>
        <v>(m)</v>
      </c>
      <c r="AK12" s="117"/>
      <c r="AL12" s="119">
        <f ca="1">INDEX(OLD_AGE!$A$1:$Z$460,MATCH($D12,OLD_AGE!$C:$C,0)+Tools!$G$4,MATCH(2011,OLD_AGE!$11:$11,0)+Tools!$G$3)</f>
        <v>20602</v>
      </c>
      <c r="AM12" s="117">
        <f ca="1">INDEX(OLD_AGE!$A$1:$Z$460,MATCH($D12,OLD_AGE!$C:$C,0)+Tools!$G$5,MATCH(2011,OLD_AGE!$11:$11,0)+Tools!$G$3)</f>
        <v>1656</v>
      </c>
      <c r="AN12" s="117" t="str">
        <f ca="1">INDEX(OLD_AGE!$A$1:$Z$460,MATCH($D12,OLD_AGE!$C:$C,0)+Tools!$G$6,MATCH(2011,OLD_AGE!$11:$11,0)+Tools!$G$3)</f>
        <v>(m)</v>
      </c>
      <c r="AO12" s="118" t="str">
        <f ca="1">INDEX(OLD_AGE!$A$1:$Z$460,MATCH($D12,OLD_AGE!$C:$C,0)+Tools!$G$8,MATCH(2011,OLD_AGE!$11:$11,0)+Tools!$G$3)</f>
        <v>(m)</v>
      </c>
      <c r="AP12" s="117"/>
      <c r="AQ12" s="119">
        <f ca="1">INDEX(OLD_AGE!$A$1:$Z$460,MATCH($D12,OLD_AGE!$C:$C,0)+Tools!$G$4,MATCH(2012,OLD_AGE!$11:$11,0)+Tools!$G$3)</f>
        <v>21632</v>
      </c>
      <c r="AR12" s="117">
        <f ca="1">INDEX(OLD_AGE!$A$1:$Z$460,MATCH($D12,OLD_AGE!$C:$C,0)+Tools!$G$5,MATCH(2012,OLD_AGE!$11:$11,0)+Tools!$G$3)</f>
        <v>1470</v>
      </c>
      <c r="AS12" s="117" t="str">
        <f ca="1">INDEX(OLD_AGE!$A$1:$Z$460,MATCH($D12,OLD_AGE!$C:$C,0)+Tools!$G$6,MATCH(2012,OLD_AGE!$11:$11,0)+Tools!$G$3)</f>
        <v>(m)</v>
      </c>
      <c r="AT12" s="118" t="str">
        <f ca="1">INDEX(OLD_AGE!$A$1:$Z$460,MATCH($D12,OLD_AGE!$C:$C,0)+Tools!$G$8,MATCH(2012,OLD_AGE!$11:$11,0)+Tools!$G$3)</f>
        <v>(m)</v>
      </c>
      <c r="AU12" s="117"/>
      <c r="AV12" s="119">
        <f ca="1">INDEX(OLD_AGE!$A$1:$Z$460,MATCH($D12,OLD_AGE!$C:$C,0)+Tools!$G$4,MATCH(2013,OLD_AGE!$11:$11,0)+Tools!$G$3)</f>
        <v>22965</v>
      </c>
      <c r="AW12" s="117">
        <f ca="1">INDEX(OLD_AGE!$A$1:$Z$460,MATCH($D12,OLD_AGE!$C:$C,0)+Tools!$G$5,MATCH(2013,OLD_AGE!$11:$11,0)+Tools!$G$3)</f>
        <v>1529</v>
      </c>
      <c r="AX12" s="117" t="str">
        <f ca="1">INDEX(OLD_AGE!$A$1:$Z$460,MATCH($D12,OLD_AGE!$C:$C,0)+Tools!$G$6,MATCH(2013,OLD_AGE!$11:$11,0)+Tools!$G$3)</f>
        <v>(m)</v>
      </c>
      <c r="AY12" s="118" t="str">
        <f ca="1">INDEX(OLD_AGE!$A$1:$Z$460,MATCH($D12,OLD_AGE!$C:$C,0)+Tools!$G$8,MATCH(2013,OLD_AGE!$11:$11,0)+Tools!$G$3)</f>
        <v>(m)</v>
      </c>
      <c r="AZ12" s="117"/>
      <c r="BA12" s="119">
        <f ca="1">INDEX(OLD_AGE!$A$1:$Z$460,MATCH($D12,OLD_AGE!$C:$C,0)+Tools!$G$4,MATCH(2014,OLD_AGE!$11:$11,0)+Tools!$G$3)</f>
        <v>24231</v>
      </c>
      <c r="BB12" s="117">
        <f ca="1">INDEX(OLD_AGE!$A$1:$Z$460,MATCH($D12,OLD_AGE!$C:$C,0)+Tools!$G$5,MATCH(2014,OLD_AGE!$11:$11,0)+Tools!$G$3)</f>
        <v>1376</v>
      </c>
      <c r="BC12" s="117" t="str">
        <f ca="1">INDEX(OLD_AGE!$A$1:$Z$460,MATCH($D12,OLD_AGE!$C:$C,0)+Tools!$G$6,MATCH(2014,OLD_AGE!$11:$11,0)+Tools!$G$3)</f>
        <v>(m)</v>
      </c>
      <c r="BD12" s="118" t="str">
        <f ca="1">INDEX(OLD_AGE!$A$1:$Z$460,MATCH($D12,OLD_AGE!$C:$C,0)+Tools!$G$8,MATCH(2014,OLD_AGE!$11:$11,0)+Tools!$G$3)</f>
        <v>(m)</v>
      </c>
      <c r="BE12" s="117"/>
      <c r="BF12" s="119">
        <f ca="1">INDEX(OLD_AGE!$A$1:$Z$460,MATCH($D12,OLD_AGE!$C:$C,0)+Tools!$G$4,MATCH(2015,OLD_AGE!$11:$11,0)+Tools!$G$3)</f>
        <v>25457</v>
      </c>
      <c r="BG12" s="117">
        <f ca="1">INDEX(OLD_AGE!$A$1:$Z$460,MATCH($D12,OLD_AGE!$C:$C,0)+Tools!$G$5,MATCH(2015,OLD_AGE!$11:$11,0)+Tools!$G$3)</f>
        <v>1361</v>
      </c>
      <c r="BH12" s="117" t="str">
        <f ca="1">INDEX(OLD_AGE!$A$1:$Z$460,MATCH($D12,OLD_AGE!$C:$C,0)+Tools!$G$6,MATCH(2015,OLD_AGE!$11:$11,0)+Tools!$G$3)</f>
        <v>(m)</v>
      </c>
      <c r="BI12" s="118" t="str">
        <f ca="1">INDEX(OLD_AGE!$A$1:$Z$460,MATCH($D12,OLD_AGE!$C:$C,0)+Tools!$G$8,MATCH(2015,OLD_AGE!$11:$11,0)+Tools!$G$3)</f>
        <v>(m)</v>
      </c>
      <c r="BJ12" s="117"/>
      <c r="BK12" s="119">
        <f ca="1">INDEX(OLD_AGE!$A$1:$Z$460,MATCH($D12,OLD_AGE!$C:$C,0)+Tools!$G$4,MATCH(2016,OLD_AGE!$11:$11,0)+Tools!$G$3)</f>
        <v>29121</v>
      </c>
      <c r="BL12" s="117">
        <f ca="1">INDEX(OLD_AGE!$A$1:$Z$460,MATCH($D12,OLD_AGE!$C:$C,0)+Tools!$G$5,MATCH(2016,OLD_AGE!$11:$11,0)+Tools!$G$3)</f>
        <v>1640</v>
      </c>
      <c r="BM12" s="117" t="str">
        <f ca="1">INDEX(OLD_AGE!$A$1:$Z$460,MATCH($D12,OLD_AGE!$C:$C,0)+Tools!$G$6,MATCH(2016,OLD_AGE!$11:$11,0)+Tools!$G$3)</f>
        <v>(m)</v>
      </c>
      <c r="BN12" s="118" t="str">
        <f ca="1">INDEX(OLD_AGE!$A$1:$Z$460,MATCH($D12,OLD_AGE!$C:$C,0)+Tools!$G$8,MATCH(2016,OLD_AGE!$11:$11,0)+Tools!$G$3)</f>
        <v>(m)</v>
      </c>
      <c r="BO12" s="117"/>
      <c r="BP12" s="119">
        <f ca="1">INDEX(OLD_AGE!$A$1:$Z$460,MATCH($D12,OLD_AGE!$C:$C,0)+Tools!$G$4,MATCH(2017,OLD_AGE!$11:$11,0)+Tools!$G$3)</f>
        <v>27048</v>
      </c>
      <c r="BQ12" s="117">
        <f ca="1">INDEX(OLD_AGE!$A$1:$Z$460,MATCH($D12,OLD_AGE!$C:$C,0)+Tools!$G$5,MATCH(2017,OLD_AGE!$11:$11,0)+Tools!$G$3)</f>
        <v>407</v>
      </c>
      <c r="BR12" s="117" t="str">
        <f ca="1">INDEX(OLD_AGE!$A$1:$Z$460,MATCH($D12,OLD_AGE!$C:$C,0)+Tools!$G$6,MATCH(2017,OLD_AGE!$11:$11,0)+Tools!$G$3)</f>
        <v>(m)</v>
      </c>
      <c r="BS12" s="118" t="str">
        <f ca="1">INDEX(OLD_AGE!$A$1:$Z$460,MATCH($D12,OLD_AGE!$C:$C,0)+Tools!$G$8,MATCH(2017,OLD_AGE!$11:$11,0)+Tools!$G$3)</f>
        <v>(m)</v>
      </c>
      <c r="BT12" s="117"/>
      <c r="BU12" s="119">
        <f ca="1">INDEX(OLD_AGE!$A$1:$Z$460,MATCH($D12,OLD_AGE!$C:$C,0)+Tools!$G$4,MATCH(2018,OLD_AGE!$11:$11,0)+Tools!$G$3)</f>
        <v>27511</v>
      </c>
      <c r="BV12" s="117">
        <f ca="1">INDEX(OLD_AGE!$A$1:$Z$460,MATCH($D12,OLD_AGE!$C:$C,0)+Tools!$G$5,MATCH(2018,OLD_AGE!$11:$11,0)+Tools!$G$3)</f>
        <v>735</v>
      </c>
      <c r="BW12" s="117" t="str">
        <f ca="1">INDEX(OLD_AGE!$A$1:$Z$460,MATCH($D12,OLD_AGE!$C:$C,0)+Tools!$G$6,MATCH(2018,OLD_AGE!$11:$11,0)+Tools!$G$3)</f>
        <v>(m)</v>
      </c>
      <c r="BX12" s="118" t="str">
        <f ca="1">INDEX(OLD_AGE!$A$1:$Z$460,MATCH($D12,OLD_AGE!$C:$C,0)+Tools!$G$8,MATCH(2018,OLD_AGE!$11:$11,0)+Tools!$G$3)</f>
        <v>(m)</v>
      </c>
    </row>
    <row r="13" spans="1:76" ht="34.5" customHeight="1" thickBot="1" x14ac:dyDescent="0.4">
      <c r="A13" s="80"/>
      <c r="B13" s="160"/>
      <c r="C13" s="174"/>
      <c r="D13" s="81"/>
      <c r="E13" s="81"/>
      <c r="F13" s="81"/>
      <c r="G13" s="82"/>
      <c r="H13" s="83"/>
      <c r="I13" s="83"/>
      <c r="J13" s="83"/>
      <c r="K13" s="83"/>
      <c r="L13" s="83"/>
      <c r="M13" s="117"/>
      <c r="N13" s="118"/>
      <c r="O13" s="118"/>
      <c r="P13" s="118"/>
      <c r="Q13" s="83"/>
      <c r="R13" s="119"/>
      <c r="S13" s="117"/>
      <c r="T13" s="117"/>
      <c r="U13" s="118"/>
      <c r="V13" s="117"/>
      <c r="W13" s="119"/>
      <c r="X13" s="117"/>
      <c r="Y13" s="117"/>
      <c r="Z13" s="118"/>
      <c r="AA13" s="117"/>
      <c r="AB13" s="119"/>
      <c r="AC13" s="117"/>
      <c r="AD13" s="117"/>
      <c r="AE13" s="118"/>
      <c r="AF13" s="117"/>
      <c r="AG13" s="119"/>
      <c r="AH13" s="117"/>
      <c r="AI13" s="117"/>
      <c r="AJ13" s="118"/>
      <c r="AK13" s="117"/>
      <c r="AL13" s="119"/>
      <c r="AM13" s="117"/>
      <c r="AN13" s="117"/>
      <c r="AO13" s="118"/>
      <c r="AP13" s="117"/>
      <c r="AQ13" s="119"/>
      <c r="AR13" s="117"/>
      <c r="AS13" s="117"/>
      <c r="AT13" s="118"/>
      <c r="AU13" s="117"/>
      <c r="AV13" s="119"/>
      <c r="AW13" s="117"/>
      <c r="AX13" s="117"/>
      <c r="AY13" s="118"/>
      <c r="AZ13" s="117"/>
      <c r="BA13" s="119"/>
      <c r="BB13" s="117"/>
      <c r="BC13" s="117"/>
      <c r="BD13" s="118"/>
      <c r="BE13" s="117"/>
      <c r="BF13" s="119"/>
      <c r="BG13" s="117"/>
      <c r="BH13" s="117"/>
      <c r="BI13" s="118"/>
      <c r="BJ13" s="117"/>
      <c r="BK13" s="119"/>
      <c r="BL13" s="117"/>
      <c r="BM13" s="117"/>
      <c r="BN13" s="118"/>
      <c r="BO13" s="117"/>
      <c r="BP13" s="119"/>
      <c r="BQ13" s="117"/>
      <c r="BR13" s="117"/>
      <c r="BS13" s="118"/>
      <c r="BT13" s="117"/>
      <c r="BU13" s="119"/>
      <c r="BV13" s="117"/>
      <c r="BW13" s="117"/>
      <c r="BX13" s="118"/>
    </row>
    <row r="14" spans="1:76" ht="15" customHeight="1" x14ac:dyDescent="0.35">
      <c r="A14" s="101"/>
      <c r="B14" s="157">
        <v>0</v>
      </c>
      <c r="C14" s="171" t="str">
        <f t="shared" si="0"/>
        <v>233.10.2.0.0.0</v>
      </c>
      <c r="D14" s="103" t="s">
        <v>84</v>
      </c>
      <c r="E14" s="103" t="s">
        <v>84</v>
      </c>
      <c r="F14" s="103" t="s">
        <v>84</v>
      </c>
      <c r="G14" s="102">
        <v>233</v>
      </c>
      <c r="H14" s="104">
        <v>10</v>
      </c>
      <c r="I14" s="104">
        <v>2</v>
      </c>
      <c r="J14" s="104">
        <v>0</v>
      </c>
      <c r="K14" s="104">
        <v>0</v>
      </c>
      <c r="L14" s="104">
        <v>0</v>
      </c>
      <c r="M14" s="104">
        <v>0</v>
      </c>
      <c r="N14" s="105">
        <v>0</v>
      </c>
      <c r="O14" s="105">
        <v>0</v>
      </c>
      <c r="P14" s="105">
        <v>0</v>
      </c>
      <c r="Q14" s="75"/>
      <c r="R14" s="106">
        <f t="shared" ref="R14:AG15" ca="1" si="12">SUM(R15)</f>
        <v>12878.75</v>
      </c>
      <c r="S14" s="107">
        <f t="shared" ca="1" si="12"/>
        <v>4523</v>
      </c>
      <c r="T14" s="107">
        <f t="shared" ca="1" si="12"/>
        <v>5340</v>
      </c>
      <c r="U14" s="108">
        <f t="shared" ca="1" si="12"/>
        <v>12878.75</v>
      </c>
      <c r="V14" s="109"/>
      <c r="W14" s="106">
        <f t="shared" ca="1" si="12"/>
        <v>12071.25</v>
      </c>
      <c r="X14" s="107">
        <f t="shared" ca="1" si="12"/>
        <v>3584</v>
      </c>
      <c r="Y14" s="107">
        <f t="shared" ca="1" si="12"/>
        <v>4589</v>
      </c>
      <c r="Z14" s="108">
        <f t="shared" ca="1" si="12"/>
        <v>12071.25</v>
      </c>
      <c r="AA14" s="109"/>
      <c r="AB14" s="106">
        <f t="shared" ca="1" si="12"/>
        <v>11309</v>
      </c>
      <c r="AC14" s="107">
        <f t="shared" ca="1" si="12"/>
        <v>911</v>
      </c>
      <c r="AD14" s="107">
        <f t="shared" ca="1" si="12"/>
        <v>0</v>
      </c>
      <c r="AE14" s="108">
        <f t="shared" ca="1" si="12"/>
        <v>0</v>
      </c>
      <c r="AF14" s="109"/>
      <c r="AG14" s="106">
        <f t="shared" ca="1" si="12"/>
        <v>10828</v>
      </c>
      <c r="AH14" s="107">
        <f t="shared" ref="AG14:AJ15" ca="1" si="13">SUM(AH15)</f>
        <v>780</v>
      </c>
      <c r="AI14" s="107">
        <f t="shared" ca="1" si="13"/>
        <v>0</v>
      </c>
      <c r="AJ14" s="108">
        <f t="shared" ca="1" si="13"/>
        <v>0</v>
      </c>
      <c r="AK14" s="109"/>
      <c r="AL14" s="106">
        <f t="shared" ref="AL14:BA15" ca="1" si="14">SUM(AL15)</f>
        <v>9953</v>
      </c>
      <c r="AM14" s="107">
        <f t="shared" ca="1" si="14"/>
        <v>805</v>
      </c>
      <c r="AN14" s="107">
        <f t="shared" ca="1" si="14"/>
        <v>0</v>
      </c>
      <c r="AO14" s="108">
        <f t="shared" ca="1" si="14"/>
        <v>0</v>
      </c>
      <c r="AP14" s="109"/>
      <c r="AQ14" s="106">
        <f t="shared" ca="1" si="14"/>
        <v>9060</v>
      </c>
      <c r="AR14" s="107">
        <f t="shared" ca="1" si="14"/>
        <v>752</v>
      </c>
      <c r="AS14" s="107">
        <f t="shared" ca="1" si="14"/>
        <v>0</v>
      </c>
      <c r="AT14" s="108">
        <f t="shared" ca="1" si="14"/>
        <v>0</v>
      </c>
      <c r="AU14" s="109"/>
      <c r="AV14" s="106">
        <f t="shared" ca="1" si="14"/>
        <v>8214</v>
      </c>
      <c r="AW14" s="107">
        <f t="shared" ca="1" si="14"/>
        <v>0</v>
      </c>
      <c r="AX14" s="107">
        <f t="shared" ca="1" si="14"/>
        <v>0</v>
      </c>
      <c r="AY14" s="108">
        <f t="shared" ca="1" si="14"/>
        <v>0</v>
      </c>
      <c r="AZ14" s="109"/>
      <c r="BA14" s="106">
        <f t="shared" ca="1" si="14"/>
        <v>7578</v>
      </c>
      <c r="BB14" s="107">
        <f t="shared" ref="AV14:BD15" ca="1" si="15">SUM(BB15)</f>
        <v>0</v>
      </c>
      <c r="BC14" s="107">
        <f t="shared" ca="1" si="15"/>
        <v>0</v>
      </c>
      <c r="BD14" s="108">
        <f t="shared" ca="1" si="15"/>
        <v>0</v>
      </c>
      <c r="BE14" s="109"/>
      <c r="BF14" s="106">
        <f t="shared" ref="BF14:BU15" ca="1" si="16">SUM(BF15)</f>
        <v>7094</v>
      </c>
      <c r="BG14" s="107">
        <f t="shared" ca="1" si="16"/>
        <v>0</v>
      </c>
      <c r="BH14" s="107">
        <f t="shared" ca="1" si="16"/>
        <v>0</v>
      </c>
      <c r="BI14" s="108">
        <f t="shared" ca="1" si="16"/>
        <v>0</v>
      </c>
      <c r="BJ14" s="109"/>
      <c r="BK14" s="106">
        <f t="shared" ca="1" si="16"/>
        <v>6899</v>
      </c>
      <c r="BL14" s="107">
        <f t="shared" ca="1" si="16"/>
        <v>0</v>
      </c>
      <c r="BM14" s="107">
        <f t="shared" ca="1" si="16"/>
        <v>0</v>
      </c>
      <c r="BN14" s="108">
        <f t="shared" ca="1" si="16"/>
        <v>0</v>
      </c>
      <c r="BO14" s="109"/>
      <c r="BP14" s="106">
        <f t="shared" ca="1" si="16"/>
        <v>6507</v>
      </c>
      <c r="BQ14" s="107">
        <f t="shared" ca="1" si="16"/>
        <v>514</v>
      </c>
      <c r="BR14" s="107">
        <f t="shared" ca="1" si="16"/>
        <v>0</v>
      </c>
      <c r="BS14" s="108">
        <f t="shared" ca="1" si="16"/>
        <v>0</v>
      </c>
      <c r="BT14" s="109"/>
      <c r="BU14" s="106">
        <f t="shared" ca="1" si="16"/>
        <v>6359</v>
      </c>
      <c r="BV14" s="107">
        <f t="shared" ref="BP14:BX15" ca="1" si="17">SUM(BV15)</f>
        <v>614</v>
      </c>
      <c r="BW14" s="107">
        <f t="shared" ca="1" si="17"/>
        <v>0</v>
      </c>
      <c r="BX14" s="108">
        <f t="shared" ca="1" si="17"/>
        <v>0</v>
      </c>
    </row>
    <row r="15" spans="1:76" ht="15" customHeight="1" x14ac:dyDescent="0.35">
      <c r="B15" s="161">
        <f>B14+0</f>
        <v>0</v>
      </c>
      <c r="C15" s="172" t="str">
        <f t="shared" si="0"/>
        <v>233.10.2.1.0.0</v>
      </c>
      <c r="D15" s="110" t="s">
        <v>81</v>
      </c>
      <c r="E15" s="110" t="s">
        <v>81</v>
      </c>
      <c r="F15" s="110" t="s">
        <v>81</v>
      </c>
      <c r="G15" s="84">
        <v>233</v>
      </c>
      <c r="H15" s="85">
        <v>10</v>
      </c>
      <c r="I15" s="85">
        <v>2</v>
      </c>
      <c r="J15" s="85">
        <v>1</v>
      </c>
      <c r="K15" s="85">
        <v>0</v>
      </c>
      <c r="L15" s="85">
        <v>0</v>
      </c>
      <c r="M15" s="85">
        <v>0</v>
      </c>
      <c r="N15" s="86">
        <v>0</v>
      </c>
      <c r="O15" s="86">
        <v>0</v>
      </c>
      <c r="P15" s="86">
        <v>0</v>
      </c>
      <c r="Q15" s="85"/>
      <c r="R15" s="120">
        <f t="shared" ca="1" si="12"/>
        <v>12878.75</v>
      </c>
      <c r="S15" s="121">
        <f t="shared" ca="1" si="12"/>
        <v>4523</v>
      </c>
      <c r="T15" s="121">
        <f t="shared" ca="1" si="12"/>
        <v>5340</v>
      </c>
      <c r="U15" s="122">
        <f t="shared" ca="1" si="12"/>
        <v>12878.75</v>
      </c>
      <c r="V15" s="121"/>
      <c r="W15" s="120">
        <f t="shared" ca="1" si="12"/>
        <v>12071.25</v>
      </c>
      <c r="X15" s="121">
        <f t="shared" ca="1" si="12"/>
        <v>3584</v>
      </c>
      <c r="Y15" s="121">
        <f t="shared" ca="1" si="12"/>
        <v>4589</v>
      </c>
      <c r="Z15" s="122">
        <f t="shared" ca="1" si="12"/>
        <v>12071.25</v>
      </c>
      <c r="AA15" s="121"/>
      <c r="AB15" s="120">
        <f t="shared" ca="1" si="12"/>
        <v>11309</v>
      </c>
      <c r="AC15" s="121">
        <f t="shared" ca="1" si="12"/>
        <v>911</v>
      </c>
      <c r="AD15" s="121">
        <f t="shared" ca="1" si="12"/>
        <v>0</v>
      </c>
      <c r="AE15" s="122">
        <f t="shared" ca="1" si="12"/>
        <v>0</v>
      </c>
      <c r="AF15" s="121"/>
      <c r="AG15" s="120">
        <f t="shared" ca="1" si="13"/>
        <v>10828</v>
      </c>
      <c r="AH15" s="121">
        <f t="shared" ca="1" si="13"/>
        <v>780</v>
      </c>
      <c r="AI15" s="121">
        <f t="shared" ca="1" si="13"/>
        <v>0</v>
      </c>
      <c r="AJ15" s="122">
        <f t="shared" ca="1" si="13"/>
        <v>0</v>
      </c>
      <c r="AK15" s="121"/>
      <c r="AL15" s="120">
        <f t="shared" ca="1" si="14"/>
        <v>9953</v>
      </c>
      <c r="AM15" s="121">
        <f t="shared" ca="1" si="14"/>
        <v>805</v>
      </c>
      <c r="AN15" s="121">
        <f t="shared" ca="1" si="14"/>
        <v>0</v>
      </c>
      <c r="AO15" s="122">
        <f t="shared" ca="1" si="14"/>
        <v>0</v>
      </c>
      <c r="AP15" s="121"/>
      <c r="AQ15" s="120">
        <f t="shared" ca="1" si="14"/>
        <v>9060</v>
      </c>
      <c r="AR15" s="121">
        <f t="shared" ca="1" si="14"/>
        <v>752</v>
      </c>
      <c r="AS15" s="121">
        <f t="shared" ca="1" si="14"/>
        <v>0</v>
      </c>
      <c r="AT15" s="122">
        <f t="shared" ca="1" si="14"/>
        <v>0</v>
      </c>
      <c r="AU15" s="121"/>
      <c r="AV15" s="120">
        <f t="shared" ca="1" si="15"/>
        <v>8214</v>
      </c>
      <c r="AW15" s="121">
        <f t="shared" ca="1" si="15"/>
        <v>0</v>
      </c>
      <c r="AX15" s="121">
        <f t="shared" ca="1" si="15"/>
        <v>0</v>
      </c>
      <c r="AY15" s="122">
        <f t="shared" ca="1" si="15"/>
        <v>0</v>
      </c>
      <c r="AZ15" s="121"/>
      <c r="BA15" s="120">
        <f t="shared" ca="1" si="15"/>
        <v>7578</v>
      </c>
      <c r="BB15" s="121">
        <f t="shared" ca="1" si="15"/>
        <v>0</v>
      </c>
      <c r="BC15" s="121">
        <f t="shared" ca="1" si="15"/>
        <v>0</v>
      </c>
      <c r="BD15" s="122">
        <f t="shared" ca="1" si="15"/>
        <v>0</v>
      </c>
      <c r="BE15" s="121"/>
      <c r="BF15" s="120">
        <f t="shared" ca="1" si="16"/>
        <v>7094</v>
      </c>
      <c r="BG15" s="121">
        <f t="shared" ca="1" si="16"/>
        <v>0</v>
      </c>
      <c r="BH15" s="121">
        <f t="shared" ca="1" si="16"/>
        <v>0</v>
      </c>
      <c r="BI15" s="122">
        <f t="shared" ca="1" si="16"/>
        <v>0</v>
      </c>
      <c r="BJ15" s="121"/>
      <c r="BK15" s="120">
        <f t="shared" ca="1" si="16"/>
        <v>6899</v>
      </c>
      <c r="BL15" s="121">
        <f t="shared" ca="1" si="16"/>
        <v>0</v>
      </c>
      <c r="BM15" s="121">
        <f t="shared" ca="1" si="16"/>
        <v>0</v>
      </c>
      <c r="BN15" s="122">
        <f t="shared" ca="1" si="16"/>
        <v>0</v>
      </c>
      <c r="BO15" s="121"/>
      <c r="BP15" s="120">
        <f t="shared" ca="1" si="17"/>
        <v>6507</v>
      </c>
      <c r="BQ15" s="121">
        <f t="shared" ca="1" si="17"/>
        <v>514</v>
      </c>
      <c r="BR15" s="121">
        <f t="shared" ca="1" si="17"/>
        <v>0</v>
      </c>
      <c r="BS15" s="122">
        <f t="shared" ca="1" si="17"/>
        <v>0</v>
      </c>
      <c r="BT15" s="121"/>
      <c r="BU15" s="120">
        <f t="shared" ca="1" si="17"/>
        <v>6359</v>
      </c>
      <c r="BV15" s="121">
        <f t="shared" ca="1" si="17"/>
        <v>614</v>
      </c>
      <c r="BW15" s="121">
        <f t="shared" ca="1" si="17"/>
        <v>0</v>
      </c>
      <c r="BX15" s="122">
        <f t="shared" ca="1" si="17"/>
        <v>0</v>
      </c>
    </row>
    <row r="16" spans="1:76" ht="15" customHeight="1" x14ac:dyDescent="0.35">
      <c r="B16" s="162">
        <f>B15+0</f>
        <v>0</v>
      </c>
      <c r="C16" s="175" t="str">
        <f t="shared" si="0"/>
        <v>233.10.2.1.1.0</v>
      </c>
      <c r="D16" s="113" t="s">
        <v>15</v>
      </c>
      <c r="E16" s="113" t="s">
        <v>15</v>
      </c>
      <c r="F16" s="113" t="s">
        <v>15</v>
      </c>
      <c r="G16" s="87">
        <v>233</v>
      </c>
      <c r="H16" s="88">
        <v>10</v>
      </c>
      <c r="I16" s="88">
        <v>2</v>
      </c>
      <c r="J16" s="88">
        <v>1</v>
      </c>
      <c r="K16" s="88">
        <v>1</v>
      </c>
      <c r="L16" s="88">
        <v>0</v>
      </c>
      <c r="M16" s="88">
        <v>0</v>
      </c>
      <c r="N16" s="89">
        <v>0</v>
      </c>
      <c r="O16" s="89">
        <v>0</v>
      </c>
      <c r="P16" s="89">
        <v>0</v>
      </c>
      <c r="Q16" s="88"/>
      <c r="R16" s="114">
        <f ca="1">SUM(R17:R18)-R18</f>
        <v>12878.75</v>
      </c>
      <c r="S16" s="115">
        <f ca="1">SUM(S17:S18)-S18</f>
        <v>4523</v>
      </c>
      <c r="T16" s="115">
        <f ca="1">SUM(T17:T18)-T18</f>
        <v>5340</v>
      </c>
      <c r="U16" s="116">
        <f ca="1">SUM(U17:U18)-U18</f>
        <v>12878.75</v>
      </c>
      <c r="V16" s="115"/>
      <c r="W16" s="114">
        <f ca="1">SUM(W17:W18)-W18</f>
        <v>12071.25</v>
      </c>
      <c r="X16" s="115">
        <f ca="1">SUM(X17:X18)-X18</f>
        <v>3584</v>
      </c>
      <c r="Y16" s="115">
        <f ca="1">SUM(Y17:Y18)-Y18</f>
        <v>4589</v>
      </c>
      <c r="Z16" s="116">
        <f ca="1">SUM(Z17:Z18)-Z18</f>
        <v>12071.25</v>
      </c>
      <c r="AA16" s="115"/>
      <c r="AB16" s="114">
        <f ca="1">SUM(AB17:AB18)-AB18</f>
        <v>11309</v>
      </c>
      <c r="AC16" s="115">
        <f ca="1">SUM(AC17:AC18)-AC18</f>
        <v>911</v>
      </c>
      <c r="AD16" s="115">
        <f ca="1">SUM(AD17:AD18)-AD18</f>
        <v>0</v>
      </c>
      <c r="AE16" s="116">
        <f ca="1">SUM(AE17:AE18)-AE18</f>
        <v>0</v>
      </c>
      <c r="AF16" s="115"/>
      <c r="AG16" s="114">
        <f ca="1">SUM(AG17:AG18)-AG18</f>
        <v>10828</v>
      </c>
      <c r="AH16" s="115">
        <f ca="1">SUM(AH17:AH18)-AH18</f>
        <v>780</v>
      </c>
      <c r="AI16" s="115">
        <f ca="1">SUM(AI17:AI18)-AI18</f>
        <v>0</v>
      </c>
      <c r="AJ16" s="116">
        <f ca="1">SUM(AJ17:AJ18)-AJ18</f>
        <v>0</v>
      </c>
      <c r="AK16" s="115"/>
      <c r="AL16" s="114">
        <f ca="1">SUM(AL17:AL18)-AL18</f>
        <v>9953</v>
      </c>
      <c r="AM16" s="115">
        <f ca="1">SUM(AM17:AM18)-AM18</f>
        <v>805</v>
      </c>
      <c r="AN16" s="115">
        <f ca="1">SUM(AN17:AN18)-AN18</f>
        <v>0</v>
      </c>
      <c r="AO16" s="116">
        <f ca="1">SUM(AO17:AO18)-AO18</f>
        <v>0</v>
      </c>
      <c r="AP16" s="115"/>
      <c r="AQ16" s="114">
        <f ca="1">SUM(AQ17:AQ18)-AQ18</f>
        <v>9060</v>
      </c>
      <c r="AR16" s="115">
        <f ca="1">SUM(AR17:AR18)-AR18</f>
        <v>752</v>
      </c>
      <c r="AS16" s="115">
        <f ca="1">SUM(AS17:AS18)-AS18</f>
        <v>0</v>
      </c>
      <c r="AT16" s="116">
        <f ca="1">SUM(AT17:AT18)-AT18</f>
        <v>0</v>
      </c>
      <c r="AU16" s="115"/>
      <c r="AV16" s="114">
        <f ca="1">SUM(AV17:AV18)-AV18</f>
        <v>8214</v>
      </c>
      <c r="AW16" s="115">
        <f ca="1">SUM(AW17:AW18)-AW18</f>
        <v>0</v>
      </c>
      <c r="AX16" s="115">
        <f ca="1">SUM(AX17:AX18)-AX18</f>
        <v>0</v>
      </c>
      <c r="AY16" s="116">
        <f ca="1">SUM(AY17:AY18)-AY18</f>
        <v>0</v>
      </c>
      <c r="AZ16" s="115"/>
      <c r="BA16" s="114">
        <f ca="1">SUM(BA17:BA18)-BA18</f>
        <v>7578</v>
      </c>
      <c r="BB16" s="115">
        <f ca="1">SUM(BB17:BB18)-BB18</f>
        <v>0</v>
      </c>
      <c r="BC16" s="115">
        <f ca="1">SUM(BC17:BC18)-BC18</f>
        <v>0</v>
      </c>
      <c r="BD16" s="116">
        <f ca="1">SUM(BD17:BD18)-BD18</f>
        <v>0</v>
      </c>
      <c r="BE16" s="115"/>
      <c r="BF16" s="114">
        <f ca="1">SUM(BF17:BF18)-BF18</f>
        <v>7094</v>
      </c>
      <c r="BG16" s="115">
        <f ca="1">SUM(BG17:BG18)-BG18</f>
        <v>0</v>
      </c>
      <c r="BH16" s="115">
        <f ca="1">SUM(BH17:BH18)-BH18</f>
        <v>0</v>
      </c>
      <c r="BI16" s="116">
        <f ca="1">SUM(BI17:BI18)-BI18</f>
        <v>0</v>
      </c>
      <c r="BJ16" s="115"/>
      <c r="BK16" s="114">
        <f ca="1">SUM(BK17:BK18)-BK18</f>
        <v>6899</v>
      </c>
      <c r="BL16" s="115">
        <f ca="1">SUM(BL17:BL18)-BL18</f>
        <v>0</v>
      </c>
      <c r="BM16" s="115">
        <f ca="1">SUM(BM17:BM18)-BM18</f>
        <v>0</v>
      </c>
      <c r="BN16" s="116">
        <f ca="1">SUM(BN17:BN18)-BN18</f>
        <v>0</v>
      </c>
      <c r="BO16" s="115"/>
      <c r="BP16" s="114">
        <f ca="1">SUM(BP17:BP18)-BP18</f>
        <v>6507</v>
      </c>
      <c r="BQ16" s="115">
        <f ca="1">SUM(BQ17:BQ18)-BQ18</f>
        <v>514</v>
      </c>
      <c r="BR16" s="115">
        <f ca="1">SUM(BR17:BR18)-BR18</f>
        <v>0</v>
      </c>
      <c r="BS16" s="116">
        <f ca="1">SUM(BS17:BS18)-BS18</f>
        <v>0</v>
      </c>
      <c r="BT16" s="115"/>
      <c r="BU16" s="114">
        <f ca="1">SUM(BU17:BU18)-BU18</f>
        <v>6359</v>
      </c>
      <c r="BV16" s="115">
        <f ca="1">SUM(BV17:BV18)-BV18</f>
        <v>614</v>
      </c>
      <c r="BW16" s="115">
        <f ca="1">SUM(BW17:BW18)-BW18</f>
        <v>0</v>
      </c>
      <c r="BX16" s="116">
        <f ca="1">SUM(BX17:BX18)-BX18</f>
        <v>0</v>
      </c>
    </row>
    <row r="17" spans="1:76" ht="24.75" customHeight="1" thickBot="1" x14ac:dyDescent="0.4">
      <c r="A17" s="80" t="str">
        <f ca="1">HYPERLINK(CELL("contents",$A$2)&amp;CELL("contents",D$14)&amp;"!B"&amp;MATCH(D17,SURVIVORS!C:C,0)+6, "seedetails")</f>
        <v>seedetails</v>
      </c>
      <c r="B17" s="163">
        <f>B16+1</f>
        <v>1</v>
      </c>
      <c r="C17" s="174" t="str">
        <f t="shared" ca="1" si="0"/>
        <v>233.10.2.1.1.1</v>
      </c>
      <c r="D17" s="81" t="str">
        <f ca="1">INDIRECT( ADDRESS( ( $B17 - 1)*Tools!$G$16 + Tools!$G$17, 3, 1, 1, "SURVIVORS" ) )</f>
        <v>Survivors Pension</v>
      </c>
      <c r="E17" s="81" t="str">
        <f ca="1">INDIRECT( ADDRESS( ( $B17 - 1)*Tools!$G$16 + Tools!$G$17, 4, 1, 1, "SURVIVORS" ) )</f>
        <v>Survivors Pension</v>
      </c>
      <c r="F17" s="81" t="str">
        <f ca="1">INDIRECT( ADDRESS( ( $B17 - 1)*Tools!$G$16 + Tools!$G$17, 4, 1, 1, "SURVIVORS" ) )</f>
        <v>Survivors Pension</v>
      </c>
      <c r="G17" s="90">
        <v>233</v>
      </c>
      <c r="H17" s="91">
        <f ca="1">IF(INDEX(SURVIVORS!$A$1:$H$435,MATCH($D17,SURVIVORS!$C:$C,0)+Tools!$G$14,5)=Tools!$D$19,10,IF(INDEX(SURVIVORS!$A$1:$H$435,MATCH($D17,SURVIVORS!$C:$C,0)+Tools!$G$14,5)=Tools!$D$20,20,30))</f>
        <v>10</v>
      </c>
      <c r="I17" s="91">
        <v>2</v>
      </c>
      <c r="J17" s="91">
        <v>1</v>
      </c>
      <c r="K17" s="91">
        <f>K16</f>
        <v>1</v>
      </c>
      <c r="L17" s="83">
        <f>L16+1</f>
        <v>1</v>
      </c>
      <c r="M17" s="117">
        <f ca="1">IF(INDEX( SURVIVORS!$A$1:$H$435,MATCH($D17,SURVIVORS!$C:$C,0)+Tools!$G$13,3)="No",0,1)</f>
        <v>0</v>
      </c>
      <c r="N17" s="118">
        <f ca="1">IF(INDEX( SURVIVORS!$A$1:$H$435,MATCH($D17,SURVIVORS!$C:$C,0)+Tools!$G$12,3)="No",0,1)</f>
        <v>0</v>
      </c>
      <c r="O17" s="118" t="str">
        <f ca="1">IF(INDEX(SURVIVORS!$A$1:$H$696,MATCH($D17,SURVIVORS!$C:$C,0)+Tools!$G$12,5)=1,"P",IF(INDEX(SURVIVORS!$A$1:$H$696,MATCH($D17,SURVIVORS!$C:$C,0)+Tools!$G$12,5)=365,"F","G"))</f>
        <v>P</v>
      </c>
      <c r="P17" s="118">
        <f ca="1">IF(INDEX( SURVIVORS!$A$1:$H$435,MATCH($D17,SURVIVORS!$C:$C,0)+Tools!$G$13,5)="No",0,1)</f>
        <v>1</v>
      </c>
      <c r="Q17" s="83"/>
      <c r="R17" s="119">
        <f ca="1">INDEX(SURVIVORS!$A$1:$H$435,MATCH($D17,SURVIVORS!$C:$C,0)+Tools!$G$4,MATCH(2007,SURVIVORS!$11:$11,0)+Tools!$G$3)</f>
        <v>12878.75</v>
      </c>
      <c r="S17" s="117">
        <f ca="1">INDEX(SURVIVORS!$A$1:$H$435,MATCH($D17,SURVIVORS!$C:$C,0)+Tools!$G$5,MATCH(2007,SURVIVORS!$11:$11,0)+Tools!$G$3)</f>
        <v>4523</v>
      </c>
      <c r="T17" s="117">
        <f ca="1">INDEX(SURVIVORS!$A$1:$H$435,MATCH($D17,SURVIVORS!$C:$C,0)+Tools!$G$6,MATCH(2007,SURVIVORS!$11:$11,0)+Tools!$G$3)</f>
        <v>5340</v>
      </c>
      <c r="U17" s="118">
        <f ca="1">INDEX(SURVIVORS!$A$1:$H$435,MATCH($D17,SURVIVORS!$C:$C,0)+Tools!$G$8,MATCH(2007,SURVIVORS!$11:$11,0)+Tools!$G$3)</f>
        <v>12878.75</v>
      </c>
      <c r="V17" s="117"/>
      <c r="W17" s="119">
        <f ca="1">INDEX(SURVIVORS!$A$1:$H$435,MATCH($D17,SURVIVORS!$C:$C,0)+Tools!$G$4,MATCH(2008,SURVIVORS!$11:$11,0)+Tools!$G$3)</f>
        <v>12071.25</v>
      </c>
      <c r="X17" s="117">
        <f ca="1">INDEX(SURVIVORS!$A$1:$H$435,MATCH($D17,SURVIVORS!$C:$C,0)+Tools!$G$5,MATCH(2008,SURVIVORS!$11:$11,0)+Tools!$G$3)</f>
        <v>3584</v>
      </c>
      <c r="Y17" s="117">
        <f ca="1">INDEX(SURVIVORS!$A$1:$H$435,MATCH($D17,SURVIVORS!$C:$C,0)+Tools!$G$6,MATCH(2008,SURVIVORS!$11:$11,0)+Tools!$G$3)</f>
        <v>4589</v>
      </c>
      <c r="Z17" s="118">
        <f ca="1">INDEX(SURVIVORS!$A$1:$H$435,MATCH($D17,SURVIVORS!$C:$C,0)+Tools!$G$8,MATCH(2008,SURVIVORS!$11:$11,0)+Tools!$G$3)</f>
        <v>12071.25</v>
      </c>
      <c r="AA17" s="117"/>
      <c r="AB17" s="119">
        <f ca="1">INDEX(SURVIVORS!$A$1:$I$435,MATCH($D17,SURVIVORS!$C:$C,0)+Tools!$G$4,MATCH(2009,SURVIVORS!$11:$11,0)+Tools!$G$3)</f>
        <v>11309</v>
      </c>
      <c r="AC17" s="117">
        <f ca="1">INDEX(SURVIVORS!$A$1:$I$435,MATCH($D17,SURVIVORS!$C:$C,0)+Tools!$G$5,MATCH(2009,SURVIVORS!$11:$11,0)+Tools!$G$3)</f>
        <v>911</v>
      </c>
      <c r="AD17" s="117" t="str">
        <f ca="1">INDEX(SURVIVORS!$A$1:$I$435,MATCH($D17,SURVIVORS!$C:$C,0)+Tools!$G$6,MATCH(2009,SURVIVORS!$11:$11,0)+Tools!$G$3)</f>
        <v>(m)</v>
      </c>
      <c r="AE17" s="118" t="str">
        <f ca="1">INDEX(SURVIVORS!$A$1:$I$435,MATCH($D17,SURVIVORS!$C:$C,0)+Tools!$G$8,MATCH(2009,SURVIVORS!$11:$11,0)+Tools!$G$3)</f>
        <v>(m)</v>
      </c>
      <c r="AF17" s="117"/>
      <c r="AG17" s="119">
        <f ca="1">INDEX(SURVIVORS!$A$1:$J$435,MATCH($D17,SURVIVORS!$C:$C,0)+Tools!$G$4,MATCH(2010,SURVIVORS!$11:$11,0)+Tools!$G$3)</f>
        <v>10828</v>
      </c>
      <c r="AH17" s="117">
        <f ca="1">INDEX(SURVIVORS!$A$1:$J$435,MATCH($D17,SURVIVORS!$C:$C,0)+Tools!$G$5,MATCH(2010,SURVIVORS!$11:$11,0)+Tools!$G$3)</f>
        <v>780</v>
      </c>
      <c r="AI17" s="117" t="str">
        <f ca="1">INDEX(SURVIVORS!$A$1:$J$435,MATCH($D17,SURVIVORS!$C:$C,0)+Tools!$G$6,MATCH(2010,SURVIVORS!$11:$11,0)+Tools!$G$3)</f>
        <v>(m)</v>
      </c>
      <c r="AJ17" s="118" t="str">
        <f ca="1">INDEX(SURVIVORS!$A$1:$J$435,MATCH($D17,SURVIVORS!$C:$C,0)+Tools!$G$8,MATCH(2010,SURVIVORS!$11:$11,0)+Tools!$G$3)</f>
        <v>(m)</v>
      </c>
      <c r="AK17" s="117"/>
      <c r="AL17" s="119">
        <f ca="1">INDEX(SURVIVORS!$A$1:$Z$435,MATCH($D17,SURVIVORS!$C:$C,0)+Tools!$G$4,MATCH(2011,SURVIVORS!$11:$11,0)+Tools!$G$3)</f>
        <v>9953</v>
      </c>
      <c r="AM17" s="117">
        <f ca="1">INDEX(SURVIVORS!$A$1:$Z$435,MATCH($D17,SURVIVORS!$C:$C,0)+Tools!$G$5,MATCH(2011,SURVIVORS!$11:$11,0)+Tools!$G$3)</f>
        <v>805</v>
      </c>
      <c r="AN17" s="117" t="str">
        <f ca="1">INDEX(SURVIVORS!$A$1:$Z$435,MATCH($D17,SURVIVORS!$C:$C,0)+Tools!$G$6,MATCH(2011,SURVIVORS!$11:$11,0)+Tools!$G$3)</f>
        <v>(m)</v>
      </c>
      <c r="AO17" s="118" t="str">
        <f ca="1">INDEX(SURVIVORS!$A$1:$Z$435,MATCH($D17,SURVIVORS!$C:$C,0)+Tools!$G$8,MATCH(2011,SURVIVORS!$11:$11,0)+Tools!$G$3)</f>
        <v>(m)</v>
      </c>
      <c r="AP17" s="117"/>
      <c r="AQ17" s="119">
        <f ca="1">INDEX(SURVIVORS!$A$1:$Z$435,MATCH($D17,SURVIVORS!$C:$C,0)+Tools!$G$4,MATCH(2012,SURVIVORS!$11:$11,0)+Tools!$G$3)</f>
        <v>9060</v>
      </c>
      <c r="AR17" s="117">
        <f ca="1">INDEX(SURVIVORS!$A$1:$Z$435,MATCH($D17,SURVIVORS!$C:$C,0)+Tools!$G$5,MATCH(2012,SURVIVORS!$11:$11,0)+Tools!$G$3)</f>
        <v>752</v>
      </c>
      <c r="AS17" s="117" t="str">
        <f ca="1">INDEX(SURVIVORS!$A$1:$Z$435,MATCH($D17,SURVIVORS!$C:$C,0)+Tools!$G$6,MATCH(2012,SURVIVORS!$11:$11,0)+Tools!$G$3)</f>
        <v>(m)</v>
      </c>
      <c r="AT17" s="118" t="str">
        <f ca="1">INDEX(SURVIVORS!$A$1:$Z$435,MATCH($D17,SURVIVORS!$C:$C,0)+Tools!$G$8,MATCH(2012,SURVIVORS!$11:$11,0)+Tools!$G$3)</f>
        <v>(m)</v>
      </c>
      <c r="AU17" s="117"/>
      <c r="AV17" s="119">
        <f ca="1">INDEX(SURVIVORS!$A$1:$Z$435,MATCH($D17,SURVIVORS!$C:$C,0)+Tools!$G$4,MATCH(2013,SURVIVORS!$11:$11,0)+Tools!$G$3)</f>
        <v>8214</v>
      </c>
      <c r="AW17" s="117" t="str">
        <f ca="1">INDEX(SURVIVORS!$A$1:$Z$435,MATCH($D17,SURVIVORS!$C:$C,0)+Tools!$G$5,MATCH(2013,SURVIVORS!$11:$11,0)+Tools!$G$3)</f>
        <v>(m)</v>
      </c>
      <c r="AX17" s="117" t="str">
        <f ca="1">INDEX(SURVIVORS!$A$1:$Z$435,MATCH($D17,SURVIVORS!$C:$C,0)+Tools!$G$6,MATCH(2013,SURVIVORS!$11:$11,0)+Tools!$G$3)</f>
        <v>(m)</v>
      </c>
      <c r="AY17" s="118" t="str">
        <f ca="1">INDEX(SURVIVORS!$A$1:$Z$435,MATCH($D17,SURVIVORS!$C:$C,0)+Tools!$G$8,MATCH(2013,SURVIVORS!$11:$11,0)+Tools!$G$3)</f>
        <v>(m)</v>
      </c>
      <c r="AZ17" s="117"/>
      <c r="BA17" s="119">
        <f ca="1">INDEX(SURVIVORS!$A$1:$Z$435,MATCH($D17,SURVIVORS!$C:$C,0)+Tools!$G$4,MATCH(2014,SURVIVORS!$11:$11,0)+Tools!$G$3)</f>
        <v>7578</v>
      </c>
      <c r="BB17" s="117" t="str">
        <f ca="1">INDEX(SURVIVORS!$A$1:$Z$435,MATCH($D17,SURVIVORS!$C:$C,0)+Tools!$G$5,MATCH(2014,SURVIVORS!$11:$11,0)+Tools!$G$3)</f>
        <v>(m)</v>
      </c>
      <c r="BC17" s="117" t="str">
        <f ca="1">INDEX(SURVIVORS!$A$1:$Z$435,MATCH($D17,SURVIVORS!$C:$C,0)+Tools!$G$6,MATCH(2014,SURVIVORS!$11:$11,0)+Tools!$G$3)</f>
        <v>(m)</v>
      </c>
      <c r="BD17" s="118" t="str">
        <f ca="1">INDEX(SURVIVORS!$A$1:$Z$435,MATCH($D17,SURVIVORS!$C:$C,0)+Tools!$G$8,MATCH(2014,SURVIVORS!$11:$11,0)+Tools!$G$3)</f>
        <v>(m)</v>
      </c>
      <c r="BE17" s="117"/>
      <c r="BF17" s="119">
        <f ca="1">INDEX(SURVIVORS!$A$1:$Z$435,MATCH($D17,SURVIVORS!$C:$C,0)+Tools!$G$4,MATCH(2015,SURVIVORS!$11:$11,0)+Tools!$G$3)</f>
        <v>7094</v>
      </c>
      <c r="BG17" s="117" t="str">
        <f ca="1">INDEX(SURVIVORS!$A$1:$Z$435,MATCH($D17,SURVIVORS!$C:$C,0)+Tools!$G$5,MATCH(2015,SURVIVORS!$11:$11,0)+Tools!$G$3)</f>
        <v>(m)</v>
      </c>
      <c r="BH17" s="117" t="str">
        <f ca="1">INDEX(SURVIVORS!$A$1:$Z$435,MATCH($D17,SURVIVORS!$C:$C,0)+Tools!$G$6,MATCH(2015,SURVIVORS!$11:$11,0)+Tools!$G$3)</f>
        <v>(m)</v>
      </c>
      <c r="BI17" s="118" t="str">
        <f ca="1">INDEX(SURVIVORS!$A$1:$Z$435,MATCH($D17,SURVIVORS!$C:$C,0)+Tools!$G$8,MATCH(2015,SURVIVORS!$11:$11,0)+Tools!$G$3)</f>
        <v>(m)</v>
      </c>
      <c r="BJ17" s="117"/>
      <c r="BK17" s="119">
        <f ca="1">INDEX(SURVIVORS!$A$1:$Z$435,MATCH($D17,SURVIVORS!$C:$C,0)+Tools!$G$4,MATCH(2016,SURVIVORS!$11:$11,0)+Tools!$G$3)</f>
        <v>6899</v>
      </c>
      <c r="BL17" s="117" t="str">
        <f ca="1">INDEX(SURVIVORS!$A$1:$Z$435,MATCH($D17,SURVIVORS!$C:$C,0)+Tools!$G$5,MATCH(2016,SURVIVORS!$11:$11,0)+Tools!$G$3)</f>
        <v>(m)</v>
      </c>
      <c r="BM17" s="117" t="str">
        <f ca="1">INDEX(SURVIVORS!$A$1:$Z$435,MATCH($D17,SURVIVORS!$C:$C,0)+Tools!$G$6,MATCH(2016,SURVIVORS!$11:$11,0)+Tools!$G$3)</f>
        <v>(m)</v>
      </c>
      <c r="BN17" s="118" t="str">
        <f ca="1">INDEX(SURVIVORS!$A$1:$Z$435,MATCH($D17,SURVIVORS!$C:$C,0)+Tools!$G$8,MATCH(2016,SURVIVORS!$11:$11,0)+Tools!$G$3)</f>
        <v>(m)</v>
      </c>
      <c r="BO17" s="117"/>
      <c r="BP17" s="119">
        <f ca="1">INDEX(SURVIVORS!$A$1:$Z$435,MATCH($D17,SURVIVORS!$C:$C,0)+Tools!$G$4,MATCH(2017,SURVIVORS!$11:$11,0)+Tools!$G$3)</f>
        <v>6507</v>
      </c>
      <c r="BQ17" s="117">
        <f ca="1">INDEX(SURVIVORS!$A$1:$Z$435,MATCH($D17,SURVIVORS!$C:$C,0)+Tools!$G$5,MATCH(2017,SURVIVORS!$11:$11,0)+Tools!$G$3)</f>
        <v>514</v>
      </c>
      <c r="BR17" s="117" t="str">
        <f ca="1">INDEX(SURVIVORS!$A$1:$Z$435,MATCH($D17,SURVIVORS!$C:$C,0)+Tools!$G$6,MATCH(2017,SURVIVORS!$11:$11,0)+Tools!$G$3)</f>
        <v>(m)</v>
      </c>
      <c r="BS17" s="118" t="str">
        <f ca="1">INDEX(SURVIVORS!$A$1:$Z$435,MATCH($D17,SURVIVORS!$C:$C,0)+Tools!$G$8,MATCH(2017,SURVIVORS!$11:$11,0)+Tools!$G$3)</f>
        <v>(m)</v>
      </c>
      <c r="BT17" s="117"/>
      <c r="BU17" s="119">
        <f ca="1">INDEX(SURVIVORS!$A$1:$Z$435,MATCH($D17,SURVIVORS!$C:$C,0)+Tools!$G$4,MATCH(2018,SURVIVORS!$11:$11,0)+Tools!$G$3)</f>
        <v>6359</v>
      </c>
      <c r="BV17" s="117">
        <f ca="1">INDEX(SURVIVORS!$A$1:$Z$435,MATCH($D17,SURVIVORS!$C:$C,0)+Tools!$G$5,MATCH(2018,SURVIVORS!$11:$11,0)+Tools!$G$3)</f>
        <v>614</v>
      </c>
      <c r="BW17" s="117" t="str">
        <f ca="1">INDEX(SURVIVORS!$A$1:$Z$435,MATCH($D17,SURVIVORS!$C:$C,0)+Tools!$G$6,MATCH(2018,SURVIVORS!$11:$11,0)+Tools!$G$3)</f>
        <v>(m)</v>
      </c>
      <c r="BX17" s="118" t="str">
        <f ca="1">INDEX(SURVIVORS!$A$1:$Z$435,MATCH($D17,SURVIVORS!$C:$C,0)+Tools!$G$8,MATCH(2018,SURVIVORS!$11:$11,0)+Tools!$G$3)</f>
        <v>(m)</v>
      </c>
    </row>
    <row r="18" spans="1:76" ht="15" customHeight="1" x14ac:dyDescent="0.35">
      <c r="A18" s="101"/>
      <c r="B18" s="157">
        <v>0</v>
      </c>
      <c r="C18" s="171" t="str">
        <f t="shared" si="0"/>
        <v>233.10.3.0.0.0</v>
      </c>
      <c r="D18" s="103" t="s">
        <v>85</v>
      </c>
      <c r="E18" s="103" t="s">
        <v>85</v>
      </c>
      <c r="F18" s="103" t="s">
        <v>85</v>
      </c>
      <c r="G18" s="102">
        <v>233</v>
      </c>
      <c r="H18" s="104">
        <v>10</v>
      </c>
      <c r="I18" s="104">
        <v>3</v>
      </c>
      <c r="J18" s="104">
        <v>0</v>
      </c>
      <c r="K18" s="104">
        <v>0</v>
      </c>
      <c r="L18" s="104">
        <v>0</v>
      </c>
      <c r="M18" s="104">
        <v>0</v>
      </c>
      <c r="N18" s="105">
        <v>0</v>
      </c>
      <c r="O18" s="105">
        <v>0</v>
      </c>
      <c r="P18" s="105">
        <v>0</v>
      </c>
      <c r="Q18" s="75"/>
      <c r="R18" s="106">
        <f ca="1">SUM(R19)</f>
        <v>170997.66232876712</v>
      </c>
      <c r="S18" s="107">
        <f ca="1">SUM(S19)</f>
        <v>46703</v>
      </c>
      <c r="T18" s="107">
        <f ca="1">SUM(T19)</f>
        <v>62566</v>
      </c>
      <c r="U18" s="108">
        <f ca="1">SUM(U19)</f>
        <v>68947</v>
      </c>
      <c r="V18" s="109"/>
      <c r="W18" s="106">
        <f ca="1">SUM(W19)</f>
        <v>180824.04246575342</v>
      </c>
      <c r="X18" s="107">
        <f ca="1">SUM(X19)</f>
        <v>78687</v>
      </c>
      <c r="Y18" s="107">
        <f ca="1">SUM(Y19)</f>
        <v>31723</v>
      </c>
      <c r="Z18" s="108">
        <f ca="1">SUM(Z19)</f>
        <v>72158.5</v>
      </c>
      <c r="AA18" s="109"/>
      <c r="AB18" s="106">
        <f ca="1">SUM(AB19)</f>
        <v>207876.87397260274</v>
      </c>
      <c r="AC18" s="107">
        <f ca="1">SUM(AC19)</f>
        <v>8650</v>
      </c>
      <c r="AD18" s="107">
        <f ca="1">SUM(AD19)</f>
        <v>0</v>
      </c>
      <c r="AE18" s="108">
        <f ca="1">SUM(AE19)</f>
        <v>0</v>
      </c>
      <c r="AF18" s="109"/>
      <c r="AG18" s="106">
        <f ca="1">SUM(AG19)</f>
        <v>214333.4794520548</v>
      </c>
      <c r="AH18" s="107">
        <f ca="1">SUM(AH19)</f>
        <v>10280</v>
      </c>
      <c r="AI18" s="107">
        <f ca="1">SUM(AI19)</f>
        <v>0</v>
      </c>
      <c r="AJ18" s="108">
        <f ca="1">SUM(AJ19)</f>
        <v>0</v>
      </c>
      <c r="AK18" s="109"/>
      <c r="AL18" s="106">
        <f ca="1">SUM(AL19)</f>
        <v>223587.52328767124</v>
      </c>
      <c r="AM18" s="107">
        <f ca="1">SUM(AM19)</f>
        <v>10370</v>
      </c>
      <c r="AN18" s="107">
        <f ca="1">SUM(AN19)</f>
        <v>0</v>
      </c>
      <c r="AO18" s="108">
        <f ca="1">SUM(AO19)</f>
        <v>0</v>
      </c>
      <c r="AP18" s="109"/>
      <c r="AQ18" s="106">
        <f ca="1">SUM(AQ19)</f>
        <v>231304.68219178083</v>
      </c>
      <c r="AR18" s="107">
        <f ca="1">SUM(AR19)</f>
        <v>8925</v>
      </c>
      <c r="AS18" s="107">
        <f ca="1">SUM(AS19)</f>
        <v>0</v>
      </c>
      <c r="AT18" s="108">
        <f ca="1">SUM(AT19)</f>
        <v>0</v>
      </c>
      <c r="AU18" s="109"/>
      <c r="AV18" s="106">
        <f ca="1">SUM(AV19)</f>
        <v>233746.55068493151</v>
      </c>
      <c r="AW18" s="107">
        <f ca="1">SUM(AW19)</f>
        <v>7551</v>
      </c>
      <c r="AX18" s="107">
        <f ca="1">SUM(AX19)</f>
        <v>0</v>
      </c>
      <c r="AY18" s="108">
        <f ca="1">SUM(AY19)</f>
        <v>0</v>
      </c>
      <c r="AZ18" s="109"/>
      <c r="BA18" s="106">
        <f ca="1">SUM(BA19)</f>
        <v>237257.96712328767</v>
      </c>
      <c r="BB18" s="107">
        <f ca="1">SUM(BB19)</f>
        <v>6784</v>
      </c>
      <c r="BC18" s="107">
        <f ca="1">SUM(BC19)</f>
        <v>0</v>
      </c>
      <c r="BD18" s="108">
        <f ca="1">SUM(BD19)</f>
        <v>0</v>
      </c>
      <c r="BE18" s="109"/>
      <c r="BF18" s="106">
        <f ca="1">SUM(BF19)</f>
        <v>241906.04383561644</v>
      </c>
      <c r="BG18" s="107">
        <f ca="1">SUM(BG19)</f>
        <v>7320</v>
      </c>
      <c r="BH18" s="107">
        <f ca="1">SUM(BH19)</f>
        <v>0</v>
      </c>
      <c r="BI18" s="108">
        <f ca="1">SUM(BI19)</f>
        <v>0</v>
      </c>
      <c r="BJ18" s="109"/>
      <c r="BK18" s="106">
        <f ca="1">SUM(BK19)</f>
        <v>243071.57534246575</v>
      </c>
      <c r="BL18" s="107">
        <f ca="1">SUM(BL19)</f>
        <v>4611</v>
      </c>
      <c r="BM18" s="107">
        <f ca="1">SUM(BM19)</f>
        <v>0</v>
      </c>
      <c r="BN18" s="108">
        <f ca="1">SUM(BN19)</f>
        <v>0</v>
      </c>
      <c r="BO18" s="109"/>
      <c r="BP18" s="106">
        <f ca="1">SUM(BP19)</f>
        <v>211842.90958904108</v>
      </c>
      <c r="BQ18" s="107">
        <f ca="1">SUM(BQ19)</f>
        <v>51</v>
      </c>
      <c r="BR18" s="107">
        <f ca="1">SUM(BR19)</f>
        <v>0</v>
      </c>
      <c r="BS18" s="108">
        <f ca="1">SUM(BS19)</f>
        <v>0</v>
      </c>
      <c r="BT18" s="109"/>
      <c r="BU18" s="106">
        <f ca="1">SUM(BU19)</f>
        <v>190058.62465753424</v>
      </c>
      <c r="BV18" s="107">
        <f ca="1">SUM(BV19)</f>
        <v>38</v>
      </c>
      <c r="BW18" s="107">
        <f ca="1">SUM(BW19)</f>
        <v>0</v>
      </c>
      <c r="BX18" s="108">
        <f ca="1">SUM(BX19)</f>
        <v>0</v>
      </c>
    </row>
    <row r="19" spans="1:76" ht="15" customHeight="1" x14ac:dyDescent="0.35">
      <c r="B19" s="158">
        <f>B18+0</f>
        <v>0</v>
      </c>
      <c r="C19" s="172" t="str">
        <f t="shared" si="0"/>
        <v>233.10.3.1.0.0</v>
      </c>
      <c r="D19" s="110" t="s">
        <v>81</v>
      </c>
      <c r="E19" s="110" t="s">
        <v>81</v>
      </c>
      <c r="F19" s="110" t="s">
        <v>81</v>
      </c>
      <c r="G19" s="74">
        <v>233</v>
      </c>
      <c r="H19" s="75">
        <v>10</v>
      </c>
      <c r="I19" s="75">
        <v>3</v>
      </c>
      <c r="J19" s="75">
        <v>1</v>
      </c>
      <c r="K19" s="75">
        <v>0</v>
      </c>
      <c r="L19" s="75">
        <v>0</v>
      </c>
      <c r="M19" s="75">
        <v>0</v>
      </c>
      <c r="N19" s="76">
        <v>0</v>
      </c>
      <c r="O19" s="76">
        <v>0</v>
      </c>
      <c r="P19" s="76">
        <v>0</v>
      </c>
      <c r="Q19" s="85"/>
      <c r="R19" s="120">
        <f ca="1">SUM(R20,R23,R25)</f>
        <v>170997.66232876712</v>
      </c>
      <c r="S19" s="121">
        <f ca="1">SUM(S20,S23,S25)</f>
        <v>46703</v>
      </c>
      <c r="T19" s="121">
        <f ca="1">SUM(T20,T23,T25)</f>
        <v>62566</v>
      </c>
      <c r="U19" s="122">
        <f ca="1">SUM(U20,U23,U25)</f>
        <v>68947</v>
      </c>
      <c r="V19" s="121"/>
      <c r="W19" s="120">
        <f ca="1">SUM(W20,W23,W25)</f>
        <v>180824.04246575342</v>
      </c>
      <c r="X19" s="121">
        <f ca="1">SUM(X20,X23,X25)</f>
        <v>78687</v>
      </c>
      <c r="Y19" s="121">
        <f ca="1">SUM(Y20,Y23,Y25)</f>
        <v>31723</v>
      </c>
      <c r="Z19" s="122">
        <f ca="1">SUM(Z20,Z23,Z25)</f>
        <v>72158.5</v>
      </c>
      <c r="AA19" s="121"/>
      <c r="AB19" s="120">
        <f ca="1">SUM(AB20,AB23,AB25)</f>
        <v>207876.87397260274</v>
      </c>
      <c r="AC19" s="121">
        <f ca="1">SUM(AC20,AC23,AC25)</f>
        <v>8650</v>
      </c>
      <c r="AD19" s="121">
        <f ca="1">SUM(AD20,AD23,AD25)</f>
        <v>0</v>
      </c>
      <c r="AE19" s="122">
        <f ca="1">SUM(AE20,AE23,AE25)</f>
        <v>0</v>
      </c>
      <c r="AF19" s="121"/>
      <c r="AG19" s="120">
        <f ca="1">SUM(AG20,AG23,AG25)</f>
        <v>214333.4794520548</v>
      </c>
      <c r="AH19" s="121">
        <f ca="1">SUM(AH20,AH23,AH25)</f>
        <v>10280</v>
      </c>
      <c r="AI19" s="121">
        <f ca="1">SUM(AI20,AI23,AI25)</f>
        <v>0</v>
      </c>
      <c r="AJ19" s="122">
        <f ca="1">SUM(AJ20,AJ23,AJ25)</f>
        <v>0</v>
      </c>
      <c r="AK19" s="121"/>
      <c r="AL19" s="120">
        <f ca="1">SUM(AL20,AL23,AL25)</f>
        <v>223587.52328767124</v>
      </c>
      <c r="AM19" s="121">
        <f ca="1">SUM(AM20,AM23,AM25)</f>
        <v>10370</v>
      </c>
      <c r="AN19" s="121">
        <f ca="1">SUM(AN20,AN23,AN25)</f>
        <v>0</v>
      </c>
      <c r="AO19" s="122">
        <f ca="1">SUM(AO20,AO23,AO25)</f>
        <v>0</v>
      </c>
      <c r="AP19" s="121"/>
      <c r="AQ19" s="120">
        <f ca="1">SUM(AQ20,AQ23,AQ25)</f>
        <v>231304.68219178083</v>
      </c>
      <c r="AR19" s="121">
        <f ca="1">SUM(AR20,AR23,AR25)</f>
        <v>8925</v>
      </c>
      <c r="AS19" s="121">
        <f ca="1">SUM(AS20,AS23,AS25)</f>
        <v>0</v>
      </c>
      <c r="AT19" s="122">
        <f ca="1">SUM(AT20,AT23,AT25)</f>
        <v>0</v>
      </c>
      <c r="AU19" s="121"/>
      <c r="AV19" s="120">
        <f ca="1">SUM(AV20,AV23,AV25)</f>
        <v>233746.55068493151</v>
      </c>
      <c r="AW19" s="121">
        <f ca="1">SUM(AW20,AW23,AW25)</f>
        <v>7551</v>
      </c>
      <c r="AX19" s="121">
        <f ca="1">SUM(AX20,AX23,AX25)</f>
        <v>0</v>
      </c>
      <c r="AY19" s="122">
        <f ca="1">SUM(AY20,AY23,AY25)</f>
        <v>0</v>
      </c>
      <c r="AZ19" s="121"/>
      <c r="BA19" s="120">
        <f ca="1">SUM(BA20,BA23,BA25)</f>
        <v>237257.96712328767</v>
      </c>
      <c r="BB19" s="121">
        <f ca="1">SUM(BB20,BB23,BB25)</f>
        <v>6784</v>
      </c>
      <c r="BC19" s="121">
        <f ca="1">SUM(BC20,BC23,BC25)</f>
        <v>0</v>
      </c>
      <c r="BD19" s="122">
        <f ca="1">SUM(BD20,BD23,BD25)</f>
        <v>0</v>
      </c>
      <c r="BE19" s="121"/>
      <c r="BF19" s="120">
        <f ca="1">SUM(BF20,BF23,BF25)</f>
        <v>241906.04383561644</v>
      </c>
      <c r="BG19" s="121">
        <f ca="1">SUM(BG20,BG23,BG25)</f>
        <v>7320</v>
      </c>
      <c r="BH19" s="121">
        <f ca="1">SUM(BH20,BH23,BH25)</f>
        <v>0</v>
      </c>
      <c r="BI19" s="122">
        <f ca="1">SUM(BI20,BI23,BI25)</f>
        <v>0</v>
      </c>
      <c r="BJ19" s="121"/>
      <c r="BK19" s="120">
        <f ca="1">SUM(BK20,BK23,BK25)</f>
        <v>243071.57534246575</v>
      </c>
      <c r="BL19" s="121">
        <f ca="1">SUM(BL20,BL23,BL25)</f>
        <v>4611</v>
      </c>
      <c r="BM19" s="121">
        <f ca="1">SUM(BM20,BM23,BM25)</f>
        <v>0</v>
      </c>
      <c r="BN19" s="122">
        <f ca="1">SUM(BN20,BN23,BN25)</f>
        <v>0</v>
      </c>
      <c r="BO19" s="121"/>
      <c r="BP19" s="120">
        <f ca="1">SUM(BP20,BP23,BP25)</f>
        <v>211842.90958904108</v>
      </c>
      <c r="BQ19" s="121">
        <f ca="1">SUM(BQ20,BQ23,BQ25)</f>
        <v>51</v>
      </c>
      <c r="BR19" s="121">
        <f ca="1">SUM(BR20,BR23,BR25)</f>
        <v>0</v>
      </c>
      <c r="BS19" s="122">
        <f ca="1">SUM(BS20,BS23,BS25)</f>
        <v>0</v>
      </c>
      <c r="BT19" s="121"/>
      <c r="BU19" s="120">
        <f ca="1">SUM(BU20,BU23,BU25)</f>
        <v>190058.62465753424</v>
      </c>
      <c r="BV19" s="121">
        <f ca="1">SUM(BV20,BV23,BV25)</f>
        <v>38</v>
      </c>
      <c r="BW19" s="121">
        <f ca="1">SUM(BW20,BW23,BW25)</f>
        <v>0</v>
      </c>
      <c r="BX19" s="122">
        <f ca="1">SUM(BX20,BX23,BX25)</f>
        <v>0</v>
      </c>
    </row>
    <row r="20" spans="1:76" ht="15" customHeight="1" x14ac:dyDescent="0.35">
      <c r="B20" s="159">
        <f>B19+0</f>
        <v>0</v>
      </c>
      <c r="C20" s="173" t="str">
        <f t="shared" si="0"/>
        <v>233.10.3.1.1.0</v>
      </c>
      <c r="D20" s="113" t="s">
        <v>86</v>
      </c>
      <c r="E20" s="113" t="s">
        <v>86</v>
      </c>
      <c r="F20" s="113" t="s">
        <v>86</v>
      </c>
      <c r="G20" s="77">
        <v>233</v>
      </c>
      <c r="H20" s="78">
        <v>10</v>
      </c>
      <c r="I20" s="78">
        <v>3</v>
      </c>
      <c r="J20" s="78">
        <v>1</v>
      </c>
      <c r="K20" s="78">
        <v>1</v>
      </c>
      <c r="L20" s="78">
        <v>0</v>
      </c>
      <c r="M20" s="78">
        <v>0</v>
      </c>
      <c r="N20" s="79">
        <v>0</v>
      </c>
      <c r="O20" s="79">
        <v>0</v>
      </c>
      <c r="P20" s="79">
        <v>0</v>
      </c>
      <c r="Q20" s="78"/>
      <c r="R20" s="114">
        <f ca="1">SUM(R21:R23)-R23</f>
        <v>151940.75</v>
      </c>
      <c r="S20" s="115">
        <f ca="1">SUM(S21:S23)-S23</f>
        <v>46521</v>
      </c>
      <c r="T20" s="115">
        <f ca="1">SUM(T21:T23)-T23</f>
        <v>62235</v>
      </c>
      <c r="U20" s="116">
        <f ca="1">SUM(U21:U23)-U23</f>
        <v>68947</v>
      </c>
      <c r="V20" s="115"/>
      <c r="W20" s="114">
        <f ca="1">SUM(W21:W23)-W23</f>
        <v>161394.5</v>
      </c>
      <c r="X20" s="115">
        <f ca="1">SUM(X21:X23)-X23</f>
        <v>78550</v>
      </c>
      <c r="Y20" s="115">
        <f ca="1">SUM(Y21:Y23)-Y23</f>
        <v>31441</v>
      </c>
      <c r="Z20" s="116">
        <f ca="1">SUM(Z21:Z23)-Z23</f>
        <v>72158.5</v>
      </c>
      <c r="AA20" s="115"/>
      <c r="AB20" s="114">
        <f ca="1">SUM(AB21:AB23)-AB23</f>
        <v>192194</v>
      </c>
      <c r="AC20" s="115">
        <f ca="1">SUM(AC21:AC23)-AC23</f>
        <v>8650</v>
      </c>
      <c r="AD20" s="115">
        <f ca="1">SUM(AD21:AD23)-AD23</f>
        <v>0</v>
      </c>
      <c r="AE20" s="116">
        <f ca="1">SUM(AE21:AE23)-AE23</f>
        <v>0</v>
      </c>
      <c r="AF20" s="115"/>
      <c r="AG20" s="114">
        <f ca="1">SUM(AG21:AG23)-AG23</f>
        <v>202831</v>
      </c>
      <c r="AH20" s="115">
        <f ca="1">SUM(AH21:AH23)-AH23</f>
        <v>10280</v>
      </c>
      <c r="AI20" s="115">
        <f ca="1">SUM(AI21:AI23)-AI23</f>
        <v>0</v>
      </c>
      <c r="AJ20" s="116">
        <f ca="1">SUM(AJ21:AJ23)-AJ23</f>
        <v>0</v>
      </c>
      <c r="AK20" s="115"/>
      <c r="AL20" s="114">
        <f ca="1">SUM(AL21:AL23)-AL23</f>
        <v>214274</v>
      </c>
      <c r="AM20" s="115">
        <f ca="1">SUM(AM21:AM23)-AM23</f>
        <v>10370</v>
      </c>
      <c r="AN20" s="115">
        <f ca="1">SUM(AN21:AN23)-AN23</f>
        <v>0</v>
      </c>
      <c r="AO20" s="116">
        <f ca="1">SUM(AO21:AO23)-AO23</f>
        <v>0</v>
      </c>
      <c r="AP20" s="115"/>
      <c r="AQ20" s="114">
        <f ca="1">SUM(AQ21:AQ23)-AQ23</f>
        <v>221091</v>
      </c>
      <c r="AR20" s="115">
        <f ca="1">SUM(AR21:AR23)-AR23</f>
        <v>8925</v>
      </c>
      <c r="AS20" s="115">
        <f ca="1">SUM(AS21:AS23)-AS23</f>
        <v>0</v>
      </c>
      <c r="AT20" s="116">
        <f ca="1">SUM(AT21:AT23)-AT23</f>
        <v>0</v>
      </c>
      <c r="AU20" s="115"/>
      <c r="AV20" s="114">
        <f ca="1">SUM(AV21:AV23)-AV23</f>
        <v>223086</v>
      </c>
      <c r="AW20" s="115">
        <f ca="1">SUM(AW21:AW23)-AW23</f>
        <v>7551</v>
      </c>
      <c r="AX20" s="115">
        <f ca="1">SUM(AX21:AX23)-AX23</f>
        <v>0</v>
      </c>
      <c r="AY20" s="116">
        <f ca="1">SUM(AY21:AY23)-AY23</f>
        <v>0</v>
      </c>
      <c r="AZ20" s="115"/>
      <c r="BA20" s="114">
        <f ca="1">SUM(BA21:BA23)-BA23</f>
        <v>226419</v>
      </c>
      <c r="BB20" s="115">
        <f ca="1">SUM(BB21:BB23)-BB23</f>
        <v>6784</v>
      </c>
      <c r="BC20" s="115">
        <f ca="1">SUM(BC21:BC23)-BC23</f>
        <v>0</v>
      </c>
      <c r="BD20" s="116">
        <f ca="1">SUM(BD21:BD23)-BD23</f>
        <v>0</v>
      </c>
      <c r="BE20" s="115"/>
      <c r="BF20" s="114">
        <f ca="1">SUM(BF21:BF23)-BF23</f>
        <v>230591</v>
      </c>
      <c r="BG20" s="115">
        <f ca="1">SUM(BG21:BG23)-BG23</f>
        <v>7320</v>
      </c>
      <c r="BH20" s="115">
        <f ca="1">SUM(BH21:BH23)-BH23</f>
        <v>0</v>
      </c>
      <c r="BI20" s="116">
        <f ca="1">SUM(BI21:BI23)-BI23</f>
        <v>0</v>
      </c>
      <c r="BJ20" s="115"/>
      <c r="BK20" s="114">
        <f ca="1">SUM(BK21:BK23)-BK23</f>
        <v>231451</v>
      </c>
      <c r="BL20" s="115">
        <f ca="1">SUM(BL21:BL23)-BL23</f>
        <v>4611</v>
      </c>
      <c r="BM20" s="115">
        <f ca="1">SUM(BM21:BM23)-BM23</f>
        <v>0</v>
      </c>
      <c r="BN20" s="116">
        <f ca="1">SUM(BN21:BN23)-BN23</f>
        <v>0</v>
      </c>
      <c r="BO20" s="115"/>
      <c r="BP20" s="114">
        <f ca="1">SUM(BP21:BP23)-BP23</f>
        <v>199546</v>
      </c>
      <c r="BQ20" s="115">
        <f ca="1">SUM(BQ21:BQ23)-BQ23</f>
        <v>51</v>
      </c>
      <c r="BR20" s="115">
        <f ca="1">SUM(BR21:BR23)-BR23</f>
        <v>0</v>
      </c>
      <c r="BS20" s="116">
        <f ca="1">SUM(BS21:BS23)-BS23</f>
        <v>0</v>
      </c>
      <c r="BT20" s="115"/>
      <c r="BU20" s="114">
        <f ca="1">SUM(BU21:BU23)-BU23</f>
        <v>177170</v>
      </c>
      <c r="BV20" s="115">
        <f ca="1">SUM(BV21:BV23)-BV23</f>
        <v>38</v>
      </c>
      <c r="BW20" s="115">
        <f ca="1">SUM(BW21:BW23)-BW23</f>
        <v>0</v>
      </c>
      <c r="BX20" s="116">
        <f ca="1">SUM(BX21:BX23)-BX23</f>
        <v>0</v>
      </c>
    </row>
    <row r="21" spans="1:76" ht="32.25" customHeight="1" x14ac:dyDescent="0.35">
      <c r="A21" s="80" t="str">
        <f ca="1">HYPERLINK(CELL("contents",$A$2)&amp;CELL("contents",D$18)&amp;"!B"&amp;MATCH(D21,INCAPACITY!C:C,0)+6, "seedetails")</f>
        <v>seedetails</v>
      </c>
      <c r="B21" s="163">
        <f>B20+1</f>
        <v>1</v>
      </c>
      <c r="C21" s="174" t="str">
        <f t="shared" ca="1" si="0"/>
        <v>233.10.3.1.1.1</v>
      </c>
      <c r="D21" s="81" t="str">
        <f ca="1">INDIRECT( ADDRESS( ( $B21 - 1)*Tools!$G$16 + Tools!$G$17, 3, 1, 1, "INCAPACITY" ) )</f>
        <v>Disability Ppension 1</v>
      </c>
      <c r="E21" s="81" t="str">
        <f ca="1">INDIRECT( ADDRESS( ( $B21 - 1)*Tools!$G$16 + Tools!$G$17, 4, 1, 1, "INCAPACITY" ) )</f>
        <v>Disability Ppension 1</v>
      </c>
      <c r="F21" s="81" t="str">
        <f ca="1">INDIRECT( ADDRESS( ( $B21 - 1)*Tools!$G$16 + Tools!$G$17, 4, 1, 1, "INCAPACITY" ) )</f>
        <v>Disability Ppension 1</v>
      </c>
      <c r="G21" s="90">
        <v>233</v>
      </c>
      <c r="H21" s="91">
        <f ca="1">IF(INDEX(INCAPACITY!$A$1:$H$500,MATCH($D21,INCAPACITY!$C:$C,0)+Tools!$G$14,5)=Tools!$D$19,10,IF(INDEX(INCAPACITY!$A$1:$H$500,MATCH($D21,INCAPACITY!$C:$C,0)+Tools!$G$14,5)=Tools!$D$20,20,30))</f>
        <v>10</v>
      </c>
      <c r="I21" s="91">
        <v>3</v>
      </c>
      <c r="J21" s="91">
        <v>1</v>
      </c>
      <c r="K21" s="91">
        <f>K20</f>
        <v>1</v>
      </c>
      <c r="L21" s="83">
        <f>L20+1</f>
        <v>1</v>
      </c>
      <c r="M21" s="91">
        <f ca="1">IF(INDEX( INCAPACITY!$A$1:$H$500,MATCH($D21,INCAPACITY!$C:$C,0)+Tools!$G$13,3)="No",0,1)</f>
        <v>0</v>
      </c>
      <c r="N21" s="118">
        <f ca="1">IF(INDEX( INCAPACITY!$A$1:$H$500,MATCH($D21,INCAPACITY!$C:$C,0)+Tools!$G$12,3)="No",0,1)</f>
        <v>0</v>
      </c>
      <c r="O21" s="118" t="str">
        <f ca="1">IF(INDEX(INCAPACITY!$A$1:$H$696,MATCH($D21,INCAPACITY!$C:$C,0)+Tools!$G$12,5)=1,"P",IF(INDEX(INCAPACITY!$A$1:$H$696,MATCH($D21,INCAPACITY!$C:$C,0)+Tools!$G$12,5)=365,"F","G"))</f>
        <v>P</v>
      </c>
      <c r="P21" s="118">
        <f ca="1">IF(INDEX( INCAPACITY!$A$1:$H$500,MATCH($D21,INCAPACITY!$C:$C,0)+Tools!$G$13,5)="No",0,1)</f>
        <v>1</v>
      </c>
      <c r="Q21" s="83"/>
      <c r="R21" s="119">
        <f ca="1">INDEX(INCAPACITY!$A$1:$H$500,MATCH($D21,INCAPACITY!$C:$C,0)+Tools!$G$4,MATCH(2007,INCAPACITY!$11:$11,0)+Tools!$G$3)</f>
        <v>68947</v>
      </c>
      <c r="S21" s="117">
        <f ca="1">INDEX(INCAPACITY!$A$1:$H$500,MATCH($D21,INCAPACITY!$C:$C,0)+Tools!$G$5,MATCH(2007,INCAPACITY!$11:$11,0)+Tools!$G$3)</f>
        <v>18016</v>
      </c>
      <c r="T21" s="117">
        <f ca="1">INDEX(INCAPACITY!$A$1:$H$500,MATCH($D21,INCAPACITY!$C:$C,0)+Tools!$G$6,MATCH(2007,INCAPACITY!$11:$11,0)+Tools!$G$3)</f>
        <v>6416</v>
      </c>
      <c r="U21" s="118">
        <f ca="1">INDEX(INCAPACITY!$A$1:$H$500,MATCH($D21,INCAPACITY!$C:$C,0)+Tools!$G$8,MATCH(2007,INCAPACITY!$11:$11,0)+Tools!$G$3)</f>
        <v>68947</v>
      </c>
      <c r="V21" s="117"/>
      <c r="W21" s="119">
        <f ca="1">INDEX(INCAPACITY!$A$1:$H$500,MATCH($D21,INCAPACITY!$C:$C,0)+Tools!$G$4,MATCH(2008,INCAPACITY!$11:$11,0)+Tools!$G$3)</f>
        <v>72158.5</v>
      </c>
      <c r="X21" s="117">
        <f ca="1">INDEX(INCAPACITY!$A$1:$H$500,MATCH($D21,INCAPACITY!$C:$C,0)+Tools!$G$5,MATCH(2008,INCAPACITY!$11:$11,0)+Tools!$G$3)</f>
        <v>13469</v>
      </c>
      <c r="Y21" s="117">
        <f ca="1">INDEX(INCAPACITY!$A$1:$H$500,MATCH($D21,INCAPACITY!$C:$C,0)+Tools!$G$6,MATCH(2008,INCAPACITY!$11:$11,0)+Tools!$G$3)</f>
        <v>4818</v>
      </c>
      <c r="Z21" s="118">
        <f ca="1">INDEX(INCAPACITY!$A$1:$H$500,MATCH($D21,INCAPACITY!$C:$C,0)+Tools!$G$8,MATCH(2008,INCAPACITY!$11:$11,0)+Tools!$G$3)</f>
        <v>72158.5</v>
      </c>
      <c r="AA21" s="117"/>
      <c r="AB21" s="119">
        <f ca="1">INDEX(INCAPACITY!$A$1:$I$500,MATCH($D21,INCAPACITY!$C:$C,0)+Tools!$G$4,MATCH(2009,INCAPACITY!$11:$11,0)+Tools!$G$3)</f>
        <v>76662</v>
      </c>
      <c r="AC21" s="117">
        <f ca="1">INDEX(INCAPACITY!$A$1:$I$500,MATCH($D21,INCAPACITY!$C:$C,0)+Tools!$G$5,MATCH(2009,INCAPACITY!$11:$11,0)+Tools!$G$3)</f>
        <v>8650</v>
      </c>
      <c r="AD21" s="117" t="str">
        <f ca="1">INDEX(INCAPACITY!$A$1:$I$500,MATCH($D21,INCAPACITY!$C:$C,0)+Tools!$G$6,MATCH(2009,INCAPACITY!$11:$11,0)+Tools!$G$3)</f>
        <v>(m)</v>
      </c>
      <c r="AE21" s="118" t="str">
        <f ca="1">INDEX(INCAPACITY!$A$1:$I$500,MATCH($D21,INCAPACITY!$C:$C,0)+Tools!$G$8,MATCH(2009,INCAPACITY!$11:$11,0)+Tools!$G$3)</f>
        <v>(m)</v>
      </c>
      <c r="AF21" s="117"/>
      <c r="AG21" s="119">
        <f ca="1">INDEX(INCAPACITY!$A$1:$J$500,MATCH($D21,INCAPACITY!$C:$C,0)+Tools!$G$4,MATCH(2010,INCAPACITY!$11:$11,0)+Tools!$G$3)</f>
        <v>82590</v>
      </c>
      <c r="AH21" s="117">
        <f ca="1">INDEX(INCAPACITY!$A$1:$J$500,MATCH($D21,INCAPACITY!$C:$C,0)+Tools!$G$5,MATCH(2010,INCAPACITY!$11:$11,0)+Tools!$G$3)</f>
        <v>10280</v>
      </c>
      <c r="AI21" s="117" t="str">
        <f ca="1">INDEX(INCAPACITY!$A$1:$J$500,MATCH($D21,INCAPACITY!$C:$C,0)+Tools!$G$6,MATCH(2010,INCAPACITY!$11:$11,0)+Tools!$G$3)</f>
        <v>(m)</v>
      </c>
      <c r="AJ21" s="118" t="str">
        <f ca="1">INDEX(INCAPACITY!$A$1:$J$500,MATCH($D21,INCAPACITY!$C:$C,0)+Tools!$G$8,MATCH(2010,INCAPACITY!$11:$11,0)+Tools!$G$3)</f>
        <v>(m)</v>
      </c>
      <c r="AK21" s="117"/>
      <c r="AL21" s="119">
        <f ca="1">INDEX(INCAPACITY!$A$1:$Z$500,MATCH($D21,INCAPACITY!$C:$C,0)+Tools!$G$4,MATCH(2011,INCAPACITY!$11:$11,0)+Tools!$G$3)</f>
        <v>90093</v>
      </c>
      <c r="AM21" s="117">
        <f ca="1">INDEX(INCAPACITY!$A$1:$Z$500,MATCH($D21,INCAPACITY!$C:$C,0)+Tools!$G$5,MATCH(2011,INCAPACITY!$11:$11,0)+Tools!$G$3)</f>
        <v>10370</v>
      </c>
      <c r="AN21" s="117" t="str">
        <f ca="1">INDEX(INCAPACITY!$A$1:$Z$500,MATCH($D21,INCAPACITY!$C:$C,0)+Tools!$G$6,MATCH(2011,INCAPACITY!$11:$11,0)+Tools!$G$3)</f>
        <v>(m)</v>
      </c>
      <c r="AO21" s="118" t="str">
        <f ca="1">INDEX(INCAPACITY!$A$1:$Z$500,MATCH($D21,INCAPACITY!$C:$C,0)+Tools!$G$8,MATCH(2011,INCAPACITY!$11:$11,0)+Tools!$G$3)</f>
        <v>(m)</v>
      </c>
      <c r="AP21" s="117"/>
      <c r="AQ21" s="119">
        <f ca="1">INDEX(INCAPACITY!$A$1:$Z$500,MATCH($D21,INCAPACITY!$C:$C,0)+Tools!$G$4,MATCH(2012,INCAPACITY!$11:$11,0)+Tools!$G$3)</f>
        <v>94418</v>
      </c>
      <c r="AR21" s="117">
        <f ca="1">INDEX(INCAPACITY!$A$1:$Z$500,MATCH($D21,INCAPACITY!$C:$C,0)+Tools!$G$5,MATCH(2012,INCAPACITY!$11:$11,0)+Tools!$G$3)</f>
        <v>8925</v>
      </c>
      <c r="AS21" s="117" t="str">
        <f ca="1">INDEX(INCAPACITY!$A$1:$Z$500,MATCH($D21,INCAPACITY!$C:$C,0)+Tools!$G$6,MATCH(2012,INCAPACITY!$11:$11,0)+Tools!$G$3)</f>
        <v>(m)</v>
      </c>
      <c r="AT21" s="118" t="str">
        <f ca="1">INDEX(INCAPACITY!$A$1:$Z$500,MATCH($D21,INCAPACITY!$C:$C,0)+Tools!$G$8,MATCH(2012,INCAPACITY!$11:$11,0)+Tools!$G$3)</f>
        <v>(m)</v>
      </c>
      <c r="AU21" s="117"/>
      <c r="AV21" s="119">
        <f ca="1">INDEX(INCAPACITY!$A$1:$Z$500,MATCH($D21,INCAPACITY!$C:$C,0)+Tools!$G$4,MATCH(2013,INCAPACITY!$11:$11,0)+Tools!$G$3)</f>
        <v>94325</v>
      </c>
      <c r="AW21" s="117">
        <f ca="1">INDEX(INCAPACITY!$A$1:$Z$500,MATCH($D21,INCAPACITY!$C:$C,0)+Tools!$G$5,MATCH(2013,INCAPACITY!$11:$11,0)+Tools!$G$3)</f>
        <v>7551</v>
      </c>
      <c r="AX21" s="117" t="str">
        <f ca="1">INDEX(INCAPACITY!$A$1:$Z$500,MATCH($D21,INCAPACITY!$C:$C,0)+Tools!$G$6,MATCH(2013,INCAPACITY!$11:$11,0)+Tools!$G$3)</f>
        <v>(m)</v>
      </c>
      <c r="AY21" s="118" t="str">
        <f ca="1">INDEX(INCAPACITY!$A$1:$Z$500,MATCH($D21,INCAPACITY!$C:$C,0)+Tools!$G$8,MATCH(2013,INCAPACITY!$11:$11,0)+Tools!$G$3)</f>
        <v>(m)</v>
      </c>
      <c r="AZ21" s="117"/>
      <c r="BA21" s="119">
        <f ca="1">INDEX(INCAPACITY!$A$1:$Z$500,MATCH($D21,INCAPACITY!$C:$C,0)+Tools!$G$4,MATCH(2014,INCAPACITY!$11:$11,0)+Tools!$G$3)</f>
        <v>95480</v>
      </c>
      <c r="BB21" s="117">
        <f ca="1">INDEX(INCAPACITY!$A$1:$Z$500,MATCH($D21,INCAPACITY!$C:$C,0)+Tools!$G$5,MATCH(2014,INCAPACITY!$11:$11,0)+Tools!$G$3)</f>
        <v>6784</v>
      </c>
      <c r="BC21" s="117" t="str">
        <f ca="1">INDEX(INCAPACITY!$A$1:$Z$500,MATCH($D21,INCAPACITY!$C:$C,0)+Tools!$G$6,MATCH(2014,INCAPACITY!$11:$11,0)+Tools!$G$3)</f>
        <v>(m)</v>
      </c>
      <c r="BD21" s="118" t="str">
        <f ca="1">INDEX(INCAPACITY!$A$1:$Z$500,MATCH($D21,INCAPACITY!$C:$C,0)+Tools!$G$8,MATCH(2014,INCAPACITY!$11:$11,0)+Tools!$G$3)</f>
        <v>(m)</v>
      </c>
      <c r="BE21" s="117"/>
      <c r="BF21" s="119">
        <f ca="1">INDEX(INCAPACITY!$A$1:$Z$500,MATCH($D21,INCAPACITY!$C:$C,0)+Tools!$G$4,MATCH(2015,INCAPACITY!$11:$11,0)+Tools!$G$3)</f>
        <v>97459</v>
      </c>
      <c r="BG21" s="117">
        <f ca="1">INDEX(INCAPACITY!$A$1:$Z$500,MATCH($D21,INCAPACITY!$C:$C,0)+Tools!$G$5,MATCH(2015,INCAPACITY!$11:$11,0)+Tools!$G$3)</f>
        <v>7320</v>
      </c>
      <c r="BH21" s="117" t="str">
        <f ca="1">INDEX(INCAPACITY!$A$1:$Z$500,MATCH($D21,INCAPACITY!$C:$C,0)+Tools!$G$6,MATCH(2015,INCAPACITY!$11:$11,0)+Tools!$G$3)</f>
        <v>(m)</v>
      </c>
      <c r="BI21" s="118" t="str">
        <f ca="1">INDEX(INCAPACITY!$A$1:$Z$500,MATCH($D21,INCAPACITY!$C:$C,0)+Tools!$G$8,MATCH(2015,INCAPACITY!$11:$11,0)+Tools!$G$3)</f>
        <v>(m)</v>
      </c>
      <c r="BJ21" s="117"/>
      <c r="BK21" s="119">
        <f ca="1">INDEX(INCAPACITY!$A$1:$Z$500,MATCH($D21,INCAPACITY!$C:$C,0)+Tools!$G$4,MATCH(2016,INCAPACITY!$11:$11,0)+Tools!$G$3)</f>
        <v>94971</v>
      </c>
      <c r="BL21" s="117">
        <f ca="1">INDEX(INCAPACITY!$A$1:$Z$500,MATCH($D21,INCAPACITY!$C:$C,0)+Tools!$G$5,MATCH(2016,INCAPACITY!$11:$11,0)+Tools!$G$3)</f>
        <v>4611</v>
      </c>
      <c r="BM21" s="117" t="str">
        <f ca="1">INDEX(INCAPACITY!$A$1:$Z$500,MATCH($D21,INCAPACITY!$C:$C,0)+Tools!$G$6,MATCH(2016,INCAPACITY!$11:$11,0)+Tools!$G$3)</f>
        <v>(m)</v>
      </c>
      <c r="BN21" s="118" t="str">
        <f ca="1">INDEX(INCAPACITY!$A$1:$Z$500,MATCH($D21,INCAPACITY!$C:$C,0)+Tools!$G$8,MATCH(2016,INCAPACITY!$11:$11,0)+Tools!$G$3)</f>
        <v>(m)</v>
      </c>
      <c r="BO21" s="117"/>
      <c r="BP21" s="119">
        <f ca="1">INDEX(INCAPACITY!$A$1:$Z$500,MATCH($D21,INCAPACITY!$C:$C,0)+Tools!$G$4,MATCH(2017,INCAPACITY!$11:$11,0)+Tools!$G$3)</f>
        <v>56349</v>
      </c>
      <c r="BQ21" s="117">
        <f ca="1">INDEX(INCAPACITY!$A$1:$Z$500,MATCH($D21,INCAPACITY!$C:$C,0)+Tools!$G$5,MATCH(2017,INCAPACITY!$11:$11,0)+Tools!$G$3)</f>
        <v>51</v>
      </c>
      <c r="BR21" s="117" t="str">
        <f ca="1">INDEX(INCAPACITY!$A$1:$Z$500,MATCH($D21,INCAPACITY!$C:$C,0)+Tools!$G$6,MATCH(2017,INCAPACITY!$11:$11,0)+Tools!$G$3)</f>
        <v>(m)</v>
      </c>
      <c r="BS21" s="118" t="str">
        <f ca="1">INDEX(INCAPACITY!$A$1:$Z$500,MATCH($D21,INCAPACITY!$C:$C,0)+Tools!$G$8,MATCH(2017,INCAPACITY!$11:$11,0)+Tools!$G$3)</f>
        <v>(m)</v>
      </c>
      <c r="BT21" s="117"/>
      <c r="BU21" s="119">
        <f ca="1">INDEX(INCAPACITY!$A$1:$Z$500,MATCH($D21,INCAPACITY!$C:$C,0)+Tools!$G$4,MATCH(2018,INCAPACITY!$11:$11,0)+Tools!$G$3)</f>
        <v>28253</v>
      </c>
      <c r="BV21" s="117">
        <f ca="1">INDEX(INCAPACITY!$A$1:$Z$500,MATCH($D21,INCAPACITY!$C:$C,0)+Tools!$G$5,MATCH(2018,INCAPACITY!$11:$11,0)+Tools!$G$3)</f>
        <v>38</v>
      </c>
      <c r="BW21" s="117" t="str">
        <f ca="1">INDEX(INCAPACITY!$A$1:$Z$500,MATCH($D21,INCAPACITY!$C:$C,0)+Tools!$G$6,MATCH(2018,INCAPACITY!$11:$11,0)+Tools!$G$3)</f>
        <v>(m)</v>
      </c>
      <c r="BX21" s="118" t="str">
        <f ca="1">INDEX(INCAPACITY!$A$1:$Z$500,MATCH($D21,INCAPACITY!$C:$C,0)+Tools!$G$8,MATCH(2018,INCAPACITY!$11:$11,0)+Tools!$G$3)</f>
        <v>(m)</v>
      </c>
    </row>
    <row r="22" spans="1:76" ht="32.25" customHeight="1" x14ac:dyDescent="0.35">
      <c r="A22" s="80" t="str">
        <f ca="1">HYPERLINK(CELL("contents",$A$2)&amp;CELL("contents",D$18)&amp;"!B"&amp;MATCH(D22,INCAPACITY!C:C,0)+6, "seedetails")</f>
        <v>seedetails</v>
      </c>
      <c r="B22" s="163">
        <f>B21+1</f>
        <v>2</v>
      </c>
      <c r="C22" s="174" t="str">
        <f ca="1">CONCATENATE(G22,".",H22,".",I22,".",J22,".",K22,".",L22)</f>
        <v>233.10.3.1.1.2</v>
      </c>
      <c r="D22" s="81" t="str">
        <f ca="1">INDIRECT( ADDRESS( ( $B22 - 1)*Tools!$G$16 + Tools!$G$17, 3, 1, 1, "INCAPACITY" ) )</f>
        <v>Disability pension 2</v>
      </c>
      <c r="E22" s="81" t="str">
        <f ca="1">INDIRECT( ADDRESS( ( $B22 - 1)*Tools!$G$16 + Tools!$G$17, 4, 1, 1, "INCAPACITY" ) )</f>
        <v>Disability pension 2</v>
      </c>
      <c r="F22" s="81" t="str">
        <f ca="1">INDIRECT( ADDRESS( ( $B22 - 1)*Tools!$G$16 + Tools!$G$17, 4, 1, 1, "INCAPACITY" ) )</f>
        <v>Disability pension 2</v>
      </c>
      <c r="G22" s="90">
        <v>233</v>
      </c>
      <c r="H22" s="91">
        <f ca="1">IF(INDEX(INCAPACITY!$A$1:$H$500,MATCH($D22,INCAPACITY!$C:$C,0)+Tools!$G$14,5)=Tools!$D$19,10,IF(INDEX(INCAPACITY!$A$1:$H$500,MATCH($D22,INCAPACITY!$C:$C,0)+Tools!$G$14,5)=Tools!$D$20,20,30))</f>
        <v>10</v>
      </c>
      <c r="I22" s="91">
        <v>3</v>
      </c>
      <c r="J22" s="91">
        <v>1</v>
      </c>
      <c r="K22" s="91">
        <f>K21</f>
        <v>1</v>
      </c>
      <c r="L22" s="83">
        <f>L21+1</f>
        <v>2</v>
      </c>
      <c r="M22" s="91">
        <f ca="1">IF(INDEX( INCAPACITY!$A$1:$H$500,MATCH($D22,INCAPACITY!$C:$C,0)+Tools!$G$13,3)="No",0,1)</f>
        <v>0</v>
      </c>
      <c r="N22" s="118">
        <f ca="1">IF(INDEX( INCAPACITY!$A$1:$H$500,MATCH($D22,INCAPACITY!$C:$C,0)+Tools!$G$12,3)="No",0,1)</f>
        <v>0</v>
      </c>
      <c r="O22" s="118" t="str">
        <f ca="1">IF(INDEX(INCAPACITY!$A$1:$H$696,MATCH($D22,INCAPACITY!$C:$C,0)+Tools!$G$12,5)=1,"P",IF(INDEX(INCAPACITY!$A$1:$H$696,MATCH($D22,INCAPACITY!$C:$C,0)+Tools!$G$12,5)=365,"F","G"))</f>
        <v>P</v>
      </c>
      <c r="P22" s="118">
        <f ca="1">IF(INDEX( INCAPACITY!$A$1:$H$500,MATCH($D22,INCAPACITY!$C:$C,0)+Tools!$G$13,5)="No",0,1)</f>
        <v>1</v>
      </c>
      <c r="Q22" s="83"/>
      <c r="R22" s="119">
        <f ca="1">INDEX(INCAPACITY!$A$1:$H$500,MATCH($D22,INCAPACITY!$C:$C,0)+Tools!$G$4,MATCH(2007,INCAPACITY!$11:$11,0)+Tools!$G$3)</f>
        <v>82993.75</v>
      </c>
      <c r="S22" s="117">
        <f ca="1">INDEX(INCAPACITY!$A$1:$H$500,MATCH($D22,INCAPACITY!$C:$C,0)+Tools!$G$5,MATCH(2007,INCAPACITY!$11:$11,0)+Tools!$G$3)</f>
        <v>28505</v>
      </c>
      <c r="T22" s="117">
        <f ca="1">INDEX(INCAPACITY!$A$1:$H$500,MATCH($D22,INCAPACITY!$C:$C,0)+Tools!$G$6,MATCH(2007,INCAPACITY!$11:$11,0)+Tools!$G$3)</f>
        <v>55819</v>
      </c>
      <c r="U22" s="118" t="str">
        <f ca="1">INDEX(INCAPACITY!$A$1:$H$500,MATCH($D22,INCAPACITY!$C:$C,0)+Tools!$G$8,MATCH(2007,INCAPACITY!$11:$11,0)+Tools!$G$3)</f>
        <v>(m)</v>
      </c>
      <c r="V22" s="117"/>
      <c r="W22" s="119">
        <f ca="1">INDEX(INCAPACITY!$A$1:$H$500,MATCH($D22,INCAPACITY!$C:$C,0)+Tools!$G$4,MATCH(2008,INCAPACITY!$11:$11,0)+Tools!$G$3)</f>
        <v>89236</v>
      </c>
      <c r="X22" s="117">
        <f ca="1">INDEX(INCAPACITY!$A$1:$H$500,MATCH($D22,INCAPACITY!$C:$C,0)+Tools!$G$5,MATCH(2008,INCAPACITY!$11:$11,0)+Tools!$G$3)</f>
        <v>65081</v>
      </c>
      <c r="Y22" s="117">
        <f ca="1">INDEX(INCAPACITY!$A$1:$H$500,MATCH($D22,INCAPACITY!$C:$C,0)+Tools!$G$6,MATCH(2008,INCAPACITY!$11:$11,0)+Tools!$G$3)</f>
        <v>26623</v>
      </c>
      <c r="Z22" s="118" t="str">
        <f ca="1">INDEX(INCAPACITY!$A$1:$H$500,MATCH($D22,INCAPACITY!$C:$C,0)+Tools!$G$8,MATCH(2008,INCAPACITY!$11:$11,0)+Tools!$G$3)</f>
        <v>(m)</v>
      </c>
      <c r="AA22" s="117"/>
      <c r="AB22" s="119">
        <f ca="1">INDEX(INCAPACITY!$A$1:$I$500,MATCH($D22,INCAPACITY!$C:$C,0)+Tools!$G$4,MATCH(2009,INCAPACITY!$11:$11,0)+Tools!$G$3)</f>
        <v>115532</v>
      </c>
      <c r="AC22" s="117" t="str">
        <f ca="1">INDEX(INCAPACITY!$A$1:$I$500,MATCH($D22,INCAPACITY!$C:$C,0)+Tools!$G$5,MATCH(2009,INCAPACITY!$11:$11,0)+Tools!$G$3)</f>
        <v>(m)</v>
      </c>
      <c r="AD22" s="117" t="str">
        <f ca="1">INDEX(INCAPACITY!$A$1:$I$500,MATCH($D22,INCAPACITY!$C:$C,0)+Tools!$G$6,MATCH(2009,INCAPACITY!$11:$11,0)+Tools!$G$3)</f>
        <v>(m)</v>
      </c>
      <c r="AE22" s="118" t="str">
        <f ca="1">INDEX(INCAPACITY!$A$1:$I$500,MATCH($D22,INCAPACITY!$C:$C,0)+Tools!$G$8,MATCH(2009,INCAPACITY!$11:$11,0)+Tools!$G$3)</f>
        <v>(m)</v>
      </c>
      <c r="AF22" s="117"/>
      <c r="AG22" s="119">
        <f ca="1">INDEX(INCAPACITY!$A$1:$J$500,MATCH($D22,INCAPACITY!$C:$C,0)+Tools!$G$4,MATCH(2010,INCAPACITY!$11:$11,0)+Tools!$G$3)</f>
        <v>120241</v>
      </c>
      <c r="AH22" s="117" t="str">
        <f ca="1">INDEX(INCAPACITY!$A$1:$J$500,MATCH($D22,INCAPACITY!$C:$C,0)+Tools!$G$5,MATCH(2010,INCAPACITY!$11:$11,0)+Tools!$G$3)</f>
        <v>(m)</v>
      </c>
      <c r="AI22" s="117" t="str">
        <f ca="1">INDEX(INCAPACITY!$A$1:$J$500,MATCH($D22,INCAPACITY!$C:$C,0)+Tools!$G$6,MATCH(2010,INCAPACITY!$11:$11,0)+Tools!$G$3)</f>
        <v>(m)</v>
      </c>
      <c r="AJ22" s="118" t="str">
        <f ca="1">INDEX(INCAPACITY!$A$1:$J$500,MATCH($D22,INCAPACITY!$C:$C,0)+Tools!$G$8,MATCH(2010,INCAPACITY!$11:$11,0)+Tools!$G$3)</f>
        <v>(m)</v>
      </c>
      <c r="AK22" s="117"/>
      <c r="AL22" s="119">
        <f ca="1">INDEX(INCAPACITY!$A$1:$Z$500,MATCH($D22,INCAPACITY!$C:$C,0)+Tools!$G$4,MATCH(2011,INCAPACITY!$11:$11,0)+Tools!$G$3)</f>
        <v>124181</v>
      </c>
      <c r="AM22" s="117" t="str">
        <f ca="1">INDEX(INCAPACITY!$A$1:$Z$500,MATCH($D22,INCAPACITY!$C:$C,0)+Tools!$G$5,MATCH(2011,INCAPACITY!$11:$11,0)+Tools!$G$3)</f>
        <v>(m)</v>
      </c>
      <c r="AN22" s="117" t="str">
        <f ca="1">INDEX(INCAPACITY!$A$1:$Z$500,MATCH($D22,INCAPACITY!$C:$C,0)+Tools!$G$6,MATCH(2011,INCAPACITY!$11:$11,0)+Tools!$G$3)</f>
        <v>(m)</v>
      </c>
      <c r="AO22" s="118" t="str">
        <f ca="1">INDEX(INCAPACITY!$A$1:$Z$500,MATCH($D22,INCAPACITY!$C:$C,0)+Tools!$G$8,MATCH(2011,INCAPACITY!$11:$11,0)+Tools!$G$3)</f>
        <v>(m)</v>
      </c>
      <c r="AP22" s="117"/>
      <c r="AQ22" s="119">
        <f ca="1">INDEX(INCAPACITY!$A$1:$Z$500,MATCH($D22,INCAPACITY!$C:$C,0)+Tools!$G$4,MATCH(2012,INCAPACITY!$11:$11,0)+Tools!$G$3)</f>
        <v>126673</v>
      </c>
      <c r="AR22" s="117" t="str">
        <f ca="1">INDEX(INCAPACITY!$A$1:$Z$500,MATCH($D22,INCAPACITY!$C:$C,0)+Tools!$G$5,MATCH(2012,INCAPACITY!$11:$11,0)+Tools!$G$3)</f>
        <v>(m)</v>
      </c>
      <c r="AS22" s="117" t="str">
        <f ca="1">INDEX(INCAPACITY!$A$1:$Z$500,MATCH($D22,INCAPACITY!$C:$C,0)+Tools!$G$6,MATCH(2012,INCAPACITY!$11:$11,0)+Tools!$G$3)</f>
        <v>(m)</v>
      </c>
      <c r="AT22" s="118" t="str">
        <f ca="1">INDEX(INCAPACITY!$A$1:$Z$500,MATCH($D22,INCAPACITY!$C:$C,0)+Tools!$G$8,MATCH(2012,INCAPACITY!$11:$11,0)+Tools!$G$3)</f>
        <v>(m)</v>
      </c>
      <c r="AU22" s="117"/>
      <c r="AV22" s="119">
        <f ca="1">INDEX(INCAPACITY!$A$1:$Z$500,MATCH($D22,INCAPACITY!$C:$C,0)+Tools!$G$4,MATCH(2013,INCAPACITY!$11:$11,0)+Tools!$G$3)</f>
        <v>128761</v>
      </c>
      <c r="AW22" s="117" t="str">
        <f ca="1">INDEX(INCAPACITY!$A$1:$Z$500,MATCH($D22,INCAPACITY!$C:$C,0)+Tools!$G$5,MATCH(2013,INCAPACITY!$11:$11,0)+Tools!$G$3)</f>
        <v>(m)</v>
      </c>
      <c r="AX22" s="117" t="str">
        <f ca="1">INDEX(INCAPACITY!$A$1:$Z$500,MATCH($D22,INCAPACITY!$C:$C,0)+Tools!$G$6,MATCH(2013,INCAPACITY!$11:$11,0)+Tools!$G$3)</f>
        <v>(m)</v>
      </c>
      <c r="AY22" s="118" t="str">
        <f ca="1">INDEX(INCAPACITY!$A$1:$Z$500,MATCH($D22,INCAPACITY!$C:$C,0)+Tools!$G$8,MATCH(2013,INCAPACITY!$11:$11,0)+Tools!$G$3)</f>
        <v>(m)</v>
      </c>
      <c r="AZ22" s="117"/>
      <c r="BA22" s="119">
        <f ca="1">INDEX(INCAPACITY!$A$1:$Z$500,MATCH($D22,INCAPACITY!$C:$C,0)+Tools!$G$4,MATCH(2014,INCAPACITY!$11:$11,0)+Tools!$G$3)</f>
        <v>130939</v>
      </c>
      <c r="BB22" s="117" t="str">
        <f ca="1">INDEX(INCAPACITY!$A$1:$Z$500,MATCH($D22,INCAPACITY!$C:$C,0)+Tools!$G$5,MATCH(2014,INCAPACITY!$11:$11,0)+Tools!$G$3)</f>
        <v>(m)</v>
      </c>
      <c r="BC22" s="117" t="str">
        <f ca="1">INDEX(INCAPACITY!$A$1:$Z$500,MATCH($D22,INCAPACITY!$C:$C,0)+Tools!$G$6,MATCH(2014,INCAPACITY!$11:$11,0)+Tools!$G$3)</f>
        <v>(m)</v>
      </c>
      <c r="BD22" s="118" t="str">
        <f ca="1">INDEX(INCAPACITY!$A$1:$Z$500,MATCH($D22,INCAPACITY!$C:$C,0)+Tools!$G$8,MATCH(2014,INCAPACITY!$11:$11,0)+Tools!$G$3)</f>
        <v>(m)</v>
      </c>
      <c r="BE22" s="117"/>
      <c r="BF22" s="119">
        <f ca="1">INDEX(INCAPACITY!$A$1:$Z$500,MATCH($D22,INCAPACITY!$C:$C,0)+Tools!$G$4,MATCH(2015,INCAPACITY!$11:$11,0)+Tools!$G$3)</f>
        <v>133132</v>
      </c>
      <c r="BG22" s="117" t="str">
        <f ca="1">INDEX(INCAPACITY!$A$1:$Z$500,MATCH($D22,INCAPACITY!$C:$C,0)+Tools!$G$5,MATCH(2015,INCAPACITY!$11:$11,0)+Tools!$G$3)</f>
        <v>(m)</v>
      </c>
      <c r="BH22" s="117" t="str">
        <f ca="1">INDEX(INCAPACITY!$A$1:$Z$500,MATCH($D22,INCAPACITY!$C:$C,0)+Tools!$G$6,MATCH(2015,INCAPACITY!$11:$11,0)+Tools!$G$3)</f>
        <v>(m)</v>
      </c>
      <c r="BI22" s="118" t="str">
        <f ca="1">INDEX(INCAPACITY!$A$1:$Z$500,MATCH($D22,INCAPACITY!$C:$C,0)+Tools!$G$8,MATCH(2015,INCAPACITY!$11:$11,0)+Tools!$G$3)</f>
        <v>(m)</v>
      </c>
      <c r="BJ22" s="117"/>
      <c r="BK22" s="119">
        <f ca="1">INDEX(INCAPACITY!$A$1:$Z$500,MATCH($D22,INCAPACITY!$C:$C,0)+Tools!$G$4,MATCH(2016,INCAPACITY!$11:$11,0)+Tools!$G$3)</f>
        <v>136480</v>
      </c>
      <c r="BL22" s="117" t="str">
        <f ca="1">INDEX(INCAPACITY!$A$1:$Z$500,MATCH($D22,INCAPACITY!$C:$C,0)+Tools!$G$5,MATCH(2016,INCAPACITY!$11:$11,0)+Tools!$G$3)</f>
        <v>(m)</v>
      </c>
      <c r="BM22" s="117" t="str">
        <f ca="1">INDEX(INCAPACITY!$A$1:$Z$500,MATCH($D22,INCAPACITY!$C:$C,0)+Tools!$G$6,MATCH(2016,INCAPACITY!$11:$11,0)+Tools!$G$3)</f>
        <v>(m)</v>
      </c>
      <c r="BN22" s="118" t="str">
        <f ca="1">INDEX(INCAPACITY!$A$1:$Z$500,MATCH($D22,INCAPACITY!$C:$C,0)+Tools!$G$8,MATCH(2016,INCAPACITY!$11:$11,0)+Tools!$G$3)</f>
        <v>(m)</v>
      </c>
      <c r="BO22" s="117"/>
      <c r="BP22" s="119">
        <f ca="1">INDEX(INCAPACITY!$A$1:$Z$500,MATCH($D22,INCAPACITY!$C:$C,0)+Tools!$G$4,MATCH(2017,INCAPACITY!$11:$11,0)+Tools!$G$3)</f>
        <v>143197</v>
      </c>
      <c r="BQ22" s="117" t="str">
        <f ca="1">INDEX(INCAPACITY!$A$1:$Z$500,MATCH($D22,INCAPACITY!$C:$C,0)+Tools!$G$5,MATCH(2017,INCAPACITY!$11:$11,0)+Tools!$G$3)</f>
        <v>(m)</v>
      </c>
      <c r="BR22" s="117" t="str">
        <f ca="1">INDEX(INCAPACITY!$A$1:$Z$500,MATCH($D22,INCAPACITY!$C:$C,0)+Tools!$G$6,MATCH(2017,INCAPACITY!$11:$11,0)+Tools!$G$3)</f>
        <v>(m)</v>
      </c>
      <c r="BS22" s="118" t="str">
        <f ca="1">INDEX(INCAPACITY!$A$1:$Z$500,MATCH($D22,INCAPACITY!$C:$C,0)+Tools!$G$8,MATCH(2017,INCAPACITY!$11:$11,0)+Tools!$G$3)</f>
        <v>(m)</v>
      </c>
      <c r="BT22" s="117"/>
      <c r="BU22" s="119">
        <f ca="1">INDEX(INCAPACITY!$A$1:$Z$500,MATCH($D22,INCAPACITY!$C:$C,0)+Tools!$G$4,MATCH(2018,INCAPACITY!$11:$11,0)+Tools!$G$3)</f>
        <v>148917</v>
      </c>
      <c r="BV22" s="117" t="str">
        <f ca="1">INDEX(INCAPACITY!$A$1:$Z$500,MATCH($D22,INCAPACITY!$C:$C,0)+Tools!$G$5,MATCH(2018,INCAPACITY!$11:$11,0)+Tools!$G$3)</f>
        <v>(m)</v>
      </c>
      <c r="BW22" s="117" t="str">
        <f ca="1">INDEX(INCAPACITY!$A$1:$Z$500,MATCH($D22,INCAPACITY!$C:$C,0)+Tools!$G$6,MATCH(2018,INCAPACITY!$11:$11,0)+Tools!$G$3)</f>
        <v>(m)</v>
      </c>
      <c r="BX22" s="118" t="str">
        <f ca="1">INDEX(INCAPACITY!$A$1:$Z$500,MATCH($D22,INCAPACITY!$C:$C,0)+Tools!$G$8,MATCH(2018,INCAPACITY!$11:$11,0)+Tools!$G$3)</f>
        <v>(m)</v>
      </c>
    </row>
    <row r="23" spans="1:76" ht="21" customHeight="1" x14ac:dyDescent="0.35">
      <c r="B23" s="162">
        <f>B22</f>
        <v>2</v>
      </c>
      <c r="C23" s="173" t="str">
        <f>CONCATENATE(G23,".",H23,".",I23,".",J23,".",K23,".",L23)</f>
        <v>233.10.3.1.2.0</v>
      </c>
      <c r="D23" s="113" t="s">
        <v>87</v>
      </c>
      <c r="E23" s="113" t="s">
        <v>87</v>
      </c>
      <c r="F23" s="113" t="s">
        <v>87</v>
      </c>
      <c r="G23" s="87">
        <v>233</v>
      </c>
      <c r="H23" s="88">
        <v>10</v>
      </c>
      <c r="I23" s="88">
        <v>3</v>
      </c>
      <c r="J23" s="88">
        <v>1</v>
      </c>
      <c r="K23" s="88">
        <v>2</v>
      </c>
      <c r="L23" s="88">
        <v>0</v>
      </c>
      <c r="M23" s="88">
        <v>0</v>
      </c>
      <c r="N23" s="89">
        <v>0</v>
      </c>
      <c r="O23" s="89">
        <v>0</v>
      </c>
      <c r="P23" s="89">
        <v>0</v>
      </c>
      <c r="Q23" s="78"/>
      <c r="R23" s="114">
        <f ca="1">SUM(R24:R25)-R25</f>
        <v>1683</v>
      </c>
      <c r="S23" s="115">
        <f ca="1">SUM(S24:S25)-S25</f>
        <v>182</v>
      </c>
      <c r="T23" s="115">
        <f ca="1">SUM(T24:T25)-T25</f>
        <v>331</v>
      </c>
      <c r="U23" s="116">
        <f ca="1">SUM(U24:U25)-U25</f>
        <v>0</v>
      </c>
      <c r="V23" s="115"/>
      <c r="W23" s="114">
        <f ca="1">SUM(W24:W25)-W25</f>
        <v>1650</v>
      </c>
      <c r="X23" s="115">
        <f ca="1">SUM(X24:X25)-X25</f>
        <v>137</v>
      </c>
      <c r="Y23" s="115">
        <f ca="1">SUM(Y24:Y25)-Y25</f>
        <v>282</v>
      </c>
      <c r="Z23" s="116">
        <f ca="1">SUM(Z24:Z25)-Z25</f>
        <v>0</v>
      </c>
      <c r="AA23" s="115"/>
      <c r="AB23" s="114">
        <f ca="1">SUM(AB24:AB25)-AB25</f>
        <v>2532</v>
      </c>
      <c r="AC23" s="115">
        <f ca="1">SUM(AC24:AC25)-AC25</f>
        <v>0</v>
      </c>
      <c r="AD23" s="115">
        <f ca="1">SUM(AD24:AD25)-AD25</f>
        <v>0</v>
      </c>
      <c r="AE23" s="116">
        <f ca="1">SUM(AE24:AE25)-AE25</f>
        <v>0</v>
      </c>
      <c r="AF23" s="115"/>
      <c r="AG23" s="114">
        <f ca="1">SUM(AG24:AG25)-AG25</f>
        <v>2525</v>
      </c>
      <c r="AH23" s="115">
        <f ca="1">SUM(AH24:AH25)-AH25</f>
        <v>0</v>
      </c>
      <c r="AI23" s="115">
        <f ca="1">SUM(AI24:AI25)-AI25</f>
        <v>0</v>
      </c>
      <c r="AJ23" s="116">
        <f ca="1">SUM(AJ24:AJ25)-AJ25</f>
        <v>0</v>
      </c>
      <c r="AK23" s="115"/>
      <c r="AL23" s="114">
        <f ca="1">SUM(AL24:AL25)-AL25</f>
        <v>1641.9999999999991</v>
      </c>
      <c r="AM23" s="115">
        <f ca="1">SUM(AM24:AM25)-AM25</f>
        <v>0</v>
      </c>
      <c r="AN23" s="115">
        <f ca="1">SUM(AN24:AN25)-AN25</f>
        <v>0</v>
      </c>
      <c r="AO23" s="116">
        <f ca="1">SUM(AO24:AO25)-AO25</f>
        <v>0</v>
      </c>
      <c r="AP23" s="115"/>
      <c r="AQ23" s="114">
        <f ca="1">SUM(AQ24:AQ25)-AQ25</f>
        <v>2406.0000000000009</v>
      </c>
      <c r="AR23" s="115">
        <f ca="1">SUM(AR24:AR25)-AR25</f>
        <v>0</v>
      </c>
      <c r="AS23" s="115">
        <f ca="1">SUM(AS24:AS25)-AS25</f>
        <v>0</v>
      </c>
      <c r="AT23" s="116">
        <f ca="1">SUM(AT24:AT25)-AT25</f>
        <v>0</v>
      </c>
      <c r="AU23" s="115"/>
      <c r="AV23" s="114">
        <f ca="1">SUM(AV24:AV25)-AV25</f>
        <v>2348</v>
      </c>
      <c r="AW23" s="115">
        <f ca="1">SUM(AW24:AW25)-AW25</f>
        <v>0</v>
      </c>
      <c r="AX23" s="115">
        <f ca="1">SUM(AX24:AX25)-AX25</f>
        <v>0</v>
      </c>
      <c r="AY23" s="116">
        <f ca="1">SUM(AY24:AY25)-AY25</f>
        <v>0</v>
      </c>
      <c r="AZ23" s="115"/>
      <c r="BA23" s="114">
        <f ca="1">SUM(BA24:BA25)-BA25</f>
        <v>2286</v>
      </c>
      <c r="BB23" s="115">
        <f ca="1">SUM(BB24:BB25)-BB25</f>
        <v>0</v>
      </c>
      <c r="BC23" s="115">
        <f ca="1">SUM(BC24:BC25)-BC25</f>
        <v>0</v>
      </c>
      <c r="BD23" s="116">
        <f ca="1">SUM(BD24:BD25)-BD25</f>
        <v>0</v>
      </c>
      <c r="BE23" s="115"/>
      <c r="BF23" s="114">
        <f ca="1">SUM(BF24:BF25)-BF25</f>
        <v>2189</v>
      </c>
      <c r="BG23" s="115">
        <f ca="1">SUM(BG24:BG25)-BG25</f>
        <v>0</v>
      </c>
      <c r="BH23" s="115">
        <f ca="1">SUM(BH24:BH25)-BH25</f>
        <v>0</v>
      </c>
      <c r="BI23" s="116">
        <f ca="1">SUM(BI24:BI25)-BI25</f>
        <v>0</v>
      </c>
      <c r="BJ23" s="115"/>
      <c r="BK23" s="114">
        <f ca="1">SUM(BK24:BK25)-BK25</f>
        <v>2122</v>
      </c>
      <c r="BL23" s="115">
        <f ca="1">SUM(BL24:BL25)-BL25</f>
        <v>0</v>
      </c>
      <c r="BM23" s="115">
        <f ca="1">SUM(BM24:BM25)-BM25</f>
        <v>0</v>
      </c>
      <c r="BN23" s="116">
        <f ca="1">SUM(BN24:BN25)-BN25</f>
        <v>0</v>
      </c>
      <c r="BO23" s="115"/>
      <c r="BP23" s="114">
        <f ca="1">SUM(BP24:BP25)-BP25</f>
        <v>2212</v>
      </c>
      <c r="BQ23" s="115">
        <f ca="1">SUM(BQ24:BQ25)-BQ25</f>
        <v>0</v>
      </c>
      <c r="BR23" s="115">
        <f ca="1">SUM(BR24:BR25)-BR25</f>
        <v>0</v>
      </c>
      <c r="BS23" s="116">
        <f ca="1">SUM(BS24:BS25)-BS25</f>
        <v>0</v>
      </c>
      <c r="BT23" s="115"/>
      <c r="BU23" s="114">
        <f ca="1">SUM(BU24:BU25)-BU25</f>
        <v>2104</v>
      </c>
      <c r="BV23" s="115">
        <f ca="1">SUM(BV24:BV25)-BV25</f>
        <v>0</v>
      </c>
      <c r="BW23" s="115">
        <f ca="1">SUM(BW24:BW25)-BW25</f>
        <v>0</v>
      </c>
      <c r="BX23" s="116">
        <f ca="1">SUM(BX24:BX25)-BX25</f>
        <v>0</v>
      </c>
    </row>
    <row r="24" spans="1:76" ht="38.25" customHeight="1" x14ac:dyDescent="0.35">
      <c r="A24" s="80" t="str">
        <f ca="1">HYPERLINK(CELL("contents",$A$2)&amp;CELL("contents",D$18)&amp;"!B"&amp;MATCH(D24,INCAPACITY!C:C,0)+6, "seedetails")</f>
        <v>seedetails</v>
      </c>
      <c r="B24" s="160">
        <f>B23+1</f>
        <v>3</v>
      </c>
      <c r="C24" s="174" t="str">
        <f t="shared" ca="1" si="0"/>
        <v>233.10.3.1.2.1</v>
      </c>
      <c r="D24" s="81" t="str">
        <f ca="1">INDIRECT( ADDRESS( ( $B24 - 1)*Tools!$G$16 + Tools!$G$17, 3, 1, 1, "INCAPACITY" ) )</f>
        <v>Work accident pension 1</v>
      </c>
      <c r="E24" s="81" t="str">
        <f ca="1">INDIRECT( ADDRESS( ( $B24 - 1)*Tools!$G$16 + Tools!$G$17, 4, 1, 1, "INCAPACITY" ) )</f>
        <v>Work accident pension 1</v>
      </c>
      <c r="F24" s="81" t="str">
        <f ca="1">INDIRECT( ADDRESS( ( $B24 - 1)*Tools!$G$16 + Tools!$G$17, 4, 1, 1, "INCAPACITY" ) )</f>
        <v>Work accident pension 1</v>
      </c>
      <c r="G24" s="82">
        <v>233</v>
      </c>
      <c r="H24" s="91">
        <f ca="1">IF(INDEX(INCAPACITY!$A$1:$H$500,MATCH($D24,INCAPACITY!$C:$C,0)+Tools!$G$14,5)=Tools!$D$19,10,IF(INDEX(INCAPACITY!$A$1:$H$500,MATCH($D24,INCAPACITY!$C:$C,0)+Tools!$G$14,5)=Tools!$D$20,20,30))</f>
        <v>10</v>
      </c>
      <c r="I24" s="83">
        <v>3</v>
      </c>
      <c r="J24" s="83">
        <v>1</v>
      </c>
      <c r="K24" s="83">
        <f>K23</f>
        <v>2</v>
      </c>
      <c r="L24" s="83">
        <f>L23+1</f>
        <v>1</v>
      </c>
      <c r="M24" s="117">
        <f ca="1">IF(INDEX( INCAPACITY!$A$1:$H$500,MATCH($D24,INCAPACITY!$C:$C,0)+Tools!$G$13,3)="No",0,1)</f>
        <v>0</v>
      </c>
      <c r="N24" s="118">
        <f ca="1">IF(INDEX( INCAPACITY!$A$1:$H$500,MATCH($D24,INCAPACITY!$C:$C,0)+Tools!$G$12,3)="No",0,1)</f>
        <v>0</v>
      </c>
      <c r="O24" s="118" t="str">
        <f ca="1">IF(INDEX(INCAPACITY!$A$1:$H$696,MATCH($D24,INCAPACITY!$C:$C,0)+Tools!$G$12,5)=1,"P",IF(INDEX(INCAPACITY!$A$1:$H$696,MATCH($D24,INCAPACITY!$C:$C,0)+Tools!$G$12,5)=365,"F","G"))</f>
        <v>P</v>
      </c>
      <c r="P24" s="118">
        <f ca="1">IF(INDEX( INCAPACITY!$A$1:$H$500,MATCH($D24,INCAPACITY!$C:$C,0)+Tools!$G$13,5)="No",0,1)</f>
        <v>0</v>
      </c>
      <c r="Q24" s="83"/>
      <c r="R24" s="119">
        <f ca="1">INDEX(INCAPACITY!$A$1:$H$500,MATCH($D24,INCAPACITY!$C:$C,0)+Tools!$G$4,MATCH(2007,INCAPACITY!$11:$11,0)+Tools!$G$3)</f>
        <v>1683</v>
      </c>
      <c r="S24" s="117">
        <f ca="1">INDEX(INCAPACITY!$A$1:$H$500,MATCH($D24,INCAPACITY!$C:$C,0)+Tools!$G$5,MATCH(2007,INCAPACITY!$11:$11,0)+Tools!$G$3)</f>
        <v>182</v>
      </c>
      <c r="T24" s="117">
        <f ca="1">INDEX(INCAPACITY!$A$1:$H$500,MATCH($D24,INCAPACITY!$C:$C,0)+Tools!$G$6,MATCH(2007,INCAPACITY!$11:$11,0)+Tools!$G$3)</f>
        <v>331</v>
      </c>
      <c r="U24" s="118" t="str">
        <f ca="1">INDEX(INCAPACITY!$A$1:$H$500,MATCH($D24,INCAPACITY!$C:$C,0)+Tools!$G$8,MATCH(2007,INCAPACITY!$11:$11,0)+Tools!$G$3)</f>
        <v>(m)</v>
      </c>
      <c r="V24" s="117"/>
      <c r="W24" s="119">
        <f ca="1">INDEX(INCAPACITY!$A$1:$H$500,MATCH($D24,INCAPACITY!$C:$C,0)+Tools!$G$4,MATCH(2008,INCAPACITY!$11:$11,0)+Tools!$G$3)</f>
        <v>1650</v>
      </c>
      <c r="X24" s="117">
        <f ca="1">INDEX(INCAPACITY!$A$1:$H$500,MATCH($D24,INCAPACITY!$C:$C,0)+Tools!$G$5,MATCH(2008,INCAPACITY!$11:$11,0)+Tools!$G$3)</f>
        <v>137</v>
      </c>
      <c r="Y24" s="117">
        <f ca="1">INDEX(INCAPACITY!$A$1:$H$500,MATCH($D24,INCAPACITY!$C:$C,0)+Tools!$G$6,MATCH(2008,INCAPACITY!$11:$11,0)+Tools!$G$3)</f>
        <v>282</v>
      </c>
      <c r="Z24" s="118" t="str">
        <f ca="1">INDEX(INCAPACITY!$A$1:$H$500,MATCH($D24,INCAPACITY!$C:$C,0)+Tools!$G$8,MATCH(2008,INCAPACITY!$11:$11,0)+Tools!$G$3)</f>
        <v>(m)</v>
      </c>
      <c r="AA24" s="117"/>
      <c r="AB24" s="119">
        <f ca="1">INDEX(INCAPACITY!$A$1:$I$500,MATCH($D24,INCAPACITY!$C:$C,0)+Tools!$G$4,MATCH(2009,INCAPACITY!$11:$11,0)+Tools!$G$3)</f>
        <v>2532</v>
      </c>
      <c r="AC24" s="117" t="str">
        <f ca="1">INDEX(INCAPACITY!$A$1:$I$500,MATCH($D24,INCAPACITY!$C:$C,0)+Tools!$G$5,MATCH(2009,INCAPACITY!$11:$11,0)+Tools!$G$3)</f>
        <v>(m)</v>
      </c>
      <c r="AD24" s="117" t="str">
        <f ca="1">INDEX(INCAPACITY!$A$1:$I$500,MATCH($D24,INCAPACITY!$C:$C,0)+Tools!$G$6,MATCH(2009,INCAPACITY!$11:$11,0)+Tools!$G$3)</f>
        <v>(m)</v>
      </c>
      <c r="AE24" s="118" t="str">
        <f ca="1">INDEX(INCAPACITY!$A$1:$I$500,MATCH($D24,INCAPACITY!$C:$C,0)+Tools!$G$8,MATCH(2009,INCAPACITY!$11:$11,0)+Tools!$G$3)</f>
        <v>(m)</v>
      </c>
      <c r="AF24" s="117"/>
      <c r="AG24" s="119">
        <f ca="1">INDEX(INCAPACITY!$A$1:$J$500,MATCH($D24,INCAPACITY!$C:$C,0)+Tools!$G$4,MATCH(2010,INCAPACITY!$11:$11,0)+Tools!$G$3)</f>
        <v>2525</v>
      </c>
      <c r="AH24" s="117" t="str">
        <f ca="1">INDEX(INCAPACITY!$A$1:$J$500,MATCH($D24,INCAPACITY!$C:$C,0)+Tools!$G$5,MATCH(2010,INCAPACITY!$11:$11,0)+Tools!$G$3)</f>
        <v>(m)</v>
      </c>
      <c r="AI24" s="117" t="str">
        <f ca="1">INDEX(INCAPACITY!$A$1:$J$500,MATCH($D24,INCAPACITY!$C:$C,0)+Tools!$G$6,MATCH(2010,INCAPACITY!$11:$11,0)+Tools!$G$3)</f>
        <v>(m)</v>
      </c>
      <c r="AJ24" s="118" t="str">
        <f ca="1">INDEX(INCAPACITY!$A$1:$J$500,MATCH($D24,INCAPACITY!$C:$C,0)+Tools!$G$8,MATCH(2010,INCAPACITY!$11:$11,0)+Tools!$G$3)</f>
        <v>(m)</v>
      </c>
      <c r="AK24" s="117"/>
      <c r="AL24" s="119">
        <f ca="1">INDEX(INCAPACITY!$A$1:$Z$500,MATCH($D24,INCAPACITY!$C:$C,0)+Tools!$G$4,MATCH(2011,INCAPACITY!$11:$11,0)+Tools!$G$3)</f>
        <v>1642</v>
      </c>
      <c r="AM24" s="117" t="str">
        <f ca="1">INDEX(INCAPACITY!$A$1:$Z$500,MATCH($D24,INCAPACITY!$C:$C,0)+Tools!$G$5,MATCH(2011,INCAPACITY!$11:$11,0)+Tools!$G$3)</f>
        <v>(m)</v>
      </c>
      <c r="AN24" s="117" t="str">
        <f ca="1">INDEX(INCAPACITY!$A$1:$Z$500,MATCH($D24,INCAPACITY!$C:$C,0)+Tools!$G$6,MATCH(2011,INCAPACITY!$11:$11,0)+Tools!$G$3)</f>
        <v>(m)</v>
      </c>
      <c r="AO24" s="118" t="str">
        <f ca="1">INDEX(INCAPACITY!$A$1:$Z$500,MATCH($D24,INCAPACITY!$C:$C,0)+Tools!$G$8,MATCH(2011,INCAPACITY!$11:$11,0)+Tools!$G$3)</f>
        <v>(m)</v>
      </c>
      <c r="AP24" s="117"/>
      <c r="AQ24" s="119">
        <f ca="1">INDEX(INCAPACITY!$A$1:$Z$500,MATCH($D24,INCAPACITY!$C:$C,0)+Tools!$G$4,MATCH(2012,INCAPACITY!$11:$11,0)+Tools!$G$3)</f>
        <v>2406</v>
      </c>
      <c r="AR24" s="117" t="str">
        <f ca="1">INDEX(INCAPACITY!$A$1:$Z$500,MATCH($D24,INCAPACITY!$C:$C,0)+Tools!$G$5,MATCH(2012,INCAPACITY!$11:$11,0)+Tools!$G$3)</f>
        <v>(m)</v>
      </c>
      <c r="AS24" s="117" t="str">
        <f ca="1">INDEX(INCAPACITY!$A$1:$Z$500,MATCH($D24,INCAPACITY!$C:$C,0)+Tools!$G$6,MATCH(2012,INCAPACITY!$11:$11,0)+Tools!$G$3)</f>
        <v>(m)</v>
      </c>
      <c r="AT24" s="118" t="str">
        <f ca="1">INDEX(INCAPACITY!$A$1:$Z$500,MATCH($D24,INCAPACITY!$C:$C,0)+Tools!$G$8,MATCH(2012,INCAPACITY!$11:$11,0)+Tools!$G$3)</f>
        <v>(m)</v>
      </c>
      <c r="AU24" s="117"/>
      <c r="AV24" s="119">
        <f ca="1">INDEX(INCAPACITY!$A$1:$Z$500,MATCH($D24,INCAPACITY!$C:$C,0)+Tools!$G$4,MATCH(2013,INCAPACITY!$11:$11,0)+Tools!$G$3)</f>
        <v>2348</v>
      </c>
      <c r="AW24" s="117" t="str">
        <f ca="1">INDEX(INCAPACITY!$A$1:$Z$500,MATCH($D24,INCAPACITY!$C:$C,0)+Tools!$G$5,MATCH(2013,INCAPACITY!$11:$11,0)+Tools!$G$3)</f>
        <v>(m)</v>
      </c>
      <c r="AX24" s="117" t="str">
        <f ca="1">INDEX(INCAPACITY!$A$1:$Z$500,MATCH($D24,INCAPACITY!$C:$C,0)+Tools!$G$6,MATCH(2013,INCAPACITY!$11:$11,0)+Tools!$G$3)</f>
        <v>(m)</v>
      </c>
      <c r="AY24" s="118" t="str">
        <f ca="1">INDEX(INCAPACITY!$A$1:$Z$500,MATCH($D24,INCAPACITY!$C:$C,0)+Tools!$G$8,MATCH(2013,INCAPACITY!$11:$11,0)+Tools!$G$3)</f>
        <v>(m)</v>
      </c>
      <c r="AZ24" s="117"/>
      <c r="BA24" s="119">
        <f ca="1">INDEX(INCAPACITY!$A$1:$Z$500,MATCH($D24,INCAPACITY!$C:$C,0)+Tools!$G$4,MATCH(2014,INCAPACITY!$11:$11,0)+Tools!$G$3)</f>
        <v>2286</v>
      </c>
      <c r="BB24" s="117" t="str">
        <f ca="1">INDEX(INCAPACITY!$A$1:$Z$500,MATCH($D24,INCAPACITY!$C:$C,0)+Tools!$G$5,MATCH(2014,INCAPACITY!$11:$11,0)+Tools!$G$3)</f>
        <v>(m)</v>
      </c>
      <c r="BC24" s="117" t="str">
        <f ca="1">INDEX(INCAPACITY!$A$1:$Z$500,MATCH($D24,INCAPACITY!$C:$C,0)+Tools!$G$6,MATCH(2014,INCAPACITY!$11:$11,0)+Tools!$G$3)</f>
        <v>(m)</v>
      </c>
      <c r="BD24" s="118" t="str">
        <f ca="1">INDEX(INCAPACITY!$A$1:$Z$500,MATCH($D24,INCAPACITY!$C:$C,0)+Tools!$G$8,MATCH(2014,INCAPACITY!$11:$11,0)+Tools!$G$3)</f>
        <v>(m)</v>
      </c>
      <c r="BE24" s="117"/>
      <c r="BF24" s="119">
        <f ca="1">INDEX(INCAPACITY!$A$1:$Z$500,MATCH($D24,INCAPACITY!$C:$C,0)+Tools!$G$4,MATCH(2015,INCAPACITY!$11:$11,0)+Tools!$G$3)</f>
        <v>2189</v>
      </c>
      <c r="BG24" s="117" t="str">
        <f ca="1">INDEX(INCAPACITY!$A$1:$Z$500,MATCH($D24,INCAPACITY!$C:$C,0)+Tools!$G$5,MATCH(2015,INCAPACITY!$11:$11,0)+Tools!$G$3)</f>
        <v>(m)</v>
      </c>
      <c r="BH24" s="117" t="str">
        <f ca="1">INDEX(INCAPACITY!$A$1:$Z$500,MATCH($D24,INCAPACITY!$C:$C,0)+Tools!$G$6,MATCH(2015,INCAPACITY!$11:$11,0)+Tools!$G$3)</f>
        <v>(m)</v>
      </c>
      <c r="BI24" s="118" t="str">
        <f ca="1">INDEX(INCAPACITY!$A$1:$Z$500,MATCH($D24,INCAPACITY!$C:$C,0)+Tools!$G$8,MATCH(2015,INCAPACITY!$11:$11,0)+Tools!$G$3)</f>
        <v>(m)</v>
      </c>
      <c r="BJ24" s="117"/>
      <c r="BK24" s="119">
        <f ca="1">INDEX(INCAPACITY!$A$1:$Z$500,MATCH($D24,INCAPACITY!$C:$C,0)+Tools!$G$4,MATCH(2016,INCAPACITY!$11:$11,0)+Tools!$G$3)</f>
        <v>2122</v>
      </c>
      <c r="BL24" s="117" t="str">
        <f ca="1">INDEX(INCAPACITY!$A$1:$Z$500,MATCH($D24,INCAPACITY!$C:$C,0)+Tools!$G$5,MATCH(2016,INCAPACITY!$11:$11,0)+Tools!$G$3)</f>
        <v>(m)</v>
      </c>
      <c r="BM24" s="117" t="str">
        <f ca="1">INDEX(INCAPACITY!$A$1:$Z$500,MATCH($D24,INCAPACITY!$C:$C,0)+Tools!$G$6,MATCH(2016,INCAPACITY!$11:$11,0)+Tools!$G$3)</f>
        <v>(m)</v>
      </c>
      <c r="BN24" s="118" t="str">
        <f ca="1">INDEX(INCAPACITY!$A$1:$Z$500,MATCH($D24,INCAPACITY!$C:$C,0)+Tools!$G$8,MATCH(2016,INCAPACITY!$11:$11,0)+Tools!$G$3)</f>
        <v>(m)</v>
      </c>
      <c r="BO24" s="117"/>
      <c r="BP24" s="119">
        <f ca="1">INDEX(INCAPACITY!$A$1:$Z$500,MATCH($D24,INCAPACITY!$C:$C,0)+Tools!$G$4,MATCH(2017,INCAPACITY!$11:$11,0)+Tools!$G$3)</f>
        <v>2212</v>
      </c>
      <c r="BQ24" s="117" t="str">
        <f ca="1">INDEX(INCAPACITY!$A$1:$Z$500,MATCH($D24,INCAPACITY!$C:$C,0)+Tools!$G$5,MATCH(2017,INCAPACITY!$11:$11,0)+Tools!$G$3)</f>
        <v>(m)</v>
      </c>
      <c r="BR24" s="117" t="str">
        <f ca="1">INDEX(INCAPACITY!$A$1:$Z$500,MATCH($D24,INCAPACITY!$C:$C,0)+Tools!$G$6,MATCH(2017,INCAPACITY!$11:$11,0)+Tools!$G$3)</f>
        <v>(m)</v>
      </c>
      <c r="BS24" s="118" t="str">
        <f ca="1">INDEX(INCAPACITY!$A$1:$Z$500,MATCH($D24,INCAPACITY!$C:$C,0)+Tools!$G$8,MATCH(2017,INCAPACITY!$11:$11,0)+Tools!$G$3)</f>
        <v>(m)</v>
      </c>
      <c r="BT24" s="117"/>
      <c r="BU24" s="119">
        <f ca="1">INDEX(INCAPACITY!$A$1:$Z$500,MATCH($D24,INCAPACITY!$C:$C,0)+Tools!$G$4,MATCH(2018,INCAPACITY!$11:$11,0)+Tools!$G$3)</f>
        <v>2104</v>
      </c>
      <c r="BV24" s="117" t="str">
        <f ca="1">INDEX(INCAPACITY!$A$1:$Z$500,MATCH($D24,INCAPACITY!$C:$C,0)+Tools!$G$5,MATCH(2018,INCAPACITY!$11:$11,0)+Tools!$G$3)</f>
        <v>(m)</v>
      </c>
      <c r="BW24" s="117" t="str">
        <f ca="1">INDEX(INCAPACITY!$A$1:$Z$500,MATCH($D24,INCAPACITY!$C:$C,0)+Tools!$G$6,MATCH(2018,INCAPACITY!$11:$11,0)+Tools!$G$3)</f>
        <v>(m)</v>
      </c>
      <c r="BX24" s="118" t="str">
        <f ca="1">INDEX(INCAPACITY!$A$1:$Z$500,MATCH($D24,INCAPACITY!$C:$C,0)+Tools!$G$8,MATCH(2018,INCAPACITY!$11:$11,0)+Tools!$G$3)</f>
        <v>(m)</v>
      </c>
    </row>
    <row r="25" spans="1:76" ht="15" customHeight="1" x14ac:dyDescent="0.35">
      <c r="B25" s="162">
        <f>B24+0</f>
        <v>3</v>
      </c>
      <c r="C25" s="173" t="str">
        <f>CONCATENATE(G25,".",H25,".",I25,".",J25,".",K25,".",L25)</f>
        <v>233.10.3.1.4.0</v>
      </c>
      <c r="D25" s="113" t="s">
        <v>88</v>
      </c>
      <c r="E25" s="113" t="s">
        <v>88</v>
      </c>
      <c r="F25" s="113" t="s">
        <v>88</v>
      </c>
      <c r="G25" s="87">
        <v>233</v>
      </c>
      <c r="H25" s="88">
        <v>10</v>
      </c>
      <c r="I25" s="88">
        <v>3</v>
      </c>
      <c r="J25" s="88">
        <v>1</v>
      </c>
      <c r="K25" s="88">
        <v>4</v>
      </c>
      <c r="L25" s="88">
        <v>0</v>
      </c>
      <c r="M25" s="88">
        <v>0</v>
      </c>
      <c r="N25" s="89">
        <v>0</v>
      </c>
      <c r="O25" s="89">
        <v>0</v>
      </c>
      <c r="P25" s="89">
        <v>0</v>
      </c>
      <c r="Q25" s="78"/>
      <c r="R25" s="114">
        <f ca="1">SUM(R26:R30)-R30</f>
        <v>17373.912328767125</v>
      </c>
      <c r="S25" s="115">
        <f ca="1">SUM(S26:S28)-S28</f>
        <v>0</v>
      </c>
      <c r="T25" s="115">
        <f ca="1">SUM(T26:T28)-T28</f>
        <v>0</v>
      </c>
      <c r="U25" s="116">
        <f ca="1">SUM(U26:U28)-U28</f>
        <v>0</v>
      </c>
      <c r="V25" s="115"/>
      <c r="W25" s="114">
        <f ca="1">SUM(W26:W28)-W28</f>
        <v>17779.542465753424</v>
      </c>
      <c r="X25" s="115">
        <f ca="1">SUM(X26:X28)-X28</f>
        <v>0</v>
      </c>
      <c r="Y25" s="115">
        <f ca="1">SUM(Y26:Y28)-Y28</f>
        <v>0</v>
      </c>
      <c r="Z25" s="116">
        <f ca="1">SUM(Z26:Z28)-Z28</f>
        <v>0</v>
      </c>
      <c r="AA25" s="115"/>
      <c r="AB25" s="114">
        <f ca="1">SUM(AB26:AB28)-AB28</f>
        <v>13150.87397260274</v>
      </c>
      <c r="AC25" s="115">
        <f ca="1">SUM(AC26:AC28)-AC28</f>
        <v>0</v>
      </c>
      <c r="AD25" s="115">
        <f ca="1">SUM(AD26:AD28)-AD28</f>
        <v>0</v>
      </c>
      <c r="AE25" s="116">
        <f ca="1">SUM(AE26:AE28)-AE28</f>
        <v>0</v>
      </c>
      <c r="AF25" s="115"/>
      <c r="AG25" s="114">
        <f ca="1">SUM(AG26:AG28)-AG28</f>
        <v>8977.4794520547948</v>
      </c>
      <c r="AH25" s="115">
        <f ca="1">SUM(AH26:AH28)-AH28</f>
        <v>0</v>
      </c>
      <c r="AI25" s="115">
        <f ca="1">SUM(AI26:AI28)-AI28</f>
        <v>0</v>
      </c>
      <c r="AJ25" s="116">
        <f ca="1">SUM(AJ26:AJ28)-AJ28</f>
        <v>0</v>
      </c>
      <c r="AK25" s="115"/>
      <c r="AL25" s="114">
        <f ca="1">SUM(AL26:AL28)-AL28</f>
        <v>7671.5232876712334</v>
      </c>
      <c r="AM25" s="115">
        <f ca="1">SUM(AM26:AM28)-AM28</f>
        <v>0</v>
      </c>
      <c r="AN25" s="115">
        <f ca="1">SUM(AN26:AN28)-AN28</f>
        <v>0</v>
      </c>
      <c r="AO25" s="116">
        <f ca="1">SUM(AO26:AO28)-AO28</f>
        <v>0</v>
      </c>
      <c r="AP25" s="115"/>
      <c r="AQ25" s="114">
        <f ca="1">SUM(AQ26:AQ28)-AQ28</f>
        <v>7807.682191780822</v>
      </c>
      <c r="AR25" s="115">
        <f ca="1">SUM(AR26:AR28)-AR28</f>
        <v>0</v>
      </c>
      <c r="AS25" s="115">
        <f ca="1">SUM(AS26:AS28)-AS28</f>
        <v>0</v>
      </c>
      <c r="AT25" s="116">
        <f ca="1">SUM(AT26:AT28)-AT28</f>
        <v>0</v>
      </c>
      <c r="AU25" s="115"/>
      <c r="AV25" s="114">
        <f ca="1">SUM(AV26:AV28)-AV28</f>
        <v>8312.5506849315061</v>
      </c>
      <c r="AW25" s="115">
        <f ca="1">SUM(AW26:AW28)-AW28</f>
        <v>0</v>
      </c>
      <c r="AX25" s="115">
        <f ca="1">SUM(AX26:AX28)-AX28</f>
        <v>0</v>
      </c>
      <c r="AY25" s="116">
        <f ca="1">SUM(AY26:AY28)-AY28</f>
        <v>0</v>
      </c>
      <c r="AZ25" s="115"/>
      <c r="BA25" s="114">
        <f ca="1">SUM(BA26:BA28)-BA28</f>
        <v>8552.9671232876699</v>
      </c>
      <c r="BB25" s="115">
        <f ca="1">SUM(BB26:BB28)-BB28</f>
        <v>0</v>
      </c>
      <c r="BC25" s="115">
        <f ca="1">SUM(BC26:BC28)-BC28</f>
        <v>0</v>
      </c>
      <c r="BD25" s="116">
        <f ca="1">SUM(BD26:BD28)-BD28</f>
        <v>0</v>
      </c>
      <c r="BE25" s="115"/>
      <c r="BF25" s="114">
        <f ca="1">SUM(BF26:BF28)-BF28</f>
        <v>9126.0438356164395</v>
      </c>
      <c r="BG25" s="115">
        <f ca="1">SUM(BG26:BG28)-BG28</f>
        <v>0</v>
      </c>
      <c r="BH25" s="115">
        <f ca="1">SUM(BH26:BH28)-BH28</f>
        <v>0</v>
      </c>
      <c r="BI25" s="116">
        <f ca="1">SUM(BI26:BI28)-BI28</f>
        <v>0</v>
      </c>
      <c r="BJ25" s="115"/>
      <c r="BK25" s="114">
        <f ca="1">SUM(BK26:BK28)-BK28</f>
        <v>9498.5753424657523</v>
      </c>
      <c r="BL25" s="115">
        <f ca="1">SUM(BL26:BL28)-BL28</f>
        <v>0</v>
      </c>
      <c r="BM25" s="115">
        <f ca="1">SUM(BM26:BM28)-BM28</f>
        <v>0</v>
      </c>
      <c r="BN25" s="116">
        <f ca="1">SUM(BN26:BN28)-BN28</f>
        <v>0</v>
      </c>
      <c r="BO25" s="115"/>
      <c r="BP25" s="114">
        <f ca="1">SUM(BP26:BP28)-BP28</f>
        <v>10084.909589041097</v>
      </c>
      <c r="BQ25" s="115">
        <f ca="1">SUM(BQ26:BQ28)-BQ28</f>
        <v>0</v>
      </c>
      <c r="BR25" s="115">
        <f ca="1">SUM(BR26:BR28)-BR28</f>
        <v>0</v>
      </c>
      <c r="BS25" s="116">
        <f ca="1">SUM(BS26:BS28)-BS28</f>
        <v>0</v>
      </c>
      <c r="BT25" s="115"/>
      <c r="BU25" s="114">
        <f ca="1">SUM(BU26:BU28)-BU28</f>
        <v>10784.624657534247</v>
      </c>
      <c r="BV25" s="115">
        <f ca="1">SUM(BV26:BV28)-BV28</f>
        <v>0</v>
      </c>
      <c r="BW25" s="115">
        <f ca="1">SUM(BW26:BW28)-BW28</f>
        <v>0</v>
      </c>
      <c r="BX25" s="116">
        <f ca="1">SUM(BX26:BX28)-BX28</f>
        <v>0</v>
      </c>
    </row>
    <row r="26" spans="1:76" ht="28.5" customHeight="1" x14ac:dyDescent="0.35">
      <c r="A26" s="80" t="str">
        <f ca="1">HYPERLINK(CELL("contents",$A$2)&amp;CELL("contents",D$18)&amp;"!B"&amp;MATCH(D26,INCAPACITY!C:C,0)+6, "seedetails")</f>
        <v>seedetails</v>
      </c>
      <c r="B26" s="160">
        <f>B25+1</f>
        <v>4</v>
      </c>
      <c r="C26" s="174" t="str">
        <f ca="1">CONCATENATE(G26,".",H26,".",I26,".",J26,".",K26,".",L26)</f>
        <v>233.10.3.1.4.1</v>
      </c>
      <c r="D26" s="81" t="str">
        <f ca="1">INDIRECT( ADDRESS( ( $B26 - 1)*Tools!$G$16 + Tools!$G$17, 3, 1, 1, "INCAPACITY" ) )</f>
        <v>Sickness benefit 1</v>
      </c>
      <c r="E26" s="81" t="str">
        <f ca="1">INDIRECT( ADDRESS( ( $B26 - 1)*Tools!$G$16 + Tools!$G$17, 4, 1, 1, "INCAPACITY" ) )</f>
        <v>Sickness benefit 1</v>
      </c>
      <c r="F26" s="81" t="str">
        <f ca="1">INDIRECT( ADDRESS( ( $B26 - 1)*Tools!$G$16 + Tools!$G$17, 4, 1, 1, "INCAPACITY" ) )</f>
        <v>Sickness benefit 1</v>
      </c>
      <c r="G26" s="82">
        <v>233</v>
      </c>
      <c r="H26" s="91">
        <f ca="1">IF(INDEX(INCAPACITY!$A$1:$H$500,MATCH($D26,INCAPACITY!$C:$C,0)+Tools!$G$14,5)=Tools!$D$19,10,IF(INDEX(INCAPACITY!$A$1:$H$500,MATCH($D26,INCAPACITY!$C:$C,0)+Tools!$G$14,5)=Tools!$D$20,20,30))</f>
        <v>10</v>
      </c>
      <c r="I26" s="83">
        <v>3</v>
      </c>
      <c r="J26" s="83">
        <v>1</v>
      </c>
      <c r="K26" s="83">
        <f>K25</f>
        <v>4</v>
      </c>
      <c r="L26" s="83">
        <f>L25+1</f>
        <v>1</v>
      </c>
      <c r="M26" s="117">
        <f ca="1">IF(INDEX( INCAPACITY!$A$1:$H$500,MATCH($D26,INCAPACITY!$C:$C,0)+Tools!$G$13,3)="No",0,1)</f>
        <v>0</v>
      </c>
      <c r="N26" s="118">
        <f ca="1">IF(INDEX( INCAPACITY!$A$1:$H$500,MATCH($D26,INCAPACITY!$C:$C,0)+Tools!$G$12,3)="No",0,1)</f>
        <v>0</v>
      </c>
      <c r="O26" s="118" t="str">
        <f ca="1">IF(INDEX(INCAPACITY!$A$1:$H$696,MATCH($D26,INCAPACITY!$C:$C,0)+Tools!$G$12,5)=1,"P",IF(INDEX(INCAPACITY!$A$1:$H$696,MATCH($D26,INCAPACITY!$C:$C,0)+Tools!$G$12,5)=365,"F","G"))</f>
        <v>F</v>
      </c>
      <c r="P26" s="118">
        <f ca="1">IF(INDEX( INCAPACITY!$A$1:$H$500,MATCH($D26,INCAPACITY!$C:$C,0)+Tools!$G$13,5)="No",0,1)</f>
        <v>1</v>
      </c>
      <c r="Q26" s="83"/>
      <c r="R26" s="119">
        <f ca="1">INDEX(INCAPACITY!$A$1:$H$620,MATCH($D26,INCAPACITY!$C:$C,0)+Tools!$G$4,MATCH(2007,INCAPACITY!$11:$11,0)+Tools!$G$3) / INDEX(INCAPACITY!$A$1:$H$620,MATCH($D26,INCAPACITY!$C:$C,0)+Tools!$G$15, MATCH("Caseload Unit:",INCAPACITY!$10:$10,0)+1)</f>
        <v>361.55068493150685</v>
      </c>
      <c r="S26" s="117" t="str">
        <f ca="1">INDEX(INCAPACITY!$A$1:$H$620,MATCH($D26,INCAPACITY!$C:$C,0)+Tools!$G$5,MATCH(2007,INCAPACITY!$11:$11,0)+Tools!$G$3)</f>
        <v>(a)</v>
      </c>
      <c r="T26" s="117" t="str">
        <f ca="1">INDEX(INCAPACITY!$A$1:$H$620,MATCH($D26,INCAPACITY!$C:$C,0)+Tools!$G$6,MATCH(2007,INCAPACITY!$11:$11,0)+Tools!$G$3)</f>
        <v>(a)</v>
      </c>
      <c r="U26" s="118" t="str">
        <f ca="1">INDEX(INCAPACITY!$A$1:$H$620,MATCH($D26,INCAPACITY!$C:$C,0)+Tools!$G$8,MATCH(2007,INCAPACITY!$11:$11,0)+Tools!$G$3)</f>
        <v>(a)</v>
      </c>
      <c r="V26" s="117"/>
      <c r="W26" s="119">
        <f ca="1">INDEX(INCAPACITY!$A$1:$H$620,MATCH($D26,INCAPACITY!$C:$C,0)+Tools!$G$4,MATCH(2008,INCAPACITY!$11:$11,0)+Tools!$G$3) / INDEX(INCAPACITY!$A$1:$H$620,MATCH($D26,INCAPACITY!$C:$C,0)+Tools!$G$15, MATCH("Caseload Unit:",INCAPACITY!$10:$10,0)+1)</f>
        <v>370.18904109589039</v>
      </c>
      <c r="X26" s="117" t="str">
        <f ca="1">INDEX(INCAPACITY!$A$1:$H$620,MATCH($D26,INCAPACITY!$C:$C,0)+Tools!$G$5,MATCH(2008,INCAPACITY!$11:$11,0)+Tools!$G$3)</f>
        <v>(a)</v>
      </c>
      <c r="Y26" s="117" t="str">
        <f ca="1">INDEX(INCAPACITY!$A$1:$H$620,MATCH($D26,INCAPACITY!$C:$C,0)+Tools!$G$6,MATCH(2008,INCAPACITY!$11:$11,0)+Tools!$G$3)</f>
        <v>(a)</v>
      </c>
      <c r="Z26" s="118" t="str">
        <f ca="1">INDEX(INCAPACITY!$A$1:$H$620,MATCH($D26,INCAPACITY!$C:$C,0)+Tools!$G$8,MATCH(2008,INCAPACITY!$11:$11,0)+Tools!$G$3)</f>
        <v>(a)</v>
      </c>
      <c r="AA26" s="117"/>
      <c r="AB26" s="119">
        <f ca="1">INDEX(INCAPACITY!$A$1:$I$620,MATCH($D26,INCAPACITY!$C:$C,0)+Tools!$G$4,MATCH(2009,INCAPACITY!$11:$11,0)+Tools!$G$3) / INDEX(INCAPACITY!$A$1:$H$620,MATCH($D26,INCAPACITY!$C:$C,0)+Tools!$G$15, MATCH("Caseload Unit:",INCAPACITY!$10:$10,0)+1)</f>
        <v>250.61369863013698</v>
      </c>
      <c r="AC26" s="117" t="str">
        <f ca="1">INDEX(INCAPACITY!$A$1:$I$620,MATCH($D26,INCAPACITY!$C:$C,0)+Tools!$G$5,MATCH(2009,INCAPACITY!$11:$11,0)+Tools!$G$3)</f>
        <v>(a)</v>
      </c>
      <c r="AD26" s="117" t="str">
        <f ca="1">INDEX(INCAPACITY!$A$1:$I$620,MATCH($D26,INCAPACITY!$C:$C,0)+Tools!$G$6,MATCH(2009,INCAPACITY!$11:$11,0)+Tools!$G$3)</f>
        <v>(a)</v>
      </c>
      <c r="AE26" s="118" t="str">
        <f ca="1">INDEX(INCAPACITY!$A$1:$I$620,MATCH($D26,INCAPACITY!$C:$C,0)+Tools!$G$8,MATCH(2009,INCAPACITY!$11:$11,0)+Tools!$G$3)</f>
        <v>(a)</v>
      </c>
      <c r="AF26" s="117"/>
      <c r="AG26" s="119">
        <f ca="1">INDEX(INCAPACITY!$A$1:$J$620,MATCH($D26,INCAPACITY!$C:$C,0)+Tools!$G$4,MATCH(2010,INCAPACITY!$11:$11,0)+Tools!$G$3) / INDEX(INCAPACITY!$A$1:$H$620,MATCH($D26,INCAPACITY!$C:$C,0)+Tools!$G$15, MATCH("Caseload Unit:",INCAPACITY!$10:$10,0)+1)</f>
        <v>248.97808219178083</v>
      </c>
      <c r="AH26" s="117" t="str">
        <f ca="1">INDEX(INCAPACITY!$A$1:$J$620,MATCH($D26,INCAPACITY!$C:$C,0)+Tools!$G$5,MATCH(2010,INCAPACITY!$11:$11,0)+Tools!$G$3)</f>
        <v>(a)</v>
      </c>
      <c r="AI26" s="117" t="str">
        <f ca="1">INDEX(INCAPACITY!$A$1:$J$620,MATCH($D26,INCAPACITY!$C:$C,0)+Tools!$G$6,MATCH(2010,INCAPACITY!$11:$11,0)+Tools!$G$3)</f>
        <v>(a)</v>
      </c>
      <c r="AJ26" s="118" t="str">
        <f ca="1">INDEX(INCAPACITY!$A$1:$J$620,MATCH($D26,INCAPACITY!$C:$C,0)+Tools!$G$8,MATCH(2010,INCAPACITY!$11:$11,0)+Tools!$G$3)</f>
        <v>(a)</v>
      </c>
      <c r="AK26" s="117"/>
      <c r="AL26" s="119">
        <f ca="1">INDEX(INCAPACITY!$A$1:$L$620,MATCH($D26,INCAPACITY!$C:$C,0)+Tools!$G$4,MATCH(2011,INCAPACITY!$11:$11,0)+Tools!$G$3) / INDEX(INCAPACITY!$A$1:$H$620,MATCH($D26,INCAPACITY!$C:$C,0)+Tools!$G$15, MATCH("Caseload Unit:",INCAPACITY!$10:$10,0)+1)</f>
        <v>279.03561643835616</v>
      </c>
      <c r="AM26" s="117" t="str">
        <f ca="1">INDEX(INCAPACITY!$A$1:$L$620,MATCH($D26,INCAPACITY!$C:$C,0)+Tools!$G$5,MATCH(2011,INCAPACITY!$11:$11,0)+Tools!$G$3)</f>
        <v>(a)</v>
      </c>
      <c r="AN26" s="117" t="str">
        <f ca="1">INDEX(INCAPACITY!$A$1:$L$620,MATCH($D26,INCAPACITY!$C:$C,0)+Tools!$G$6,MATCH(2011,INCAPACITY!$11:$11,0)+Tools!$G$3)</f>
        <v>(a)</v>
      </c>
      <c r="AO26" s="118" t="str">
        <f ca="1">INDEX(INCAPACITY!$A$1:$L$620,MATCH($D26,INCAPACITY!$C:$C,0)+Tools!$G$8,MATCH(2011,INCAPACITY!$11:$11,0)+Tools!$G$3)</f>
        <v>(a)</v>
      </c>
      <c r="AP26" s="117"/>
      <c r="AQ26" s="119">
        <f ca="1">INDEX(INCAPACITY!$A$1:$L$620,MATCH($D26,INCAPACITY!$C:$C,0)+Tools!$G$4,MATCH(2012,INCAPACITY!$11:$11,0)+Tools!$G$3) / INDEX(INCAPACITY!$A$1:$H$620,MATCH($D26,INCAPACITY!$C:$C,0)+Tools!$G$15, MATCH("Caseload Unit:",INCAPACITY!$10:$10,0)+1)</f>
        <v>294.64931506849314</v>
      </c>
      <c r="AR26" s="117" t="str">
        <f ca="1">INDEX(INCAPACITY!$A$1:$L$620,MATCH($D26,INCAPACITY!$C:$C,0)+Tools!$G$5,MATCH(2012,INCAPACITY!$11:$11,0)+Tools!$G$3)</f>
        <v>(a)</v>
      </c>
      <c r="AS26" s="117" t="str">
        <f ca="1">INDEX(INCAPACITY!$A$1:$L$620,MATCH($D26,INCAPACITY!$C:$C,0)+Tools!$G$6,MATCH(2012,INCAPACITY!$11:$11,0)+Tools!$G$3)</f>
        <v>(a)</v>
      </c>
      <c r="AT26" s="118" t="str">
        <f ca="1">INDEX(INCAPACITY!$A$1:$L$620,MATCH($D26,INCAPACITY!$C:$C,0)+Tools!$G$8,MATCH(2012,INCAPACITY!$11:$11,0)+Tools!$G$3)</f>
        <v>(a)</v>
      </c>
      <c r="AU26" s="117"/>
      <c r="AV26" s="119">
        <f ca="1">INDEX(INCAPACITY!$A$1:$N$620,MATCH($D26,INCAPACITY!$C:$C,0)+Tools!$G$4,MATCH(2013,INCAPACITY!$11:$11,0)+Tools!$G$3) / INDEX(INCAPACITY!$A$1:$H$620,MATCH($D26,INCAPACITY!$C:$C,0)+Tools!$G$15, MATCH("Caseload Unit:",INCAPACITY!$10:$10,0)+1)</f>
        <v>323.58630136986301</v>
      </c>
      <c r="AW26" s="117" t="str">
        <f ca="1">INDEX(INCAPACITY!$A$1:$N$620,MATCH($D26,INCAPACITY!$C:$C,0)+Tools!$G$5,MATCH(2013,INCAPACITY!$11:$11,0)+Tools!$G$3)</f>
        <v>(a)</v>
      </c>
      <c r="AX26" s="117" t="str">
        <f ca="1">INDEX(INCAPACITY!$A$1:$N$620,MATCH($D26,INCAPACITY!$C:$C,0)+Tools!$G$6,MATCH(2013,INCAPACITY!$11:$11,0)+Tools!$G$3)</f>
        <v>(a)</v>
      </c>
      <c r="AY26" s="118" t="str">
        <f ca="1">INDEX(INCAPACITY!$A$1:$N$620,MATCH($D26,INCAPACITY!$C:$C,0)+Tools!$G$8,MATCH(2013,INCAPACITY!$11:$11,0)+Tools!$G$3)</f>
        <v>(a)</v>
      </c>
      <c r="AZ26" s="117"/>
      <c r="BA26" s="119">
        <f ca="1">INDEX(INCAPACITY!$A$1:$N$620,MATCH($D26,INCAPACITY!$C:$C,0)+Tools!$G$4,MATCH(2014,INCAPACITY!$11:$11,0)+Tools!$G$3) / INDEX(INCAPACITY!$A$1:$H$620,MATCH($D26,INCAPACITY!$C:$C,0)+Tools!$G$15, MATCH("Caseload Unit:",INCAPACITY!$10:$10,0)+1)</f>
        <v>341.8082191780822</v>
      </c>
      <c r="BB26" s="117" t="str">
        <f ca="1">INDEX(INCAPACITY!$A$1:$N$620,MATCH($D26,INCAPACITY!$C:$C,0)+Tools!$G$5,MATCH(2014,INCAPACITY!$11:$11,0)+Tools!$G$3)</f>
        <v>(a)</v>
      </c>
      <c r="BC26" s="117" t="str">
        <f ca="1">INDEX(INCAPACITY!$A$1:$N$620,MATCH($D26,INCAPACITY!$C:$C,0)+Tools!$G$6,MATCH(2014,INCAPACITY!$11:$11,0)+Tools!$G$3)</f>
        <v>(a)</v>
      </c>
      <c r="BD26" s="118" t="str">
        <f ca="1">INDEX(INCAPACITY!$A$1:$N$620,MATCH($D26,INCAPACITY!$C:$C,0)+Tools!$G$8,MATCH(2014,INCAPACITY!$11:$11,0)+Tools!$G$3)</f>
        <v>(a)</v>
      </c>
      <c r="BE26" s="117"/>
      <c r="BF26" s="119">
        <f ca="1">INDEX(INCAPACITY!$A$1:$P$620,MATCH($D26,INCAPACITY!$C:$C,0)+Tools!$G$4,MATCH(2015,INCAPACITY!$11:$11,0)+Tools!$G$3) / INDEX(INCAPACITY!$A$1:$H$620,MATCH($D26,INCAPACITY!$C:$C,0)+Tools!$G$15, MATCH("Caseload Unit:",INCAPACITY!$10:$10,0)+1)</f>
        <v>375.60547945205479</v>
      </c>
      <c r="BG26" s="117" t="str">
        <f ca="1">INDEX(INCAPACITY!$A$1:$P$620,MATCH($D26,INCAPACITY!$C:$C,0)+Tools!$G$5,MATCH(2015,INCAPACITY!$11:$11,0)+Tools!$G$3)</f>
        <v>(a)</v>
      </c>
      <c r="BH26" s="117" t="str">
        <f ca="1">INDEX(INCAPACITY!$A$1:$P$620,MATCH($D26,INCAPACITY!$C:$C,0)+Tools!$G$6,MATCH(2015,INCAPACITY!$11:$11,0)+Tools!$G$3)</f>
        <v>(a)</v>
      </c>
      <c r="BI26" s="118" t="str">
        <f ca="1">INDEX(INCAPACITY!$A$1:$P$620,MATCH($D26,INCAPACITY!$C:$C,0)+Tools!$G$8,MATCH(2015,INCAPACITY!$11:$11,0)+Tools!$G$3)</f>
        <v>(a)</v>
      </c>
      <c r="BJ26" s="117"/>
      <c r="BK26" s="119">
        <f ca="1">INDEX(INCAPACITY!$A$1:$P$620,MATCH($D26,INCAPACITY!$C:$C,0)+Tools!$G$4,MATCH(2016,INCAPACITY!$11:$11,0)+Tools!$G$3) / INDEX(INCAPACITY!$A$1:$H$620,MATCH($D26,INCAPACITY!$C:$C,0)+Tools!$G$15, MATCH("Caseload Unit:",INCAPACITY!$10:$10,0)+1)</f>
        <v>383.14520547945204</v>
      </c>
      <c r="BL26" s="117" t="str">
        <f ca="1">INDEX(INCAPACITY!$A$1:$P$620,MATCH($D26,INCAPACITY!$C:$C,0)+Tools!$G$5,MATCH(2016,INCAPACITY!$11:$11,0)+Tools!$G$3)</f>
        <v>(a)</v>
      </c>
      <c r="BM26" s="117" t="str">
        <f ca="1">INDEX(INCAPACITY!$A$1:$P$620,MATCH($D26,INCAPACITY!$C:$C,0)+Tools!$G$6,MATCH(2016,INCAPACITY!$11:$11,0)+Tools!$G$3)</f>
        <v>(a)</v>
      </c>
      <c r="BN26" s="118" t="str">
        <f ca="1">INDEX(INCAPACITY!$A$1:$P$620,MATCH($D26,INCAPACITY!$C:$C,0)+Tools!$G$8,MATCH(2016,INCAPACITY!$11:$11,0)+Tools!$G$3)</f>
        <v>(a)</v>
      </c>
      <c r="BO26" s="117"/>
      <c r="BP26" s="119">
        <f ca="1">INDEX(INCAPACITY!$A$1:$R$740,MATCH($D26,INCAPACITY!$C:$C,0)+Tools!$G$4,MATCH(2017,INCAPACITY!$11:$11,0)+Tools!$G$3) / INDEX(INCAPACITY!$A$1:$H$620,MATCH($D26,INCAPACITY!$C:$C,0)+Tools!$G$15, MATCH("Caseload Unit:",INCAPACITY!$10:$10,0)+1)</f>
        <v>408.46027397260275</v>
      </c>
      <c r="BQ26" s="117" t="str">
        <f ca="1">INDEX(INCAPACITY!$A$1:$R$740,MATCH($D26,INCAPACITY!$C:$C,0)+Tools!$G$5,MATCH(2017,INCAPACITY!$11:$11,0)+Tools!$G$3)</f>
        <v>(a)</v>
      </c>
      <c r="BR26" s="117" t="str">
        <f ca="1">INDEX(INCAPACITY!$A$1:$R$740,MATCH($D26,INCAPACITY!$C:$C,0)+Tools!$G$6,MATCH(2017,INCAPACITY!$11:$11,0)+Tools!$G$3)</f>
        <v>(a)</v>
      </c>
      <c r="BS26" s="118" t="str">
        <f ca="1">INDEX(INCAPACITY!$A$1:$R$740,MATCH($D26,INCAPACITY!$C:$C,0)+Tools!$G$8,MATCH(2017,INCAPACITY!$11:$11,0)+Tools!$G$3)</f>
        <v>(a)</v>
      </c>
      <c r="BT26" s="117"/>
      <c r="BU26" s="119">
        <f ca="1">INDEX(INCAPACITY!$A$1:$R$740,MATCH($D26,INCAPACITY!$C:$C,0)+Tools!$G$4,MATCH(2018,INCAPACITY!$11:$11,0)+Tools!$G$3) / INDEX(INCAPACITY!$A$1:$H$620,MATCH($D26,INCAPACITY!$C:$C,0)+Tools!$G$15, MATCH("Caseload Unit:",INCAPACITY!$10:$10,0)+1)</f>
        <v>426.04931506849317</v>
      </c>
      <c r="BV26" s="117" t="str">
        <f ca="1">INDEX(INCAPACITY!$A$1:$R$740,MATCH($D26,INCAPACITY!$C:$C,0)+Tools!$G$5,MATCH(2018,INCAPACITY!$11:$11,0)+Tools!$G$3)</f>
        <v>(a)</v>
      </c>
      <c r="BW26" s="117" t="str">
        <f ca="1">INDEX(INCAPACITY!$A$1:$R$740,MATCH($D26,INCAPACITY!$C:$C,0)+Tools!$G$6,MATCH(2018,INCAPACITY!$11:$11,0)+Tools!$G$3)</f>
        <v>(a)</v>
      </c>
      <c r="BX26" s="118" t="str">
        <f ca="1">INDEX(INCAPACITY!$A$1:$R$740,MATCH($D26,INCAPACITY!$C:$C,0)+Tools!$G$8,MATCH(2018,INCAPACITY!$11:$11,0)+Tools!$G$3)</f>
        <v>(a)</v>
      </c>
    </row>
    <row r="27" spans="1:76" ht="26.25" customHeight="1" thickBot="1" x14ac:dyDescent="0.4">
      <c r="A27" s="80" t="str">
        <f ca="1">HYPERLINK(CELL("contents",$A$2)&amp;CELL("contents",D$18)&amp;"!B"&amp;MATCH(D27,INCAPACITY!C:C,0)+6, "seedetails")</f>
        <v>seedetails</v>
      </c>
      <c r="B27" s="160">
        <f>B26+1</f>
        <v>5</v>
      </c>
      <c r="C27" s="174" t="str">
        <f ca="1">CONCATENATE(G27,".",H27,".",I27,".",J27,".",K27,".",L27)</f>
        <v>233.10.3.1.4.2</v>
      </c>
      <c r="D27" s="81" t="str">
        <f ca="1">INDIRECT( ADDRESS( ( $B27 - 1)*Tools!$G$16 + Tools!$G$17, 3, 1, 1, "INCAPACITY" ) )</f>
        <v>Sickness benefit 2</v>
      </c>
      <c r="E27" s="81" t="str">
        <f ca="1">INDIRECT( ADDRESS( ( $B27 - 1)*Tools!$G$16 + Tools!$G$17, 4, 1, 1, "INCAPACITY" ) )</f>
        <v>Sickness benefit 2</v>
      </c>
      <c r="F27" s="81" t="str">
        <f ca="1">INDIRECT( ADDRESS( ( $B27 - 1)*Tools!$G$16 + Tools!$G$17, 4, 1, 1, "INCAPACITY" ) )</f>
        <v>Sickness benefit 2</v>
      </c>
      <c r="G27" s="82">
        <v>233</v>
      </c>
      <c r="H27" s="91">
        <f ca="1">IF(INDEX(INCAPACITY!$A$1:$H$500,MATCH($D27,INCAPACITY!$C:$C,0)+Tools!$G$14,5)=Tools!$D$19,10,IF(INDEX(INCAPACITY!$A$1:$H$500,MATCH($D27,INCAPACITY!$C:$C,0)+Tools!$G$14,5)=Tools!$D$20,20,30))</f>
        <v>10</v>
      </c>
      <c r="I27" s="83">
        <v>3</v>
      </c>
      <c r="J27" s="83">
        <v>1</v>
      </c>
      <c r="K27" s="83">
        <f>K26</f>
        <v>4</v>
      </c>
      <c r="L27" s="83">
        <f>L26+1</f>
        <v>2</v>
      </c>
      <c r="M27" s="117">
        <f ca="1">IF(INDEX( INCAPACITY!$A$1:$H$500,MATCH($D27,INCAPACITY!$C:$C,0)+Tools!$G$13,3)="No",0,1)</f>
        <v>0</v>
      </c>
      <c r="N27" s="118">
        <f ca="1">IF(INDEX( INCAPACITY!$A$1:$H$500,MATCH($D27,INCAPACITY!$C:$C,0)+Tools!$G$12,3)="No",0,1)</f>
        <v>0</v>
      </c>
      <c r="O27" s="118" t="str">
        <f ca="1">IF(INDEX(INCAPACITY!$A$1:$H$696,MATCH($D27,INCAPACITY!$C:$C,0)+Tools!$G$12,5)=1,"P",IF(INDEX(INCAPACITY!$A$1:$H$696,MATCH($D27,INCAPACITY!$C:$C,0)+Tools!$G$12,5)=365,"F","G"))</f>
        <v>F</v>
      </c>
      <c r="P27" s="118">
        <f ca="1">IF(INDEX( INCAPACITY!$A$1:$H$500,MATCH($D27,INCAPACITY!$C:$C,0)+Tools!$G$13,5)="No",0,1)</f>
        <v>1</v>
      </c>
      <c r="Q27" s="83"/>
      <c r="R27" s="119">
        <f ca="1">INDEX(INCAPACITY!$A$1:$H$620,MATCH($D27,INCAPACITY!$C:$C,0)+Tools!$G$4,MATCH(2007,INCAPACITY!$11:$11,0)+Tools!$G$3) / INDEX(INCAPACITY!$A$1:$H$620,MATCH($D27,INCAPACITY!$C:$C,0)+Tools!$G$15, MATCH("Caseload Unit:",INCAPACITY!$10:$10,0)+1)</f>
        <v>17012.361643835615</v>
      </c>
      <c r="S27" s="117" t="str">
        <f ca="1">INDEX(INCAPACITY!$A$1:$H$620,MATCH($D27,INCAPACITY!$C:$C,0)+Tools!$G$5,MATCH(2007,INCAPACITY!$11:$11,0)+Tools!$G$3)</f>
        <v>(a)</v>
      </c>
      <c r="T27" s="117" t="str">
        <f ca="1">INDEX(INCAPACITY!$A$1:$H$620,MATCH($D27,INCAPACITY!$C:$C,0)+Tools!$G$6,MATCH(2007,INCAPACITY!$11:$11,0)+Tools!$G$3)</f>
        <v>(a)</v>
      </c>
      <c r="U27" s="118" t="str">
        <f ca="1">INDEX(INCAPACITY!$A$1:$H$620,MATCH($D27,INCAPACITY!$C:$C,0)+Tools!$G$8,MATCH(2007,INCAPACITY!$11:$11,0)+Tools!$G$3)</f>
        <v>(a)</v>
      </c>
      <c r="V27" s="117"/>
      <c r="W27" s="119">
        <f ca="1">INDEX(INCAPACITY!$A$1:$H$620,MATCH($D27,INCAPACITY!$C:$C,0)+Tools!$G$4,MATCH(2008,INCAPACITY!$11:$11,0)+Tools!$G$3) / INDEX(INCAPACITY!$A$1:$H$620,MATCH($D27,INCAPACITY!$C:$C,0)+Tools!$G$15, MATCH("Caseload Unit:",INCAPACITY!$10:$10,0)+1)</f>
        <v>17409.353424657533</v>
      </c>
      <c r="X27" s="117" t="str">
        <f ca="1">INDEX(INCAPACITY!$A$1:$H$620,MATCH($D27,INCAPACITY!$C:$C,0)+Tools!$G$5,MATCH(2008,INCAPACITY!$11:$11,0)+Tools!$G$3)</f>
        <v>(a)</v>
      </c>
      <c r="Y27" s="117" t="str">
        <f ca="1">INDEX(INCAPACITY!$A$1:$H$620,MATCH($D27,INCAPACITY!$C:$C,0)+Tools!$G$6,MATCH(2008,INCAPACITY!$11:$11,0)+Tools!$G$3)</f>
        <v>(a)</v>
      </c>
      <c r="Z27" s="118" t="str">
        <f ca="1">INDEX(INCAPACITY!$A$1:$H$620,MATCH($D27,INCAPACITY!$C:$C,0)+Tools!$G$8,MATCH(2008,INCAPACITY!$11:$11,0)+Tools!$G$3)</f>
        <v>(a)</v>
      </c>
      <c r="AA27" s="117"/>
      <c r="AB27" s="119">
        <f ca="1">INDEX(INCAPACITY!$A$1:$I$620,MATCH($D27,INCAPACITY!$C:$C,0)+Tools!$G$4,MATCH(2009,INCAPACITY!$11:$11,0)+Tools!$G$3) / INDEX(INCAPACITY!$A$1:$H$620,MATCH($D27,INCAPACITY!$C:$C,0)+Tools!$G$15, MATCH("Caseload Unit:",INCAPACITY!$10:$10,0)+1)</f>
        <v>12900.260273972603</v>
      </c>
      <c r="AC27" s="117" t="str">
        <f ca="1">INDEX(INCAPACITY!$A$1:$I$620,MATCH($D27,INCAPACITY!$C:$C,0)+Tools!$G$5,MATCH(2009,INCAPACITY!$11:$11,0)+Tools!$G$3)</f>
        <v>(a)</v>
      </c>
      <c r="AD27" s="117" t="str">
        <f ca="1">INDEX(INCAPACITY!$A$1:$I$620,MATCH($D27,INCAPACITY!$C:$C,0)+Tools!$G$6,MATCH(2009,INCAPACITY!$11:$11,0)+Tools!$G$3)</f>
        <v>(a)</v>
      </c>
      <c r="AE27" s="118" t="str">
        <f ca="1">INDEX(INCAPACITY!$A$1:$I$620,MATCH($D27,INCAPACITY!$C:$C,0)+Tools!$G$8,MATCH(2009,INCAPACITY!$11:$11,0)+Tools!$G$3)</f>
        <v>(a)</v>
      </c>
      <c r="AF27" s="117"/>
      <c r="AG27" s="119">
        <f ca="1">INDEX(INCAPACITY!$A$1:$J$620,MATCH($D27,INCAPACITY!$C:$C,0)+Tools!$G$4,MATCH(2010,INCAPACITY!$11:$11,0)+Tools!$G$3) / INDEX(INCAPACITY!$A$1:$H$620,MATCH($D27,INCAPACITY!$C:$C,0)+Tools!$G$15, MATCH("Caseload Unit:",INCAPACITY!$10:$10,0)+1)</f>
        <v>8728.5013698630137</v>
      </c>
      <c r="AH27" s="117" t="str">
        <f ca="1">INDEX(INCAPACITY!$A$1:$J$620,MATCH($D27,INCAPACITY!$C:$C,0)+Tools!$G$5,MATCH(2010,INCAPACITY!$11:$11,0)+Tools!$G$3)</f>
        <v>(a)</v>
      </c>
      <c r="AI27" s="117" t="str">
        <f ca="1">INDEX(INCAPACITY!$A$1:$J$620,MATCH($D27,INCAPACITY!$C:$C,0)+Tools!$G$6,MATCH(2010,INCAPACITY!$11:$11,0)+Tools!$G$3)</f>
        <v>(a)</v>
      </c>
      <c r="AJ27" s="118" t="str">
        <f ca="1">INDEX(INCAPACITY!$A$1:$J$620,MATCH($D27,INCAPACITY!$C:$C,0)+Tools!$G$8,MATCH(2010,INCAPACITY!$11:$11,0)+Tools!$G$3)</f>
        <v>(a)</v>
      </c>
      <c r="AK27" s="117"/>
      <c r="AL27" s="119">
        <f ca="1">INDEX(INCAPACITY!$A$1:$L$620,MATCH($D27,INCAPACITY!$C:$C,0)+Tools!$G$4,MATCH(2011,INCAPACITY!$11:$11,0)+Tools!$G$3) / INDEX(INCAPACITY!$A$1:$H$620,MATCH($D27,INCAPACITY!$C:$C,0)+Tools!$G$15, MATCH("Caseload Unit:",INCAPACITY!$10:$10,0)+1)</f>
        <v>7392.4876712328769</v>
      </c>
      <c r="AM27" s="117" t="str">
        <f ca="1">INDEX(INCAPACITY!$A$1:$L$620,MATCH($D27,INCAPACITY!$C:$C,0)+Tools!$G$5,MATCH(2011,INCAPACITY!$11:$11,0)+Tools!$G$3)</f>
        <v>(a)</v>
      </c>
      <c r="AN27" s="117" t="str">
        <f ca="1">INDEX(INCAPACITY!$A$1:$L$620,MATCH($D27,INCAPACITY!$C:$C,0)+Tools!$G$6,MATCH(2011,INCAPACITY!$11:$11,0)+Tools!$G$3)</f>
        <v>(a)</v>
      </c>
      <c r="AO27" s="118" t="str">
        <f ca="1">INDEX(INCAPACITY!$A$1:$L$620,MATCH($D27,INCAPACITY!$C:$C,0)+Tools!$G$8,MATCH(2011,INCAPACITY!$11:$11,0)+Tools!$G$3)</f>
        <v>(a)</v>
      </c>
      <c r="AP27" s="117"/>
      <c r="AQ27" s="119">
        <f ca="1">INDEX(INCAPACITY!$A$1:$L$620,MATCH($D27,INCAPACITY!$C:$C,0)+Tools!$G$4,MATCH(2012,INCAPACITY!$11:$11,0)+Tools!$G$3) / INDEX(INCAPACITY!$A$1:$H$620,MATCH($D27,INCAPACITY!$C:$C,0)+Tools!$G$15, MATCH("Caseload Unit:",INCAPACITY!$10:$10,0)+1)</f>
        <v>7513.0328767123292</v>
      </c>
      <c r="AR27" s="117" t="str">
        <f ca="1">INDEX(INCAPACITY!$A$1:$L$620,MATCH($D27,INCAPACITY!$C:$C,0)+Tools!$G$5,MATCH(2012,INCAPACITY!$11:$11,0)+Tools!$G$3)</f>
        <v>(a)</v>
      </c>
      <c r="AS27" s="117" t="str">
        <f ca="1">INDEX(INCAPACITY!$A$1:$L$620,MATCH($D27,INCAPACITY!$C:$C,0)+Tools!$G$6,MATCH(2012,INCAPACITY!$11:$11,0)+Tools!$G$3)</f>
        <v>(a)</v>
      </c>
      <c r="AT27" s="118" t="str">
        <f ca="1">INDEX(INCAPACITY!$A$1:$L$620,MATCH($D27,INCAPACITY!$C:$C,0)+Tools!$G$8,MATCH(2012,INCAPACITY!$11:$11,0)+Tools!$G$3)</f>
        <v>(a)</v>
      </c>
      <c r="AU27" s="117"/>
      <c r="AV27" s="119">
        <f ca="1">INDEX(INCAPACITY!$A$1:$N$620,MATCH($D27,INCAPACITY!$C:$C,0)+Tools!$G$4,MATCH(2013,INCAPACITY!$11:$11,0)+Tools!$G$3) / INDEX(INCAPACITY!$A$1:$H$620,MATCH($D27,INCAPACITY!$C:$C,0)+Tools!$G$15, MATCH("Caseload Unit:",INCAPACITY!$10:$10,0)+1)</f>
        <v>7988.9643835616434</v>
      </c>
      <c r="AW27" s="117" t="str">
        <f ca="1">INDEX(INCAPACITY!$A$1:$N$620,MATCH($D27,INCAPACITY!$C:$C,0)+Tools!$G$5,MATCH(2013,INCAPACITY!$11:$11,0)+Tools!$G$3)</f>
        <v>(a)</v>
      </c>
      <c r="AX27" s="117" t="str">
        <f ca="1">INDEX(INCAPACITY!$A$1:$N$620,MATCH($D27,INCAPACITY!$C:$C,0)+Tools!$G$6,MATCH(2013,INCAPACITY!$11:$11,0)+Tools!$G$3)</f>
        <v>(a)</v>
      </c>
      <c r="AY27" s="118" t="str">
        <f ca="1">INDEX(INCAPACITY!$A$1:$N$620,MATCH($D27,INCAPACITY!$C:$C,0)+Tools!$G$8,MATCH(2013,INCAPACITY!$11:$11,0)+Tools!$G$3)</f>
        <v>(a)</v>
      </c>
      <c r="AZ27" s="117"/>
      <c r="BA27" s="119">
        <f ca="1">INDEX(INCAPACITY!$A$1:$N$620,MATCH($D27,INCAPACITY!$C:$C,0)+Tools!$G$4,MATCH(2014,INCAPACITY!$11:$11,0)+Tools!$G$3) / INDEX(INCAPACITY!$A$1:$H$620,MATCH($D27,INCAPACITY!$C:$C,0)+Tools!$G$15, MATCH("Caseload Unit:",INCAPACITY!$10:$10,0)+1)</f>
        <v>8211.1589041095885</v>
      </c>
      <c r="BB27" s="117" t="str">
        <f ca="1">INDEX(INCAPACITY!$A$1:$N$620,MATCH($D27,INCAPACITY!$C:$C,0)+Tools!$G$5,MATCH(2014,INCAPACITY!$11:$11,0)+Tools!$G$3)</f>
        <v>(a)</v>
      </c>
      <c r="BC27" s="117" t="str">
        <f ca="1">INDEX(INCAPACITY!$A$1:$N$620,MATCH($D27,INCAPACITY!$C:$C,0)+Tools!$G$6,MATCH(2014,INCAPACITY!$11:$11,0)+Tools!$G$3)</f>
        <v>(a)</v>
      </c>
      <c r="BD27" s="118" t="str">
        <f ca="1">INDEX(INCAPACITY!$A$1:$N$620,MATCH($D27,INCAPACITY!$C:$C,0)+Tools!$G$8,MATCH(2014,INCAPACITY!$11:$11,0)+Tools!$G$3)</f>
        <v>(a)</v>
      </c>
      <c r="BE27" s="117"/>
      <c r="BF27" s="119">
        <f ca="1">INDEX(INCAPACITY!$A$1:$P$620,MATCH($D27,INCAPACITY!$C:$C,0)+Tools!$G$4,MATCH(2015,INCAPACITY!$11:$11,0)+Tools!$G$3) / INDEX(INCAPACITY!$A$1:$H$620,MATCH($D27,INCAPACITY!$C:$C,0)+Tools!$G$15, MATCH("Caseload Unit:",INCAPACITY!$10:$10,0)+1)</f>
        <v>8750.4383561643845</v>
      </c>
      <c r="BG27" s="117" t="str">
        <f ca="1">INDEX(INCAPACITY!$A$1:$P$620,MATCH($D27,INCAPACITY!$C:$C,0)+Tools!$G$5,MATCH(2015,INCAPACITY!$11:$11,0)+Tools!$G$3)</f>
        <v>(a)</v>
      </c>
      <c r="BH27" s="117" t="str">
        <f ca="1">INDEX(INCAPACITY!$A$1:$P$620,MATCH($D27,INCAPACITY!$C:$C,0)+Tools!$G$6,MATCH(2015,INCAPACITY!$11:$11,0)+Tools!$G$3)</f>
        <v>(a)</v>
      </c>
      <c r="BI27" s="118" t="str">
        <f ca="1">INDEX(INCAPACITY!$A$1:$P$620,MATCH($D27,INCAPACITY!$C:$C,0)+Tools!$G$8,MATCH(2015,INCAPACITY!$11:$11,0)+Tools!$G$3)</f>
        <v>(a)</v>
      </c>
      <c r="BJ27" s="117"/>
      <c r="BK27" s="119">
        <f ca="1">INDEX(INCAPACITY!$A$1:$P$620,MATCH($D27,INCAPACITY!$C:$C,0)+Tools!$G$4,MATCH(2016,INCAPACITY!$11:$11,0)+Tools!$G$3) / INDEX(INCAPACITY!$A$1:$H$620,MATCH($D27,INCAPACITY!$C:$C,0)+Tools!$G$15, MATCH("Caseload Unit:",INCAPACITY!$10:$10,0)+1)</f>
        <v>9115.4301369863006</v>
      </c>
      <c r="BL27" s="117" t="str">
        <f ca="1">INDEX(INCAPACITY!$A$1:$P$620,MATCH($D27,INCAPACITY!$C:$C,0)+Tools!$G$5,MATCH(2016,INCAPACITY!$11:$11,0)+Tools!$G$3)</f>
        <v>(a)</v>
      </c>
      <c r="BM27" s="117" t="str">
        <f ca="1">INDEX(INCAPACITY!$A$1:$P$620,MATCH($D27,INCAPACITY!$C:$C,0)+Tools!$G$6,MATCH(2016,INCAPACITY!$11:$11,0)+Tools!$G$3)</f>
        <v>(a)</v>
      </c>
      <c r="BN27" s="118" t="str">
        <f ca="1">INDEX(INCAPACITY!$A$1:$P$620,MATCH($D27,INCAPACITY!$C:$C,0)+Tools!$G$8,MATCH(2016,INCAPACITY!$11:$11,0)+Tools!$G$3)</f>
        <v>(a)</v>
      </c>
      <c r="BO27" s="117"/>
      <c r="BP27" s="119">
        <f ca="1">INDEX(INCAPACITY!$A$1:$R$740,MATCH($D27,INCAPACITY!$C:$C,0)+Tools!$G$4,MATCH(2017,INCAPACITY!$11:$11,0)+Tools!$G$3) / INDEX(INCAPACITY!$A$1:$H$620,MATCH($D27,INCAPACITY!$C:$C,0)+Tools!$G$15, MATCH("Caseload Unit:",INCAPACITY!$10:$10,0)+1)</f>
        <v>9676.4493150684939</v>
      </c>
      <c r="BQ27" s="117" t="str">
        <f ca="1">INDEX(INCAPACITY!$A$1:$R$740,MATCH($D27,INCAPACITY!$C:$C,0)+Tools!$G$5,MATCH(2017,INCAPACITY!$11:$11,0)+Tools!$G$3)</f>
        <v>(a)</v>
      </c>
      <c r="BR27" s="117" t="str">
        <f ca="1">INDEX(INCAPACITY!$A$1:$R$740,MATCH($D27,INCAPACITY!$C:$C,0)+Tools!$G$6,MATCH(2017,INCAPACITY!$11:$11,0)+Tools!$G$3)</f>
        <v>(a)</v>
      </c>
      <c r="BS27" s="118" t="str">
        <f ca="1">INDEX(INCAPACITY!$A$1:$R$740,MATCH($D27,INCAPACITY!$C:$C,0)+Tools!$G$8,MATCH(2017,INCAPACITY!$11:$11,0)+Tools!$G$3)</f>
        <v>(a)</v>
      </c>
      <c r="BT27" s="117"/>
      <c r="BU27" s="119">
        <f ca="1">INDEX(INCAPACITY!$A$1:$R$740,MATCH($D27,INCAPACITY!$C:$C,0)+Tools!$G$4,MATCH(2018,INCAPACITY!$11:$11,0)+Tools!$G$3) / INDEX(INCAPACITY!$A$1:$H$620,MATCH($D27,INCAPACITY!$C:$C,0)+Tools!$G$15, MATCH("Caseload Unit:",INCAPACITY!$10:$10,0)+1)</f>
        <v>10358.575342465754</v>
      </c>
      <c r="BV27" s="117" t="str">
        <f ca="1">INDEX(INCAPACITY!$A$1:$R$740,MATCH($D27,INCAPACITY!$C:$C,0)+Tools!$G$5,MATCH(2018,INCAPACITY!$11:$11,0)+Tools!$G$3)</f>
        <v>(a)</v>
      </c>
      <c r="BW27" s="117" t="str">
        <f ca="1">INDEX(INCAPACITY!$A$1:$R$740,MATCH($D27,INCAPACITY!$C:$C,0)+Tools!$G$6,MATCH(2018,INCAPACITY!$11:$11,0)+Tools!$G$3)</f>
        <v>(a)</v>
      </c>
      <c r="BX27" s="118" t="str">
        <f ca="1">INDEX(INCAPACITY!$A$1:$R$740,MATCH($D27,INCAPACITY!$C:$C,0)+Tools!$G$8,MATCH(2018,INCAPACITY!$11:$11,0)+Tools!$G$3)</f>
        <v>(a)</v>
      </c>
    </row>
    <row r="28" spans="1:76" ht="15" customHeight="1" x14ac:dyDescent="0.35">
      <c r="A28" s="101"/>
      <c r="B28" s="157">
        <v>0</v>
      </c>
      <c r="C28" s="171" t="str">
        <f t="shared" ref="C28:C62" si="18">CONCATENATE(G28,".",H28,".",I28,".",J28,".",K28,".",L28)</f>
        <v>233.10.4.0.0.0</v>
      </c>
      <c r="D28" s="103" t="s">
        <v>89</v>
      </c>
      <c r="E28" s="103" t="s">
        <v>89</v>
      </c>
      <c r="F28" s="103" t="s">
        <v>89</v>
      </c>
      <c r="G28" s="102">
        <v>233</v>
      </c>
      <c r="H28" s="104">
        <v>10</v>
      </c>
      <c r="I28" s="104">
        <v>4</v>
      </c>
      <c r="J28" s="104">
        <v>0</v>
      </c>
      <c r="K28" s="104">
        <v>0</v>
      </c>
      <c r="L28" s="104">
        <v>0</v>
      </c>
      <c r="M28" s="104">
        <v>0</v>
      </c>
      <c r="N28" s="105">
        <v>0</v>
      </c>
      <c r="O28" s="105">
        <v>0</v>
      </c>
      <c r="P28" s="105">
        <v>0</v>
      </c>
      <c r="Q28" s="75"/>
      <c r="R28" s="106"/>
      <c r="S28" s="107"/>
      <c r="T28" s="107"/>
      <c r="U28" s="108"/>
      <c r="V28" s="109"/>
      <c r="W28" s="106"/>
      <c r="X28" s="107"/>
      <c r="Y28" s="107"/>
      <c r="Z28" s="108"/>
      <c r="AA28" s="109"/>
      <c r="AB28" s="106"/>
      <c r="AC28" s="107"/>
      <c r="AD28" s="107"/>
      <c r="AE28" s="108"/>
      <c r="AF28" s="109"/>
      <c r="AG28" s="106"/>
      <c r="AH28" s="107"/>
      <c r="AI28" s="107"/>
      <c r="AJ28" s="108"/>
      <c r="AK28" s="109"/>
      <c r="AL28" s="106"/>
      <c r="AM28" s="107"/>
      <c r="AN28" s="107"/>
      <c r="AO28" s="108"/>
      <c r="AP28" s="109"/>
      <c r="AQ28" s="106"/>
      <c r="AR28" s="107"/>
      <c r="AS28" s="107"/>
      <c r="AT28" s="108"/>
      <c r="AU28" s="109"/>
      <c r="AV28" s="106"/>
      <c r="AW28" s="107"/>
      <c r="AX28" s="107"/>
      <c r="AY28" s="108"/>
      <c r="AZ28" s="109"/>
      <c r="BA28" s="106"/>
      <c r="BB28" s="107"/>
      <c r="BC28" s="107"/>
      <c r="BD28" s="108"/>
      <c r="BE28" s="109"/>
      <c r="BF28" s="106"/>
      <c r="BG28" s="107"/>
      <c r="BH28" s="107"/>
      <c r="BI28" s="108"/>
      <c r="BJ28" s="109"/>
      <c r="BK28" s="106"/>
      <c r="BL28" s="107"/>
      <c r="BM28" s="107"/>
      <c r="BN28" s="108"/>
      <c r="BO28" s="109"/>
      <c r="BP28" s="106"/>
      <c r="BQ28" s="107"/>
      <c r="BR28" s="107"/>
      <c r="BS28" s="108"/>
      <c r="BT28" s="109"/>
      <c r="BU28" s="106"/>
      <c r="BV28" s="107"/>
      <c r="BW28" s="107"/>
      <c r="BX28" s="108"/>
    </row>
    <row r="29" spans="1:76" ht="15" customHeight="1" thickBot="1" x14ac:dyDescent="0.4">
      <c r="B29" s="164">
        <f>B28+0</f>
        <v>0</v>
      </c>
      <c r="C29" s="172" t="str">
        <f t="shared" si="18"/>
        <v>233.10.4.1.0.0</v>
      </c>
      <c r="D29" s="110" t="s">
        <v>81</v>
      </c>
      <c r="E29" s="110" t="s">
        <v>81</v>
      </c>
      <c r="F29" s="110" t="s">
        <v>81</v>
      </c>
      <c r="G29" s="123">
        <v>233</v>
      </c>
      <c r="H29" s="124">
        <v>10</v>
      </c>
      <c r="I29" s="124">
        <v>4</v>
      </c>
      <c r="J29" s="124">
        <v>1</v>
      </c>
      <c r="K29" s="124">
        <v>0</v>
      </c>
      <c r="L29" s="124">
        <v>0</v>
      </c>
      <c r="M29" s="124">
        <v>0</v>
      </c>
      <c r="N29" s="125">
        <v>0</v>
      </c>
      <c r="O29" s="125">
        <v>0</v>
      </c>
      <c r="P29" s="125">
        <v>0</v>
      </c>
      <c r="Q29" s="124"/>
      <c r="R29" s="126"/>
      <c r="S29" s="127"/>
      <c r="T29" s="127"/>
      <c r="U29" s="128"/>
      <c r="V29" s="127"/>
      <c r="W29" s="126"/>
      <c r="X29" s="127"/>
      <c r="Y29" s="127"/>
      <c r="Z29" s="128"/>
      <c r="AA29" s="127"/>
      <c r="AB29" s="126"/>
      <c r="AC29" s="127"/>
      <c r="AD29" s="127"/>
      <c r="AE29" s="128"/>
      <c r="AF29" s="127"/>
      <c r="AG29" s="126"/>
      <c r="AH29" s="127"/>
      <c r="AI29" s="127"/>
      <c r="AJ29" s="128"/>
      <c r="AK29" s="127"/>
      <c r="AL29" s="126"/>
      <c r="AM29" s="127"/>
      <c r="AN29" s="127"/>
      <c r="AO29" s="128"/>
      <c r="AP29" s="127"/>
      <c r="AQ29" s="126"/>
      <c r="AR29" s="127"/>
      <c r="AS29" s="127"/>
      <c r="AT29" s="128"/>
      <c r="AU29" s="127"/>
      <c r="AV29" s="126"/>
      <c r="AW29" s="127"/>
      <c r="AX29" s="127"/>
      <c r="AY29" s="128"/>
      <c r="AZ29" s="127"/>
      <c r="BA29" s="126"/>
      <c r="BB29" s="127"/>
      <c r="BC29" s="127"/>
      <c r="BD29" s="128"/>
      <c r="BE29" s="127"/>
      <c r="BF29" s="126"/>
      <c r="BG29" s="127"/>
      <c r="BH29" s="127"/>
      <c r="BI29" s="128"/>
      <c r="BJ29" s="127"/>
      <c r="BK29" s="126"/>
      <c r="BL29" s="127"/>
      <c r="BM29" s="127"/>
      <c r="BN29" s="128"/>
      <c r="BO29" s="127"/>
      <c r="BP29" s="126"/>
      <c r="BQ29" s="127"/>
      <c r="BR29" s="127"/>
      <c r="BS29" s="128"/>
      <c r="BT29" s="127"/>
      <c r="BU29" s="126"/>
      <c r="BV29" s="127"/>
      <c r="BW29" s="127"/>
      <c r="BX29" s="128"/>
    </row>
    <row r="30" spans="1:76" ht="15" customHeight="1" x14ac:dyDescent="0.35">
      <c r="A30" s="101"/>
      <c r="B30" s="157">
        <v>0</v>
      </c>
      <c r="C30" s="171" t="str">
        <f t="shared" si="18"/>
        <v>233.10.5.0.0.0</v>
      </c>
      <c r="D30" s="103" t="s">
        <v>90</v>
      </c>
      <c r="E30" s="103" t="s">
        <v>90</v>
      </c>
      <c r="F30" s="103" t="s">
        <v>90</v>
      </c>
      <c r="G30" s="102">
        <v>233</v>
      </c>
      <c r="H30" s="104">
        <v>10</v>
      </c>
      <c r="I30" s="104">
        <v>5</v>
      </c>
      <c r="J30" s="104">
        <v>0</v>
      </c>
      <c r="K30" s="104">
        <v>0</v>
      </c>
      <c r="L30" s="104">
        <v>0</v>
      </c>
      <c r="M30" s="104">
        <v>0</v>
      </c>
      <c r="N30" s="105">
        <v>0</v>
      </c>
      <c r="O30" s="105">
        <v>0</v>
      </c>
      <c r="P30" s="105">
        <v>0</v>
      </c>
      <c r="Q30" s="75"/>
      <c r="R30" s="106">
        <f ca="1">SUM(R31)</f>
        <v>30417.007436399217</v>
      </c>
      <c r="S30" s="107">
        <f ca="1">SUM(S31)</f>
        <v>14213</v>
      </c>
      <c r="T30" s="107">
        <f ca="1">SUM(T31)</f>
        <v>9994</v>
      </c>
      <c r="U30" s="108">
        <f ca="1">SUM(U31)</f>
        <v>26361</v>
      </c>
      <c r="V30" s="109"/>
      <c r="W30" s="106">
        <f ca="1">SUM(W31)</f>
        <v>36495.909197651665</v>
      </c>
      <c r="X30" s="107">
        <f ca="1">SUM(X31)</f>
        <v>14942</v>
      </c>
      <c r="Y30" s="107">
        <f ca="1">SUM(Y31)</f>
        <v>13812</v>
      </c>
      <c r="Z30" s="108">
        <f ca="1">SUM(Z31)</f>
        <v>31300</v>
      </c>
      <c r="AA30" s="109"/>
      <c r="AB30" s="106">
        <f ca="1">SUM(AB31)</f>
        <v>34116.606164383564</v>
      </c>
      <c r="AC30" s="107">
        <f ca="1">SUM(AC31)</f>
        <v>0</v>
      </c>
      <c r="AD30" s="107">
        <f ca="1">SUM(AD31)</f>
        <v>0</v>
      </c>
      <c r="AE30" s="108">
        <f ca="1">SUM(AE31)</f>
        <v>0</v>
      </c>
      <c r="AF30" s="109"/>
      <c r="AG30" s="106">
        <f ca="1">SUM(AG31)</f>
        <v>32480.471428571429</v>
      </c>
      <c r="AH30" s="107">
        <f ca="1">SUM(AH31)</f>
        <v>0</v>
      </c>
      <c r="AI30" s="107">
        <f ca="1">SUM(AI31)</f>
        <v>0</v>
      </c>
      <c r="AJ30" s="108">
        <f ca="1">SUM(AJ31)</f>
        <v>0</v>
      </c>
      <c r="AK30" s="109"/>
      <c r="AL30" s="106">
        <f ca="1">SUM(AL31)</f>
        <v>31003.642367906068</v>
      </c>
      <c r="AM30" s="107">
        <f ca="1">SUM(AM31)</f>
        <v>0</v>
      </c>
      <c r="AN30" s="107">
        <f ca="1">SUM(AN31)</f>
        <v>0</v>
      </c>
      <c r="AO30" s="108">
        <f ca="1">SUM(AO31)</f>
        <v>0</v>
      </c>
      <c r="AP30" s="109"/>
      <c r="AQ30" s="106">
        <f ca="1">SUM(AQ31)</f>
        <v>29480.408610567516</v>
      </c>
      <c r="AR30" s="107">
        <f ca="1">SUM(AR31)</f>
        <v>0</v>
      </c>
      <c r="AS30" s="107">
        <f ca="1">SUM(AS31)</f>
        <v>0</v>
      </c>
      <c r="AT30" s="108">
        <f ca="1">SUM(AT31)</f>
        <v>0</v>
      </c>
      <c r="AU30" s="109"/>
      <c r="AV30" s="106">
        <f ca="1">SUM(AV31)</f>
        <v>29292.080724070453</v>
      </c>
      <c r="AW30" s="107">
        <f ca="1">SUM(AW31)</f>
        <v>0</v>
      </c>
      <c r="AX30" s="107">
        <f ca="1">SUM(AX31)</f>
        <v>0</v>
      </c>
      <c r="AY30" s="108">
        <f ca="1">SUM(AY31)</f>
        <v>0</v>
      </c>
      <c r="AZ30" s="109"/>
      <c r="BA30" s="106">
        <f ca="1">SUM(BA31)</f>
        <v>29116.90039138943</v>
      </c>
      <c r="BB30" s="107">
        <f ca="1">SUM(BB31)</f>
        <v>0</v>
      </c>
      <c r="BC30" s="107">
        <f ca="1">SUM(BC31)</f>
        <v>0</v>
      </c>
      <c r="BD30" s="108">
        <f ca="1">SUM(BD31)</f>
        <v>0</v>
      </c>
      <c r="BE30" s="109"/>
      <c r="BF30" s="106">
        <f ca="1">SUM(BF31)</f>
        <v>29834.623483365951</v>
      </c>
      <c r="BG30" s="107">
        <f ca="1">SUM(BG31)</f>
        <v>0</v>
      </c>
      <c r="BH30" s="107">
        <f ca="1">SUM(BH31)</f>
        <v>0</v>
      </c>
      <c r="BI30" s="108">
        <f ca="1">SUM(BI31)</f>
        <v>0</v>
      </c>
      <c r="BJ30" s="109"/>
      <c r="BK30" s="106">
        <f ca="1">SUM(BK31)</f>
        <v>30436.379745596867</v>
      </c>
      <c r="BL30" s="107">
        <f ca="1">SUM(BL31)</f>
        <v>0</v>
      </c>
      <c r="BM30" s="107">
        <f ca="1">SUM(BM31)</f>
        <v>0</v>
      </c>
      <c r="BN30" s="108">
        <f ca="1">SUM(BN31)</f>
        <v>0</v>
      </c>
      <c r="BO30" s="109"/>
      <c r="BP30" s="106">
        <f ca="1">SUM(BP31)</f>
        <v>29855.378962818002</v>
      </c>
      <c r="BQ30" s="107">
        <f ca="1">SUM(BQ31)</f>
        <v>0</v>
      </c>
      <c r="BR30" s="107">
        <f ca="1">SUM(BR31)</f>
        <v>0</v>
      </c>
      <c r="BS30" s="108">
        <f ca="1">SUM(BS31)</f>
        <v>0</v>
      </c>
      <c r="BT30" s="109"/>
      <c r="BU30" s="106">
        <f ca="1">SUM(BU31)</f>
        <v>31223.093835616437</v>
      </c>
      <c r="BV30" s="107">
        <f ca="1">SUM(BV31)</f>
        <v>0</v>
      </c>
      <c r="BW30" s="107">
        <f ca="1">SUM(BW31)</f>
        <v>0</v>
      </c>
      <c r="BX30" s="108">
        <f ca="1">SUM(BX31)</f>
        <v>0</v>
      </c>
    </row>
    <row r="31" spans="1:76" ht="15" customHeight="1" x14ac:dyDescent="0.35">
      <c r="B31" s="161">
        <f>B30+0</f>
        <v>0</v>
      </c>
      <c r="C31" s="172" t="str">
        <f t="shared" si="18"/>
        <v>233.10.5.1.0.0</v>
      </c>
      <c r="D31" s="110" t="s">
        <v>81</v>
      </c>
      <c r="E31" s="110" t="s">
        <v>81</v>
      </c>
      <c r="F31" s="110" t="s">
        <v>81</v>
      </c>
      <c r="G31" s="84">
        <v>233</v>
      </c>
      <c r="H31" s="85">
        <v>10</v>
      </c>
      <c r="I31" s="85">
        <v>5</v>
      </c>
      <c r="J31" s="85">
        <v>1</v>
      </c>
      <c r="K31" s="85">
        <v>0</v>
      </c>
      <c r="L31" s="85">
        <v>0</v>
      </c>
      <c r="M31" s="85">
        <v>0</v>
      </c>
      <c r="N31" s="86">
        <v>0</v>
      </c>
      <c r="O31" s="86">
        <v>0</v>
      </c>
      <c r="P31" s="86">
        <v>0</v>
      </c>
      <c r="Q31" s="85"/>
      <c r="R31" s="120">
        <f ca="1">SUM(R32,R35)</f>
        <v>30417.007436399217</v>
      </c>
      <c r="S31" s="121">
        <f ca="1">SUM(S32,S35)</f>
        <v>14213</v>
      </c>
      <c r="T31" s="121">
        <f ca="1">SUM(T32,T35)</f>
        <v>9994</v>
      </c>
      <c r="U31" s="122">
        <f ca="1">SUM(U32,U35)</f>
        <v>26361</v>
      </c>
      <c r="V31" s="121"/>
      <c r="W31" s="120">
        <f ca="1">SUM(W32,W35)</f>
        <v>36495.909197651665</v>
      </c>
      <c r="X31" s="121">
        <f ca="1">SUM(X32,X35)</f>
        <v>14942</v>
      </c>
      <c r="Y31" s="121">
        <f ca="1">SUM(Y32,Y35)</f>
        <v>13812</v>
      </c>
      <c r="Z31" s="122">
        <f ca="1">SUM(Z32,Z35)</f>
        <v>31300</v>
      </c>
      <c r="AA31" s="121"/>
      <c r="AB31" s="120">
        <f ca="1">SUM(AB32,AB35)</f>
        <v>34116.606164383564</v>
      </c>
      <c r="AC31" s="121">
        <f ca="1">SUM(AC32,AC35)</f>
        <v>0</v>
      </c>
      <c r="AD31" s="121">
        <f ca="1">SUM(AD32,AD35)</f>
        <v>0</v>
      </c>
      <c r="AE31" s="122">
        <f ca="1">SUM(AE32,AE35)</f>
        <v>0</v>
      </c>
      <c r="AF31" s="121"/>
      <c r="AG31" s="120">
        <f ca="1">SUM(AG32,AG35)</f>
        <v>32480.471428571429</v>
      </c>
      <c r="AH31" s="121">
        <f ca="1">SUM(AH32,AH35)</f>
        <v>0</v>
      </c>
      <c r="AI31" s="121">
        <f ca="1">SUM(AI32,AI35)</f>
        <v>0</v>
      </c>
      <c r="AJ31" s="122">
        <f ca="1">SUM(AJ32,AJ35)</f>
        <v>0</v>
      </c>
      <c r="AK31" s="121"/>
      <c r="AL31" s="120">
        <f ca="1">SUM(AL32,AL35)</f>
        <v>31003.642367906068</v>
      </c>
      <c r="AM31" s="121">
        <f ca="1">SUM(AM32,AM35)</f>
        <v>0</v>
      </c>
      <c r="AN31" s="121">
        <f ca="1">SUM(AN32,AN35)</f>
        <v>0</v>
      </c>
      <c r="AO31" s="122">
        <f ca="1">SUM(AO32,AO35)</f>
        <v>0</v>
      </c>
      <c r="AP31" s="121"/>
      <c r="AQ31" s="120">
        <f ca="1">SUM(AQ32,AQ35)</f>
        <v>29480.408610567516</v>
      </c>
      <c r="AR31" s="121">
        <f ca="1">SUM(AR32,AR35)</f>
        <v>0</v>
      </c>
      <c r="AS31" s="121">
        <f ca="1">SUM(AS32,AS35)</f>
        <v>0</v>
      </c>
      <c r="AT31" s="122">
        <f ca="1">SUM(AT32,AT35)</f>
        <v>0</v>
      </c>
      <c r="AU31" s="121"/>
      <c r="AV31" s="120">
        <f ca="1">SUM(AV32,AV35)</f>
        <v>29292.080724070453</v>
      </c>
      <c r="AW31" s="121">
        <f ca="1">SUM(AW32,AW35)</f>
        <v>0</v>
      </c>
      <c r="AX31" s="121">
        <f ca="1">SUM(AX32,AX35)</f>
        <v>0</v>
      </c>
      <c r="AY31" s="122">
        <f ca="1">SUM(AY32,AY35)</f>
        <v>0</v>
      </c>
      <c r="AZ31" s="121"/>
      <c r="BA31" s="120">
        <f ca="1">SUM(BA32,BA35)</f>
        <v>29116.90039138943</v>
      </c>
      <c r="BB31" s="121">
        <f ca="1">SUM(BB32,BB35)</f>
        <v>0</v>
      </c>
      <c r="BC31" s="121">
        <f ca="1">SUM(BC32,BC35)</f>
        <v>0</v>
      </c>
      <c r="BD31" s="122">
        <f ca="1">SUM(BD32,BD35)</f>
        <v>0</v>
      </c>
      <c r="BE31" s="121"/>
      <c r="BF31" s="120">
        <f ca="1">SUM(BF32,BF35)</f>
        <v>29834.623483365951</v>
      </c>
      <c r="BG31" s="121">
        <f ca="1">SUM(BG32,BG35)</f>
        <v>0</v>
      </c>
      <c r="BH31" s="121">
        <f ca="1">SUM(BH32,BH35)</f>
        <v>0</v>
      </c>
      <c r="BI31" s="122">
        <f ca="1">SUM(BI32,BI35)</f>
        <v>0</v>
      </c>
      <c r="BJ31" s="121"/>
      <c r="BK31" s="120">
        <f ca="1">SUM(BK32,BK35)</f>
        <v>30436.379745596867</v>
      </c>
      <c r="BL31" s="121">
        <f ca="1">SUM(BL32,BL35)</f>
        <v>0</v>
      </c>
      <c r="BM31" s="121">
        <f ca="1">SUM(BM32,BM35)</f>
        <v>0</v>
      </c>
      <c r="BN31" s="122">
        <f ca="1">SUM(BN32,BN35)</f>
        <v>0</v>
      </c>
      <c r="BO31" s="121"/>
      <c r="BP31" s="120">
        <f ca="1">SUM(BP32,BP35)</f>
        <v>29855.378962818002</v>
      </c>
      <c r="BQ31" s="121">
        <f ca="1">SUM(BQ32,BQ35)</f>
        <v>0</v>
      </c>
      <c r="BR31" s="121">
        <f ca="1">SUM(BR32,BR35)</f>
        <v>0</v>
      </c>
      <c r="BS31" s="122">
        <f ca="1">SUM(BS32,BS35)</f>
        <v>0</v>
      </c>
      <c r="BT31" s="121"/>
      <c r="BU31" s="120">
        <f ca="1">SUM(BU32,BU35)</f>
        <v>31223.093835616437</v>
      </c>
      <c r="BV31" s="121">
        <f ca="1">SUM(BV32,BV35)</f>
        <v>0</v>
      </c>
      <c r="BW31" s="121">
        <f ca="1">SUM(BW32,BW35)</f>
        <v>0</v>
      </c>
      <c r="BX31" s="122">
        <f ca="1">SUM(BX32,BX35)</f>
        <v>0</v>
      </c>
    </row>
    <row r="32" spans="1:76" ht="31.5" customHeight="1" x14ac:dyDescent="0.35">
      <c r="B32" s="162">
        <f>B31+0</f>
        <v>0</v>
      </c>
      <c r="C32" s="175" t="str">
        <f t="shared" si="18"/>
        <v>233.10.5.1.2.0</v>
      </c>
      <c r="D32" s="113" t="s">
        <v>91</v>
      </c>
      <c r="E32" s="113" t="s">
        <v>91</v>
      </c>
      <c r="F32" s="113" t="s">
        <v>91</v>
      </c>
      <c r="G32" s="87">
        <v>233</v>
      </c>
      <c r="H32" s="88">
        <v>10</v>
      </c>
      <c r="I32" s="88">
        <v>5</v>
      </c>
      <c r="J32" s="88">
        <v>1</v>
      </c>
      <c r="K32" s="88">
        <v>2</v>
      </c>
      <c r="L32" s="88">
        <v>0</v>
      </c>
      <c r="M32" s="88">
        <v>0</v>
      </c>
      <c r="N32" s="89">
        <v>0</v>
      </c>
      <c r="O32" s="89">
        <v>0</v>
      </c>
      <c r="P32" s="89">
        <v>0</v>
      </c>
      <c r="Q32" s="88"/>
      <c r="R32" s="114">
        <f ca="1">SUM(R33:R35)-R35</f>
        <v>28030.514285714286</v>
      </c>
      <c r="S32" s="115">
        <f ca="1">SUM(S33:S35)-S35</f>
        <v>14213</v>
      </c>
      <c r="T32" s="115">
        <f ca="1">SUM(T33:T35)-T35</f>
        <v>9994</v>
      </c>
      <c r="U32" s="116">
        <f ca="1">SUM(U33:U35)-U35</f>
        <v>26361</v>
      </c>
      <c r="V32" s="115"/>
      <c r="W32" s="114">
        <f ca="1">SUM(W33:W35)-W35</f>
        <v>33894.057142857142</v>
      </c>
      <c r="X32" s="115">
        <f ca="1">SUM(X33:X35)-X35</f>
        <v>14942</v>
      </c>
      <c r="Y32" s="115">
        <f ca="1">SUM(Y33:Y35)-Y35</f>
        <v>13812</v>
      </c>
      <c r="Z32" s="116">
        <f ca="1">SUM(Z33:Z35)-Z35</f>
        <v>31300</v>
      </c>
      <c r="AA32" s="115"/>
      <c r="AB32" s="114">
        <f ca="1">SUM(AB33:AB35)-AB35</f>
        <v>31643.250000000004</v>
      </c>
      <c r="AC32" s="115">
        <f ca="1">SUM(AC33:AC35)-AC35</f>
        <v>0</v>
      </c>
      <c r="AD32" s="115">
        <f ca="1">SUM(AD33:AD35)-AD35</f>
        <v>0</v>
      </c>
      <c r="AE32" s="116">
        <f ca="1">SUM(AE33:AE35)-AE35</f>
        <v>0</v>
      </c>
      <c r="AF32" s="115"/>
      <c r="AG32" s="114">
        <f ca="1">SUM(AG33:AG35)-AG35</f>
        <v>30718.071428571428</v>
      </c>
      <c r="AH32" s="115">
        <f ca="1">SUM(AH33:AH35)-AH35</f>
        <v>0</v>
      </c>
      <c r="AI32" s="115">
        <f ca="1">SUM(AI33:AI35)-AI35</f>
        <v>0</v>
      </c>
      <c r="AJ32" s="116">
        <f ca="1">SUM(AJ33:AJ35)-AJ35</f>
        <v>0</v>
      </c>
      <c r="AK32" s="115"/>
      <c r="AL32" s="114">
        <f ca="1">SUM(AL33:AL35)-AL35</f>
        <v>28969.064285714288</v>
      </c>
      <c r="AM32" s="115">
        <f ca="1">SUM(AM33:AM35)-AM35</f>
        <v>0</v>
      </c>
      <c r="AN32" s="115">
        <f ca="1">SUM(AN33:AN35)-AN35</f>
        <v>0</v>
      </c>
      <c r="AO32" s="116">
        <f ca="1">SUM(AO33:AO35)-AO35</f>
        <v>0</v>
      </c>
      <c r="AP32" s="115"/>
      <c r="AQ32" s="114">
        <f ca="1">SUM(AQ33:AQ35)-AQ35</f>
        <v>27451.342857142859</v>
      </c>
      <c r="AR32" s="115">
        <f ca="1">SUM(AR33:AR35)-AR35</f>
        <v>0</v>
      </c>
      <c r="AS32" s="115">
        <f ca="1">SUM(AS33:AS35)-AS35</f>
        <v>0</v>
      </c>
      <c r="AT32" s="116">
        <f ca="1">SUM(AT33:AT35)-AT35</f>
        <v>0</v>
      </c>
      <c r="AU32" s="115"/>
      <c r="AV32" s="114">
        <f ca="1">SUM(AV33:AV35)-AV35</f>
        <v>26972.46428571429</v>
      </c>
      <c r="AW32" s="115">
        <f ca="1">SUM(AW33:AW35)-AW35</f>
        <v>0</v>
      </c>
      <c r="AX32" s="115">
        <f ca="1">SUM(AX33:AX35)-AX35</f>
        <v>0</v>
      </c>
      <c r="AY32" s="116">
        <f ca="1">SUM(AY33:AY35)-AY35</f>
        <v>0</v>
      </c>
      <c r="AZ32" s="115"/>
      <c r="BA32" s="114">
        <f ca="1">SUM(BA33:BA35)-BA35</f>
        <v>26774.042857142857</v>
      </c>
      <c r="BB32" s="115">
        <f ca="1">SUM(BB33:BB35)-BB35</f>
        <v>0</v>
      </c>
      <c r="BC32" s="115">
        <f ca="1">SUM(BC33:BC35)-BC35</f>
        <v>0</v>
      </c>
      <c r="BD32" s="116">
        <f ca="1">SUM(BD33:BD35)-BD35</f>
        <v>0</v>
      </c>
      <c r="BE32" s="115"/>
      <c r="BF32" s="114">
        <f ca="1">SUM(BF33:BF35)-BF35</f>
        <v>27379.971428571429</v>
      </c>
      <c r="BG32" s="115">
        <f ca="1">SUM(BG33:BG35)-BG35</f>
        <v>0</v>
      </c>
      <c r="BH32" s="115">
        <f ca="1">SUM(BH33:BH35)-BH35</f>
        <v>0</v>
      </c>
      <c r="BI32" s="116">
        <f ca="1">SUM(BI33:BI35)-BI35</f>
        <v>0</v>
      </c>
      <c r="BJ32" s="115"/>
      <c r="BK32" s="114">
        <f ca="1">SUM(BK33:BK35)-BK35</f>
        <v>27803.407142857141</v>
      </c>
      <c r="BL32" s="115">
        <f ca="1">SUM(BL33:BL35)-BL35</f>
        <v>0</v>
      </c>
      <c r="BM32" s="115">
        <f ca="1">SUM(BM33:BM35)-BM35</f>
        <v>0</v>
      </c>
      <c r="BN32" s="116">
        <f ca="1">SUM(BN33:BN35)-BN35</f>
        <v>0</v>
      </c>
      <c r="BO32" s="115"/>
      <c r="BP32" s="114">
        <f ca="1">SUM(BP33:BP35)-BP35</f>
        <v>27213.321428571428</v>
      </c>
      <c r="BQ32" s="115">
        <f ca="1">SUM(BQ33:BQ35)-BQ35</f>
        <v>0</v>
      </c>
      <c r="BR32" s="115">
        <f ca="1">SUM(BR33:BR35)-BR35</f>
        <v>0</v>
      </c>
      <c r="BS32" s="116">
        <f ca="1">SUM(BS33:BS35)-BS35</f>
        <v>0</v>
      </c>
      <c r="BT32" s="115"/>
      <c r="BU32" s="114">
        <f ca="1">SUM(BU33:BU35)-BU35</f>
        <v>28509.85</v>
      </c>
      <c r="BV32" s="115">
        <f ca="1">SUM(BV33:BV35)-BV35</f>
        <v>0</v>
      </c>
      <c r="BW32" s="115">
        <f ca="1">SUM(BW33:BW35)-BW35</f>
        <v>0</v>
      </c>
      <c r="BX32" s="116">
        <f ca="1">SUM(BX33:BX35)-BX35</f>
        <v>0</v>
      </c>
    </row>
    <row r="33" spans="1:76" ht="29.25" customHeight="1" x14ac:dyDescent="0.35">
      <c r="A33" s="80" t="str">
        <f ca="1">HYPERLINK(CELL("contents",$A$2)&amp;CELL("contents",D$30)&amp;"!B"&amp;MATCH(D33,FAMILY!C:C,0)+6, "seedetails")</f>
        <v>seedetails</v>
      </c>
      <c r="B33" s="163">
        <f>B32+1</f>
        <v>1</v>
      </c>
      <c r="C33" s="174" t="str">
        <f t="shared" ca="1" si="18"/>
        <v>233.10.5.1.2.1</v>
      </c>
      <c r="D33" s="81" t="str">
        <f ca="1">INDIRECT( ADDRESS( ( $B33 - 1)*Tools!$G$16 + Tools!$G$17, 3, 1, 1, "FAMILY" ) )</f>
        <v>Maternity Benefit</v>
      </c>
      <c r="E33" s="81" t="str">
        <f ca="1">INDIRECT( ADDRESS( ( $B33 - 1)*Tools!$G$16 + Tools!$G$17, 4, 1, 1, "FAMILY" ) )</f>
        <v>Maternity benefit</v>
      </c>
      <c r="F33" s="81" t="str">
        <f ca="1">INDIRECT( ADDRESS( ( $B33 - 1)*Tools!$G$16 + Tools!$G$17, 4, 1, 1, "FAMILY" ) )</f>
        <v>Maternity benefit</v>
      </c>
      <c r="G33" s="90">
        <v>233</v>
      </c>
      <c r="H33" s="91">
        <f ca="1">IF(INDEX(FAMILY!$A$1:$H$540,MATCH($D33,FAMILY!$C:$C,0)+Tools!$G$14,5)=Tools!$D$19,10,IF(INDEX(FAMILY!$A$1:$H$540,MATCH($D33,FAMILY!$C:$C,0)+Tools!$G$14,5)=Tools!$D$20,20,30))</f>
        <v>10</v>
      </c>
      <c r="I33" s="91">
        <v>5</v>
      </c>
      <c r="J33" s="91">
        <v>1</v>
      </c>
      <c r="K33" s="91">
        <f>K32</f>
        <v>2</v>
      </c>
      <c r="L33" s="83">
        <f>L32+1</f>
        <v>1</v>
      </c>
      <c r="M33" s="117">
        <f ca="1">IF(INDEX( FAMILY!$A$1:$H$540,MATCH($D33,FAMILY!$C:$C,0)+Tools!$G$13,3)="No",0,1)</f>
        <v>0</v>
      </c>
      <c r="N33" s="118">
        <f ca="1">IF(INDEX( FAMILY!$A$1:$H$540,MATCH($D33,FAMILY!$C:$C,0)+Tools!$G$12,3)="No",0,1)</f>
        <v>0</v>
      </c>
      <c r="O33" s="118" t="str">
        <f ca="1">IF(INDEX(FAMILY!$A$1:$H$696,MATCH($D33,FAMILY!$C:$C,0)+Tools!$G$12,5)=1,"P",IF(INDEX(FAMILY!$A$1:$H$696,MATCH($D33,FAMILY!$C:$C,0)+Tools!$G$12,5)=365,"F","G"))</f>
        <v>G</v>
      </c>
      <c r="P33" s="118">
        <f ca="1">IF(INDEX( FAMILY!$A$1:$H$540,MATCH($D33,FAMILY!$C:$C,0)+Tools!$G$13,5)="No",0,1)</f>
        <v>1</v>
      </c>
      <c r="Q33" s="83"/>
      <c r="R33" s="119">
        <f ca="1">INDEX(FAMILY!$A$1:$H$620,MATCH($D33,FAMILY!$C:$C,0)+Tools!$G$4,MATCH(2007,FAMILY!$11:$11,0)+Tools!$G$3) / INDEX(FAMILY!$A$1:$H$620,MATCH($D33,FAMILY!$C:$C,0)+Tools!$G$15, MATCH("Caseload Unit:",FAMILY!$10:$10,0)+1)</f>
        <v>11972.514285714286</v>
      </c>
      <c r="S33" s="117" t="str">
        <f ca="1">INDEX(FAMILY!$A$1:$H$620,MATCH($D33,FAMILY!$C:$C,0)+Tools!$G$5,MATCH(2007,FAMILY!$11:$11,0)+Tools!$G$3)</f>
        <v>(a)</v>
      </c>
      <c r="T33" s="117" t="str">
        <f ca="1">INDEX(FAMILY!$A$1:$H$620,MATCH($D33,FAMILY!$C:$C,0)+Tools!$G$6,MATCH(2007,FAMILY!$11:$11,0)+Tools!$G$3)</f>
        <v>(a)</v>
      </c>
      <c r="U33" s="118" t="str">
        <f ca="1">INDEX(FAMILY!$A$1:$H$620,MATCH($D33,FAMILY!$C:$C,0)+Tools!$G$8,MATCH(2007,FAMILY!$11:$11,0)+Tools!$G$3)</f>
        <v>(a)</v>
      </c>
      <c r="V33" s="117"/>
      <c r="W33" s="119">
        <f ca="1">INDEX(FAMILY!$A$1:$H$620,MATCH($D33,FAMILY!$C:$C,0)+Tools!$G$4,MATCH(2008,FAMILY!$11:$11,0)+Tools!$G$3) / INDEX(FAMILY!$A$1:$H$620,MATCH($D33,FAMILY!$C:$C,0)+Tools!$G$15, MATCH("Caseload Unit:",FAMILY!$10:$10,0)+1)</f>
        <v>12449.057142857142</v>
      </c>
      <c r="X33" s="117" t="str">
        <f ca="1">INDEX(FAMILY!$A$1:$H$620,MATCH($D33,FAMILY!$C:$C,0)+Tools!$G$5,MATCH(2008,FAMILY!$11:$11,0)+Tools!$G$3)</f>
        <v>(a)</v>
      </c>
      <c r="Y33" s="117" t="str">
        <f ca="1">INDEX(FAMILY!$A$1:$H$620,MATCH($D33,FAMILY!$C:$C,0)+Tools!$G$6,MATCH(2008,FAMILY!$11:$11,0)+Tools!$G$3)</f>
        <v>(a)</v>
      </c>
      <c r="Z33" s="118" t="str">
        <f ca="1">INDEX(FAMILY!$A$1:$H$620,MATCH($D33,FAMILY!$C:$C,0)+Tools!$G$8,MATCH(2008,FAMILY!$11:$11,0)+Tools!$G$3)</f>
        <v>(a)</v>
      </c>
      <c r="AA33" s="117"/>
      <c r="AB33" s="119">
        <f ca="1">INDEX(FAMILY!$A$1:$I$620,MATCH($D33,FAMILY!$C:$C,0)+Tools!$G$4,MATCH(2009,FAMILY!$11:$11,0)+Tools!$G$3) / INDEX(FAMILY!$A$1:$H$620,MATCH($D33,FAMILY!$C:$C,0)+Tools!$G$15, MATCH("Caseload Unit:",FAMILY!$10:$10,0)+1)</f>
        <v>11975.25</v>
      </c>
      <c r="AC33" s="117" t="str">
        <f ca="1">INDEX(FAMILY!$A$1:$I$620,MATCH($D33,FAMILY!$C:$C,0)+Tools!$G$5,MATCH(2009,FAMILY!$11:$11,0)+Tools!$G$3)</f>
        <v>(a)</v>
      </c>
      <c r="AD33" s="117" t="str">
        <f ca="1">INDEX(FAMILY!$A$1:$I$620,MATCH($D33,FAMILY!$C:$C,0)+Tools!$G$6,MATCH(2009,FAMILY!$11:$11,0)+Tools!$G$3)</f>
        <v>(a)</v>
      </c>
      <c r="AE33" s="118" t="str">
        <f ca="1">INDEX(FAMILY!$A$1:$I$620,MATCH($D33,FAMILY!$C:$C,0)+Tools!$G$8,MATCH(2009,FAMILY!$11:$11,0)+Tools!$G$3)</f>
        <v>(a)</v>
      </c>
      <c r="AF33" s="117"/>
      <c r="AG33" s="119">
        <f ca="1">INDEX(FAMILY!$A$1:$J$620,MATCH($D33,FAMILY!$C:$C,0)+Tools!$G$4,MATCH(2010,FAMILY!$11:$11,0)+Tools!$G$3) / INDEX(FAMILY!$A$1:$H$620,MATCH($D33,FAMILY!$C:$C,0)+Tools!$G$15, MATCH("Caseload Unit:",FAMILY!$10:$10,0)+1)</f>
        <v>10950.071428571429</v>
      </c>
      <c r="AH33" s="117" t="str">
        <f ca="1">INDEX(FAMILY!$A$1:$J$620,MATCH($D33,FAMILY!$C:$C,0)+Tools!$G$5,MATCH(2010,FAMILY!$11:$11,0)+Tools!$G$3)</f>
        <v>(a)</v>
      </c>
      <c r="AI33" s="117" t="str">
        <f ca="1">INDEX(FAMILY!$A$1:$J$620,MATCH($D33,FAMILY!$C:$C,0)+Tools!$G$6,MATCH(2010,FAMILY!$11:$11,0)+Tools!$G$3)</f>
        <v>(a)</v>
      </c>
      <c r="AJ33" s="118" t="str">
        <f ca="1">INDEX(FAMILY!$A$1:$J$620,MATCH($D33,FAMILY!$C:$C,0)+Tools!$G$8,MATCH(2010,FAMILY!$11:$11,0)+Tools!$G$3)</f>
        <v>(a)</v>
      </c>
      <c r="AK33" s="117"/>
      <c r="AL33" s="119">
        <f ca="1">INDEX(FAMILY!$A$1:$L$620,MATCH($D33,FAMILY!$C:$C,0)+Tools!$G$4,MATCH(2011,FAMILY!$11:$11,0)+Tools!$G$3) / INDEX(FAMILY!$A$1:$H$620,MATCH($D33,FAMILY!$C:$C,0)+Tools!$G$15, MATCH("Caseload Unit:",FAMILY!$10:$10,0)+1)</f>
        <v>9965.0642857142866</v>
      </c>
      <c r="AM33" s="117" t="str">
        <f ca="1">INDEX(FAMILY!$A$1:$L$620,MATCH($D33,FAMILY!$C:$C,0)+Tools!$G$5,MATCH(2011,FAMILY!$11:$11,0)+Tools!$G$3)</f>
        <v>(a)</v>
      </c>
      <c r="AN33" s="117" t="str">
        <f ca="1">INDEX(FAMILY!$A$1:$L$620,MATCH($D33,FAMILY!$C:$C,0)+Tools!$G$6,MATCH(2011,FAMILY!$11:$11,0)+Tools!$G$3)</f>
        <v>(a)</v>
      </c>
      <c r="AO33" s="118" t="str">
        <f ca="1">INDEX(FAMILY!$A$1:$L$620,MATCH($D33,FAMILY!$C:$C,0)+Tools!$G$8,MATCH(2011,FAMILY!$11:$11,0)+Tools!$G$3)</f>
        <v>(a)</v>
      </c>
      <c r="AP33" s="117"/>
      <c r="AQ33" s="119">
        <f ca="1">INDEX(FAMILY!$A$1:$L$620,MATCH($D33,FAMILY!$C:$C,0)+Tools!$G$4,MATCH(2012,FAMILY!$11:$11,0)+Tools!$G$3) / INDEX(FAMILY!$A$1:$H$620,MATCH($D33,FAMILY!$C:$C,0)+Tools!$G$15, MATCH("Caseload Unit:",FAMILY!$10:$10,0)+1)</f>
        <v>9745.3428571428576</v>
      </c>
      <c r="AR33" s="117" t="str">
        <f ca="1">INDEX(FAMILY!$A$1:$L$620,MATCH($D33,FAMILY!$C:$C,0)+Tools!$G$5,MATCH(2012,FAMILY!$11:$11,0)+Tools!$G$3)</f>
        <v>(a)</v>
      </c>
      <c r="AS33" s="117" t="str">
        <f ca="1">INDEX(FAMILY!$A$1:$L$620,MATCH($D33,FAMILY!$C:$C,0)+Tools!$G$6,MATCH(2012,FAMILY!$11:$11,0)+Tools!$G$3)</f>
        <v>(a)</v>
      </c>
      <c r="AT33" s="118" t="str">
        <f ca="1">INDEX(FAMILY!$A$1:$L$620,MATCH($D33,FAMILY!$C:$C,0)+Tools!$G$8,MATCH(2012,FAMILY!$11:$11,0)+Tools!$G$3)</f>
        <v>(a)</v>
      </c>
      <c r="AU33" s="117"/>
      <c r="AV33" s="119">
        <f ca="1">INDEX(FAMILY!$A$1:$N$620,MATCH($D33,FAMILY!$C:$C,0)+Tools!$G$4,MATCH(2013,FAMILY!$11:$11,0)+Tools!$G$3) / INDEX(FAMILY!$A$1:$H$620,MATCH($D33,FAMILY!$C:$C,0)+Tools!$G$15, MATCH("Caseload Unit:",FAMILY!$10:$10,0)+1)</f>
        <v>9627.4642857142862</v>
      </c>
      <c r="AW33" s="117" t="str">
        <f ca="1">INDEX(FAMILY!$A$1:$N$620,MATCH($D33,FAMILY!$C:$C,0)+Tools!$G$5,MATCH(2013,FAMILY!$11:$11,0)+Tools!$G$3)</f>
        <v>(a)</v>
      </c>
      <c r="AX33" s="117" t="str">
        <f ca="1">INDEX(FAMILY!$A$1:$N$620,MATCH($D33,FAMILY!$C:$C,0)+Tools!$G$6,MATCH(2013,FAMILY!$11:$11,0)+Tools!$G$3)</f>
        <v>(a)</v>
      </c>
      <c r="AY33" s="118" t="str">
        <f ca="1">INDEX(FAMILY!$A$1:$N$620,MATCH($D33,FAMILY!$C:$C,0)+Tools!$G$8,MATCH(2013,FAMILY!$11:$11,0)+Tools!$G$3)</f>
        <v>(a)</v>
      </c>
      <c r="AZ33" s="117"/>
      <c r="BA33" s="119">
        <f ca="1">INDEX(FAMILY!$A$1:$N$620,MATCH($D33,FAMILY!$C:$C,0)+Tools!$G$4,MATCH(2014,FAMILY!$11:$11,0)+Tools!$G$3) / INDEX(FAMILY!$A$1:$H$620,MATCH($D33,FAMILY!$C:$C,0)+Tools!$G$15, MATCH("Caseload Unit:",FAMILY!$10:$10,0)+1)</f>
        <v>9893.0428571428565</v>
      </c>
      <c r="BB33" s="117" t="str">
        <f ca="1">INDEX(FAMILY!$A$1:$N$620,MATCH($D33,FAMILY!$C:$C,0)+Tools!$G$5,MATCH(2014,FAMILY!$11:$11,0)+Tools!$G$3)</f>
        <v>(a)</v>
      </c>
      <c r="BC33" s="117" t="str">
        <f ca="1">INDEX(FAMILY!$A$1:$N$620,MATCH($D33,FAMILY!$C:$C,0)+Tools!$G$6,MATCH(2014,FAMILY!$11:$11,0)+Tools!$G$3)</f>
        <v>(a)</v>
      </c>
      <c r="BD33" s="118" t="str">
        <f ca="1">INDEX(FAMILY!$A$1:$N$620,MATCH($D33,FAMILY!$C:$C,0)+Tools!$G$8,MATCH(2014,FAMILY!$11:$11,0)+Tools!$G$3)</f>
        <v>(a)</v>
      </c>
      <c r="BE33" s="117"/>
      <c r="BF33" s="119">
        <f ca="1">INDEX(FAMILY!$A$1:$P$620,MATCH($D33,FAMILY!$C:$C,0)+Tools!$G$4,MATCH(2015,FAMILY!$11:$11,0)+Tools!$G$3) / INDEX(FAMILY!$A$1:$H$620,MATCH($D33,FAMILY!$C:$C,0)+Tools!$G$15, MATCH("Caseload Unit:",FAMILY!$10:$10,0)+1)</f>
        <v>10313.971428571429</v>
      </c>
      <c r="BG33" s="117" t="str">
        <f ca="1">INDEX(FAMILY!$A$1:$P$620,MATCH($D33,FAMILY!$C:$C,0)+Tools!$G$5,MATCH(2015,FAMILY!$11:$11,0)+Tools!$G$3)</f>
        <v>(a)</v>
      </c>
      <c r="BH33" s="117" t="str">
        <f ca="1">INDEX(FAMILY!$A$1:$P$620,MATCH($D33,FAMILY!$C:$C,0)+Tools!$G$6,MATCH(2015,FAMILY!$11:$11,0)+Tools!$G$3)</f>
        <v>(a)</v>
      </c>
      <c r="BI33" s="118" t="str">
        <f ca="1">INDEX(FAMILY!$A$1:$P$620,MATCH($D33,FAMILY!$C:$C,0)+Tools!$G$8,MATCH(2015,FAMILY!$11:$11,0)+Tools!$G$3)</f>
        <v>(a)</v>
      </c>
      <c r="BJ33" s="117"/>
      <c r="BK33" s="119">
        <f ca="1">INDEX(FAMILY!$A$1:$P$620,MATCH($D33,FAMILY!$C:$C,0)+Tools!$G$4,MATCH(2016,FAMILY!$11:$11,0)+Tools!$G$3) / INDEX(FAMILY!$A$1:$H$620,MATCH($D33,FAMILY!$C:$C,0)+Tools!$G$15, MATCH("Caseload Unit:",FAMILY!$10:$10,0)+1)</f>
        <v>10552.407142857142</v>
      </c>
      <c r="BL33" s="117" t="str">
        <f ca="1">INDEX(FAMILY!$A$1:$P$620,MATCH($D33,FAMILY!$C:$C,0)+Tools!$G$5,MATCH(2016,FAMILY!$11:$11,0)+Tools!$G$3)</f>
        <v>(a)</v>
      </c>
      <c r="BM33" s="117" t="str">
        <f ca="1">INDEX(FAMILY!$A$1:$P$620,MATCH($D33,FAMILY!$C:$C,0)+Tools!$G$6,MATCH(2016,FAMILY!$11:$11,0)+Tools!$G$3)</f>
        <v>(a)</v>
      </c>
      <c r="BN33" s="118" t="str">
        <f ca="1">INDEX(FAMILY!$A$1:$P$620,MATCH($D33,FAMILY!$C:$C,0)+Tools!$G$8,MATCH(2016,FAMILY!$11:$11,0)+Tools!$G$3)</f>
        <v>(a)</v>
      </c>
      <c r="BO33" s="117"/>
      <c r="BP33" s="119">
        <f ca="1">INDEX(FAMILY!$A$1:$R$740,MATCH($D33,FAMILY!$C:$C,0)+Tools!$G$4,MATCH(2017,FAMILY!$11:$11,0)+Tools!$G$3) / INDEX(FAMILY!$A$1:$H$620,MATCH($D33,FAMILY!$C:$C,0)+Tools!$G$15, MATCH("Caseload Unit:",FAMILY!$10:$10,0)+1)</f>
        <v>10484.321428571429</v>
      </c>
      <c r="BQ33" s="117" t="str">
        <f ca="1">INDEX(FAMILY!$A$1:$R$740,MATCH($D33,FAMILY!$C:$C,0)+Tools!$G$5,MATCH(2017,FAMILY!$11:$11,0)+Tools!$G$3)</f>
        <v>(a)</v>
      </c>
      <c r="BR33" s="117" t="str">
        <f ca="1">INDEX(FAMILY!$A$1:$R$740,MATCH($D33,FAMILY!$C:$C,0)+Tools!$G$6,MATCH(2017,FAMILY!$11:$11,0)+Tools!$G$3)</f>
        <v>(a)</v>
      </c>
      <c r="BS33" s="118" t="str">
        <f ca="1">INDEX(FAMILY!$A$1:$R$740,MATCH($D33,FAMILY!$C:$C,0)+Tools!$G$8,MATCH(2017,FAMILY!$11:$11,0)+Tools!$G$3)</f>
        <v>(a)</v>
      </c>
      <c r="BT33" s="117"/>
      <c r="BU33" s="119">
        <f ca="1">INDEX(FAMILY!$A$1:$R$740,MATCH($D33,FAMILY!$C:$C,0)+Tools!$G$4,MATCH(2018,FAMILY!$11:$11,0)+Tools!$G$3) / INDEX(FAMILY!$A$1:$H$620,MATCH($D33,FAMILY!$C:$C,0)+Tools!$G$15, MATCH("Caseload Unit:",FAMILY!$10:$10,0)+1)</f>
        <v>10937.85</v>
      </c>
      <c r="BV33" s="117" t="str">
        <f ca="1">INDEX(FAMILY!$A$1:$R$740,MATCH($D33,FAMILY!$C:$C,0)+Tools!$G$5,MATCH(2018,FAMILY!$11:$11,0)+Tools!$G$3)</f>
        <v>(a)</v>
      </c>
      <c r="BW33" s="117" t="str">
        <f ca="1">INDEX(FAMILY!$A$1:$R$740,MATCH($D33,FAMILY!$C:$C,0)+Tools!$G$6,MATCH(2018,FAMILY!$11:$11,0)+Tools!$G$3)</f>
        <v>(a)</v>
      </c>
      <c r="BX33" s="118" t="str">
        <f ca="1">INDEX(FAMILY!$A$1:$R$740,MATCH($D33,FAMILY!$C:$C,0)+Tools!$G$8,MATCH(2018,FAMILY!$11:$11,0)+Tools!$G$3)</f>
        <v>(a)</v>
      </c>
    </row>
    <row r="34" spans="1:76" ht="29.25" customHeight="1" x14ac:dyDescent="0.35">
      <c r="A34" s="80" t="str">
        <f ca="1">HYPERLINK(CELL("contents",$A$2)&amp;CELL("contents",D$30)&amp;"!B"&amp;MATCH(D34,FAMILY!C:C,0)+6, "seedetails")</f>
        <v>seedetails</v>
      </c>
      <c r="B34" s="163">
        <f>B33+1</f>
        <v>2</v>
      </c>
      <c r="C34" s="174" t="str">
        <f ca="1">CONCATENATE(G34,".",H34,".",I34,".",J34,".",K34,".",L34)</f>
        <v>233.10.5.1.2.2</v>
      </c>
      <c r="D34" s="81" t="str">
        <f ca="1">INDIRECT( ADDRESS( ( $B34 - 1)*Tools!$G$16 + Tools!$G$17, 3, 1, 1, "FAMILY" ) )</f>
        <v>Parental benefit</v>
      </c>
      <c r="E34" s="81" t="str">
        <f ca="1">INDIRECT( ADDRESS( ( $B34 - 1)*Tools!$G$16 + Tools!$G$17, 4, 1, 1, "FAMILY" ) )</f>
        <v>Parental benefit</v>
      </c>
      <c r="F34" s="81" t="str">
        <f ca="1">INDIRECT( ADDRESS( ( $B34 - 1)*Tools!$G$16 + Tools!$G$17, 4, 1, 1, "FAMILY" ) )</f>
        <v>Parental benefit</v>
      </c>
      <c r="G34" s="90">
        <v>233</v>
      </c>
      <c r="H34" s="91">
        <f ca="1">IF(INDEX(FAMILY!$A$1:$H$540,MATCH($D34,FAMILY!$C:$C,0)+Tools!$G$14,5)=Tools!$D$19,10,IF(INDEX(FAMILY!$A$1:$H$540,MATCH($D34,FAMILY!$C:$C,0)+Tools!$G$14,5)=Tools!$D$20,20,30))</f>
        <v>10</v>
      </c>
      <c r="I34" s="91">
        <v>5</v>
      </c>
      <c r="J34" s="91">
        <v>1</v>
      </c>
      <c r="K34" s="91">
        <f>K33</f>
        <v>2</v>
      </c>
      <c r="L34" s="83">
        <f>L33+1</f>
        <v>2</v>
      </c>
      <c r="M34" s="117">
        <f ca="1">IF(INDEX( FAMILY!$A$1:$H$540,MATCH($D34,FAMILY!$C:$C,0)+Tools!$G$13,3)="No",0,1)</f>
        <v>0</v>
      </c>
      <c r="N34" s="118">
        <f ca="1">IF(INDEX( FAMILY!$A$1:$H$540,MATCH($D34,FAMILY!$C:$C,0)+Tools!$G$12,3)="No",0,1)</f>
        <v>0</v>
      </c>
      <c r="O34" s="118" t="str">
        <f ca="1">IF(INDEX(FAMILY!$A$1:$H$696,MATCH($D34,FAMILY!$C:$C,0)+Tools!$G$12,5)=1,"P",IF(INDEX(FAMILY!$A$1:$H$696,MATCH($D34,FAMILY!$C:$C,0)+Tools!$G$12,5)=365,"F","G"))</f>
        <v>P</v>
      </c>
      <c r="P34" s="118">
        <f ca="1">IF(INDEX( FAMILY!$A$1:$H$540,MATCH($D34,FAMILY!$C:$C,0)+Tools!$G$13,5)="No",0,1)</f>
        <v>1</v>
      </c>
      <c r="Q34" s="83"/>
      <c r="R34" s="119">
        <f ca="1">INDEX(FAMILY!$A$1:$H$620,MATCH($D34,FAMILY!$C:$C,0)+Tools!$G$4,MATCH(2007,FAMILY!$11:$11,0)+Tools!$G$3) / INDEX(FAMILY!$A$1:$H$620,MATCH($D34,FAMILY!$C:$C,0)+Tools!$G$15, MATCH("Caseload Unit:",FAMILY!$10:$10,0)+1)</f>
        <v>16058</v>
      </c>
      <c r="S34" s="117">
        <f ca="1">INDEX(FAMILY!$A$1:$H$620,MATCH($D34,FAMILY!$C:$C,0)+Tools!$G$5,MATCH(2007,FAMILY!$11:$11,0)+Tools!$G$3)</f>
        <v>14213</v>
      </c>
      <c r="T34" s="117">
        <f ca="1">INDEX(FAMILY!$A$1:$H$620,MATCH($D34,FAMILY!$C:$C,0)+Tools!$G$6,MATCH(2007,FAMILY!$11:$11,0)+Tools!$G$3)</f>
        <v>9994</v>
      </c>
      <c r="U34" s="118">
        <f ca="1">INDEX(FAMILY!$A$1:$H$620,MATCH($D34,FAMILY!$C:$C,0)+Tools!$G$8,MATCH(2007,FAMILY!$11:$11,0)+Tools!$G$3)</f>
        <v>26361</v>
      </c>
      <c r="V34" s="117"/>
      <c r="W34" s="119">
        <f ca="1">INDEX(FAMILY!$A$1:$H$620,MATCH($D34,FAMILY!$C:$C,0)+Tools!$G$4,MATCH(2008,FAMILY!$11:$11,0)+Tools!$G$3) / INDEX(FAMILY!$A$1:$H$620,MATCH($D34,FAMILY!$C:$C,0)+Tools!$G$15, MATCH("Caseload Unit:",FAMILY!$10:$10,0)+1)</f>
        <v>21445</v>
      </c>
      <c r="X34" s="117">
        <f ca="1">INDEX(FAMILY!$A$1:$H$620,MATCH($D34,FAMILY!$C:$C,0)+Tools!$G$5,MATCH(2008,FAMILY!$11:$11,0)+Tools!$G$3)</f>
        <v>14942</v>
      </c>
      <c r="Y34" s="117">
        <f ca="1">INDEX(FAMILY!$A$1:$H$620,MATCH($D34,FAMILY!$C:$C,0)+Tools!$G$6,MATCH(2008,FAMILY!$11:$11,0)+Tools!$G$3)</f>
        <v>13812</v>
      </c>
      <c r="Z34" s="118">
        <f ca="1">INDEX(FAMILY!$A$1:$H$620,MATCH($D34,FAMILY!$C:$C,0)+Tools!$G$8,MATCH(2008,FAMILY!$11:$11,0)+Tools!$G$3)</f>
        <v>31300</v>
      </c>
      <c r="AA34" s="117"/>
      <c r="AB34" s="119">
        <f ca="1">INDEX(FAMILY!$A$1:$I$620,MATCH($D34,FAMILY!$C:$C,0)+Tools!$G$4,MATCH(2009,FAMILY!$11:$11,0)+Tools!$G$3) / INDEX(FAMILY!$A$1:$H$620,MATCH($D34,FAMILY!$C:$C,0)+Tools!$G$15, MATCH("Caseload Unit:",FAMILY!$10:$10,0)+1)</f>
        <v>19668</v>
      </c>
      <c r="AC34" s="117" t="str">
        <f ca="1">INDEX(FAMILY!$A$1:$I$620,MATCH($D34,FAMILY!$C:$C,0)+Tools!$G$5,MATCH(2009,FAMILY!$11:$11,0)+Tools!$G$3)</f>
        <v>(m)</v>
      </c>
      <c r="AD34" s="117" t="str">
        <f ca="1">INDEX(FAMILY!$A$1:$I$620,MATCH($D34,FAMILY!$C:$C,0)+Tools!$G$6,MATCH(2009,FAMILY!$11:$11,0)+Tools!$G$3)</f>
        <v>(m)</v>
      </c>
      <c r="AE34" s="118" t="str">
        <f ca="1">INDEX(FAMILY!$A$1:$I$620,MATCH($D34,FAMILY!$C:$C,0)+Tools!$G$8,MATCH(2009,FAMILY!$11:$11,0)+Tools!$G$3)</f>
        <v>(m)</v>
      </c>
      <c r="AF34" s="117"/>
      <c r="AG34" s="119">
        <f ca="1">INDEX(FAMILY!$A$1:$J$620,MATCH($D34,FAMILY!$C:$C,0)+Tools!$G$4,MATCH(2010,FAMILY!$11:$11,0)+Tools!$G$3) / INDEX(FAMILY!$A$1:$H$620,MATCH($D34,FAMILY!$C:$C,0)+Tools!$G$15, MATCH("Caseload Unit:",FAMILY!$10:$10,0)+1)</f>
        <v>19768</v>
      </c>
      <c r="AH34" s="117" t="str">
        <f ca="1">INDEX(FAMILY!$A$1:$J$620,MATCH($D34,FAMILY!$C:$C,0)+Tools!$G$5,MATCH(2010,FAMILY!$11:$11,0)+Tools!$G$3)</f>
        <v>(m)</v>
      </c>
      <c r="AI34" s="117" t="str">
        <f ca="1">INDEX(FAMILY!$A$1:$J$620,MATCH($D34,FAMILY!$C:$C,0)+Tools!$G$6,MATCH(2010,FAMILY!$11:$11,0)+Tools!$G$3)</f>
        <v>(m)</v>
      </c>
      <c r="AJ34" s="118" t="str">
        <f ca="1">INDEX(FAMILY!$A$1:$J$620,MATCH($D34,FAMILY!$C:$C,0)+Tools!$G$8,MATCH(2010,FAMILY!$11:$11,0)+Tools!$G$3)</f>
        <v>(m)</v>
      </c>
      <c r="AK34" s="117"/>
      <c r="AL34" s="119">
        <f ca="1">INDEX(FAMILY!$A$1:$L$620,MATCH($D34,FAMILY!$C:$C,0)+Tools!$G$4,MATCH(2011,FAMILY!$11:$11,0)+Tools!$G$3) / INDEX(FAMILY!$A$1:$H$620,MATCH($D34,FAMILY!$C:$C,0)+Tools!$G$15, MATCH("Caseload Unit:",FAMILY!$10:$10,0)+1)</f>
        <v>19004</v>
      </c>
      <c r="AM34" s="117" t="str">
        <f ca="1">INDEX(FAMILY!$A$1:$L$620,MATCH($D34,FAMILY!$C:$C,0)+Tools!$G$5,MATCH(2011,FAMILY!$11:$11,0)+Tools!$G$3)</f>
        <v>(m)</v>
      </c>
      <c r="AN34" s="117" t="str">
        <f ca="1">INDEX(FAMILY!$A$1:$L$620,MATCH($D34,FAMILY!$C:$C,0)+Tools!$G$6,MATCH(2011,FAMILY!$11:$11,0)+Tools!$G$3)</f>
        <v>(m)</v>
      </c>
      <c r="AO34" s="118" t="str">
        <f ca="1">INDEX(FAMILY!$A$1:$L$620,MATCH($D34,FAMILY!$C:$C,0)+Tools!$G$8,MATCH(2011,FAMILY!$11:$11,0)+Tools!$G$3)</f>
        <v>(m)</v>
      </c>
      <c r="AP34" s="117"/>
      <c r="AQ34" s="119">
        <f ca="1">INDEX(FAMILY!$A$1:$L$620,MATCH($D34,FAMILY!$C:$C,0)+Tools!$G$4,MATCH(2012,FAMILY!$11:$11,0)+Tools!$G$3) / INDEX(FAMILY!$A$1:$H$620,MATCH($D34,FAMILY!$C:$C,0)+Tools!$G$15, MATCH("Caseload Unit:",FAMILY!$10:$10,0)+1)</f>
        <v>17706</v>
      </c>
      <c r="AR34" s="117" t="str">
        <f ca="1">INDEX(FAMILY!$A$1:$L$620,MATCH($D34,FAMILY!$C:$C,0)+Tools!$G$5,MATCH(2012,FAMILY!$11:$11,0)+Tools!$G$3)</f>
        <v>(m)</v>
      </c>
      <c r="AS34" s="117" t="str">
        <f ca="1">INDEX(FAMILY!$A$1:$L$620,MATCH($D34,FAMILY!$C:$C,0)+Tools!$G$6,MATCH(2012,FAMILY!$11:$11,0)+Tools!$G$3)</f>
        <v>(m)</v>
      </c>
      <c r="AT34" s="118" t="str">
        <f ca="1">INDEX(FAMILY!$A$1:$L$620,MATCH($D34,FAMILY!$C:$C,0)+Tools!$G$8,MATCH(2012,FAMILY!$11:$11,0)+Tools!$G$3)</f>
        <v>(m)</v>
      </c>
      <c r="AU34" s="117"/>
      <c r="AV34" s="119">
        <f ca="1">INDEX(FAMILY!$A$1:$N$620,MATCH($D34,FAMILY!$C:$C,0)+Tools!$G$4,MATCH(2013,FAMILY!$11:$11,0)+Tools!$G$3) / INDEX(FAMILY!$A$1:$H$620,MATCH($D34,FAMILY!$C:$C,0)+Tools!$G$15, MATCH("Caseload Unit:",FAMILY!$10:$10,0)+1)</f>
        <v>17345</v>
      </c>
      <c r="AW34" s="117" t="str">
        <f ca="1">INDEX(FAMILY!$A$1:$N$620,MATCH($D34,FAMILY!$C:$C,0)+Tools!$G$5,MATCH(2013,FAMILY!$11:$11,0)+Tools!$G$3)</f>
        <v>(m)</v>
      </c>
      <c r="AX34" s="117" t="str">
        <f ca="1">INDEX(FAMILY!$A$1:$N$620,MATCH($D34,FAMILY!$C:$C,0)+Tools!$G$6,MATCH(2013,FAMILY!$11:$11,0)+Tools!$G$3)</f>
        <v>(m)</v>
      </c>
      <c r="AY34" s="118" t="str">
        <f ca="1">INDEX(FAMILY!$A$1:$N$620,MATCH($D34,FAMILY!$C:$C,0)+Tools!$G$8,MATCH(2013,FAMILY!$11:$11,0)+Tools!$G$3)</f>
        <v>(m)</v>
      </c>
      <c r="AZ34" s="117"/>
      <c r="BA34" s="119">
        <f ca="1">INDEX(FAMILY!$A$1:$N$620,MATCH($D34,FAMILY!$C:$C,0)+Tools!$G$4,MATCH(2014,FAMILY!$11:$11,0)+Tools!$G$3) / INDEX(FAMILY!$A$1:$H$620,MATCH($D34,FAMILY!$C:$C,0)+Tools!$G$15, MATCH("Caseload Unit:",FAMILY!$10:$10,0)+1)</f>
        <v>16881</v>
      </c>
      <c r="BB34" s="117" t="str">
        <f ca="1">INDEX(FAMILY!$A$1:$N$620,MATCH($D34,FAMILY!$C:$C,0)+Tools!$G$5,MATCH(2014,FAMILY!$11:$11,0)+Tools!$G$3)</f>
        <v>(m)</v>
      </c>
      <c r="BC34" s="117" t="str">
        <f ca="1">INDEX(FAMILY!$A$1:$N$620,MATCH($D34,FAMILY!$C:$C,0)+Tools!$G$6,MATCH(2014,FAMILY!$11:$11,0)+Tools!$G$3)</f>
        <v>(m)</v>
      </c>
      <c r="BD34" s="118" t="str">
        <f ca="1">INDEX(FAMILY!$A$1:$N$620,MATCH($D34,FAMILY!$C:$C,0)+Tools!$G$8,MATCH(2014,FAMILY!$11:$11,0)+Tools!$G$3)</f>
        <v>(m)</v>
      </c>
      <c r="BE34" s="117"/>
      <c r="BF34" s="119">
        <f ca="1">INDEX(FAMILY!$A$1:$P$620,MATCH($D34,FAMILY!$C:$C,0)+Tools!$G$4,MATCH(2015,FAMILY!$11:$11,0)+Tools!$G$3) / INDEX(FAMILY!$A$1:$H$620,MATCH($D34,FAMILY!$C:$C,0)+Tools!$G$15, MATCH("Caseload Unit:",FAMILY!$10:$10,0)+1)</f>
        <v>17066</v>
      </c>
      <c r="BG34" s="117" t="str">
        <f ca="1">INDEX(FAMILY!$A$1:$P$620,MATCH($D34,FAMILY!$C:$C,0)+Tools!$G$5,MATCH(2015,FAMILY!$11:$11,0)+Tools!$G$3)</f>
        <v>(m)</v>
      </c>
      <c r="BH34" s="117" t="str">
        <f ca="1">INDEX(FAMILY!$A$1:$P$620,MATCH($D34,FAMILY!$C:$C,0)+Tools!$G$6,MATCH(2015,FAMILY!$11:$11,0)+Tools!$G$3)</f>
        <v>(m)</v>
      </c>
      <c r="BI34" s="118" t="str">
        <f ca="1">INDEX(FAMILY!$A$1:$P$620,MATCH($D34,FAMILY!$C:$C,0)+Tools!$G$8,MATCH(2015,FAMILY!$11:$11,0)+Tools!$G$3)</f>
        <v>(m)</v>
      </c>
      <c r="BJ34" s="117"/>
      <c r="BK34" s="119">
        <f ca="1">INDEX(FAMILY!$A$1:$P$620,MATCH($D34,FAMILY!$C:$C,0)+Tools!$G$4,MATCH(2016,FAMILY!$11:$11,0)+Tools!$G$3) / INDEX(FAMILY!$A$1:$H$620,MATCH($D34,FAMILY!$C:$C,0)+Tools!$G$15, MATCH("Caseload Unit:",FAMILY!$10:$10,0)+1)</f>
        <v>17251</v>
      </c>
      <c r="BL34" s="117" t="str">
        <f ca="1">INDEX(FAMILY!$A$1:$P$620,MATCH($D34,FAMILY!$C:$C,0)+Tools!$G$5,MATCH(2016,FAMILY!$11:$11,0)+Tools!$G$3)</f>
        <v>(m)</v>
      </c>
      <c r="BM34" s="117" t="str">
        <f ca="1">INDEX(FAMILY!$A$1:$P$620,MATCH($D34,FAMILY!$C:$C,0)+Tools!$G$6,MATCH(2016,FAMILY!$11:$11,0)+Tools!$G$3)</f>
        <v>(m)</v>
      </c>
      <c r="BN34" s="118" t="str">
        <f ca="1">INDEX(FAMILY!$A$1:$P$620,MATCH($D34,FAMILY!$C:$C,0)+Tools!$G$8,MATCH(2016,FAMILY!$11:$11,0)+Tools!$G$3)</f>
        <v>(m)</v>
      </c>
      <c r="BO34" s="117"/>
      <c r="BP34" s="119">
        <f ca="1">INDEX(FAMILY!$A$1:$R$740,MATCH($D34,FAMILY!$C:$C,0)+Tools!$G$4,MATCH(2017,FAMILY!$11:$11,0)+Tools!$G$3) / INDEX(FAMILY!$A$1:$H$620,MATCH($D34,FAMILY!$C:$C,0)+Tools!$G$15, MATCH("Caseload Unit:",FAMILY!$10:$10,0)+1)</f>
        <v>16729</v>
      </c>
      <c r="BQ34" s="117" t="str">
        <f ca="1">INDEX(FAMILY!$A$1:$R$740,MATCH($D34,FAMILY!$C:$C,0)+Tools!$G$5,MATCH(2017,FAMILY!$11:$11,0)+Tools!$G$3)</f>
        <v>(m)</v>
      </c>
      <c r="BR34" s="117" t="str">
        <f ca="1">INDEX(FAMILY!$A$1:$R$740,MATCH($D34,FAMILY!$C:$C,0)+Tools!$G$6,MATCH(2017,FAMILY!$11:$11,0)+Tools!$G$3)</f>
        <v>(m)</v>
      </c>
      <c r="BS34" s="118" t="str">
        <f ca="1">INDEX(FAMILY!$A$1:$R$740,MATCH($D34,FAMILY!$C:$C,0)+Tools!$G$8,MATCH(2017,FAMILY!$11:$11,0)+Tools!$G$3)</f>
        <v>(m)</v>
      </c>
      <c r="BT34" s="117"/>
      <c r="BU34" s="119">
        <f ca="1">INDEX(FAMILY!$A$1:$R$740,MATCH($D34,FAMILY!$C:$C,0)+Tools!$G$4,MATCH(2018,FAMILY!$11:$11,0)+Tools!$G$3) / INDEX(FAMILY!$A$1:$H$620,MATCH($D34,FAMILY!$C:$C,0)+Tools!$G$15, MATCH("Caseload Unit:",FAMILY!$10:$10,0)+1)</f>
        <v>17572</v>
      </c>
      <c r="BV34" s="117" t="str">
        <f ca="1">INDEX(FAMILY!$A$1:$R$740,MATCH($D34,FAMILY!$C:$C,0)+Tools!$G$5,MATCH(2018,FAMILY!$11:$11,0)+Tools!$G$3)</f>
        <v>(m)</v>
      </c>
      <c r="BW34" s="117" t="str">
        <f ca="1">INDEX(FAMILY!$A$1:$R$740,MATCH($D34,FAMILY!$C:$C,0)+Tools!$G$6,MATCH(2018,FAMILY!$11:$11,0)+Tools!$G$3)</f>
        <v>(m)</v>
      </c>
      <c r="BX34" s="118" t="str">
        <f ca="1">INDEX(FAMILY!$A$1:$R$740,MATCH($D34,FAMILY!$C:$C,0)+Tools!$G$8,MATCH(2018,FAMILY!$11:$11,0)+Tools!$G$3)</f>
        <v>(m)</v>
      </c>
    </row>
    <row r="35" spans="1:76" ht="32.25" customHeight="1" x14ac:dyDescent="0.35">
      <c r="B35" s="162">
        <f>B34</f>
        <v>2</v>
      </c>
      <c r="C35" s="175" t="str">
        <f t="shared" si="18"/>
        <v>233.10.5.1.3.0</v>
      </c>
      <c r="D35" s="129" t="s">
        <v>92</v>
      </c>
      <c r="E35" s="129" t="s">
        <v>92</v>
      </c>
      <c r="F35" s="129" t="s">
        <v>92</v>
      </c>
      <c r="G35" s="87">
        <v>233</v>
      </c>
      <c r="H35" s="88">
        <v>10</v>
      </c>
      <c r="I35" s="88">
        <v>5</v>
      </c>
      <c r="J35" s="88">
        <v>1</v>
      </c>
      <c r="K35" s="88">
        <v>3</v>
      </c>
      <c r="L35" s="88">
        <v>0</v>
      </c>
      <c r="M35" s="88">
        <v>0</v>
      </c>
      <c r="N35" s="89">
        <v>0</v>
      </c>
      <c r="O35" s="89">
        <v>0</v>
      </c>
      <c r="P35" s="89">
        <v>0</v>
      </c>
      <c r="Q35" s="88"/>
      <c r="R35" s="114">
        <f ca="1">SUM(R36:R37)-R37</f>
        <v>2386.4931506849316</v>
      </c>
      <c r="S35" s="115">
        <f ca="1">SUM(S36:S37)-S37</f>
        <v>0</v>
      </c>
      <c r="T35" s="115">
        <f ca="1">SUM(T36:T37)-T37</f>
        <v>0</v>
      </c>
      <c r="U35" s="116">
        <f ca="1">SUM(U36:U37)-U37</f>
        <v>0</v>
      </c>
      <c r="V35" s="115"/>
      <c r="W35" s="114">
        <f ca="1">SUM(W36:W37)-W37</f>
        <v>2601.8520547945204</v>
      </c>
      <c r="X35" s="115">
        <f ca="1">SUM(X36:X37)-X37</f>
        <v>0</v>
      </c>
      <c r="Y35" s="115">
        <f ca="1">SUM(Y36:Y37)-Y37</f>
        <v>0</v>
      </c>
      <c r="Z35" s="116">
        <f ca="1">SUM(Z36:Z37)-Z37</f>
        <v>0</v>
      </c>
      <c r="AA35" s="115"/>
      <c r="AB35" s="114">
        <f ca="1">SUM(AB36:AB37)-AB37</f>
        <v>2473.3561643835615</v>
      </c>
      <c r="AC35" s="115">
        <f ca="1">SUM(AC36:AC37)-AC37</f>
        <v>0</v>
      </c>
      <c r="AD35" s="115">
        <f ca="1">SUM(AD36:AD37)-AD37</f>
        <v>0</v>
      </c>
      <c r="AE35" s="116">
        <f ca="1">SUM(AE36:AE37)-AE37</f>
        <v>0</v>
      </c>
      <c r="AF35" s="115"/>
      <c r="AG35" s="114">
        <f ca="1">SUM(AG36:AG37)-AG37</f>
        <v>1762.4</v>
      </c>
      <c r="AH35" s="115">
        <f ca="1">SUM(AH36:AH37)-AH37</f>
        <v>0</v>
      </c>
      <c r="AI35" s="115">
        <f ca="1">SUM(AI36:AI37)-AI37</f>
        <v>0</v>
      </c>
      <c r="AJ35" s="116">
        <f ca="1">SUM(AJ36:AJ37)-AJ37</f>
        <v>0</v>
      </c>
      <c r="AK35" s="115"/>
      <c r="AL35" s="114">
        <f ca="1">SUM(AL36:AL37)-AL37</f>
        <v>2034.5780821917808</v>
      </c>
      <c r="AM35" s="115">
        <f ca="1">SUM(AM36:AM37)-AM37</f>
        <v>0</v>
      </c>
      <c r="AN35" s="115">
        <f ca="1">SUM(AN36:AN37)-AN37</f>
        <v>0</v>
      </c>
      <c r="AO35" s="116">
        <f ca="1">SUM(AO36:AO37)-AO37</f>
        <v>0</v>
      </c>
      <c r="AP35" s="115"/>
      <c r="AQ35" s="114">
        <f ca="1">SUM(AQ36:AQ37)-AQ37</f>
        <v>2029.0657534246575</v>
      </c>
      <c r="AR35" s="115">
        <f ca="1">SUM(AR36:AR37)-AR37</f>
        <v>0</v>
      </c>
      <c r="AS35" s="115">
        <f ca="1">SUM(AS36:AS37)-AS37</f>
        <v>0</v>
      </c>
      <c r="AT35" s="116">
        <f ca="1">SUM(AT36:AT37)-AT37</f>
        <v>0</v>
      </c>
      <c r="AU35" s="115"/>
      <c r="AV35" s="114">
        <f ca="1">SUM(AV36:AV37)-AV37</f>
        <v>2319.6164383561645</v>
      </c>
      <c r="AW35" s="115">
        <f ca="1">SUM(AW36:AW37)-AW37</f>
        <v>0</v>
      </c>
      <c r="AX35" s="115">
        <f ca="1">SUM(AX36:AX37)-AX37</f>
        <v>0</v>
      </c>
      <c r="AY35" s="116">
        <f ca="1">SUM(AY36:AY37)-AY37</f>
        <v>0</v>
      </c>
      <c r="AZ35" s="115"/>
      <c r="BA35" s="114">
        <f ca="1">SUM(BA36:BA37)-BA37</f>
        <v>2342.8575342465751</v>
      </c>
      <c r="BB35" s="115">
        <f ca="1">SUM(BB36:BB37)-BB37</f>
        <v>0</v>
      </c>
      <c r="BC35" s="115">
        <f ca="1">SUM(BC36:BC37)-BC37</f>
        <v>0</v>
      </c>
      <c r="BD35" s="116">
        <f ca="1">SUM(BD36:BD37)-BD37</f>
        <v>0</v>
      </c>
      <c r="BE35" s="115"/>
      <c r="BF35" s="114">
        <f ca="1">SUM(BF36:BF37)-BF37</f>
        <v>2454.6520547945206</v>
      </c>
      <c r="BG35" s="115">
        <f ca="1">SUM(BG36:BG37)-BG37</f>
        <v>0</v>
      </c>
      <c r="BH35" s="115">
        <f ca="1">SUM(BH36:BH37)-BH37</f>
        <v>0</v>
      </c>
      <c r="BI35" s="116">
        <f ca="1">SUM(BI36:BI37)-BI37</f>
        <v>0</v>
      </c>
      <c r="BJ35" s="115"/>
      <c r="BK35" s="114">
        <f ca="1">SUM(BK36:BK37)-BK37</f>
        <v>2632.972602739726</v>
      </c>
      <c r="BL35" s="115">
        <f ca="1">SUM(BL36:BL37)-BL37</f>
        <v>0</v>
      </c>
      <c r="BM35" s="115">
        <f ca="1">SUM(BM36:BM37)-BM37</f>
        <v>0</v>
      </c>
      <c r="BN35" s="116">
        <f ca="1">SUM(BN36:BN37)-BN37</f>
        <v>0</v>
      </c>
      <c r="BO35" s="115"/>
      <c r="BP35" s="114">
        <f ca="1">SUM(BP36:BP37)-BP37</f>
        <v>2642.0575342465754</v>
      </c>
      <c r="BQ35" s="115">
        <f ca="1">SUM(BQ36:BQ37)-BQ37</f>
        <v>0</v>
      </c>
      <c r="BR35" s="115">
        <f ca="1">SUM(BR36:BR37)-BR37</f>
        <v>0</v>
      </c>
      <c r="BS35" s="116">
        <f ca="1">SUM(BS36:BS37)-BS37</f>
        <v>0</v>
      </c>
      <c r="BT35" s="115"/>
      <c r="BU35" s="114">
        <f ca="1">SUM(BU36:BU37)-BU37</f>
        <v>2713.2438356164384</v>
      </c>
      <c r="BV35" s="115">
        <f ca="1">SUM(BV36:BV37)-BV37</f>
        <v>0</v>
      </c>
      <c r="BW35" s="115">
        <f ca="1">SUM(BW36:BW37)-BW37</f>
        <v>0</v>
      </c>
      <c r="BX35" s="116">
        <f ca="1">SUM(BX36:BX37)-BX37</f>
        <v>0</v>
      </c>
    </row>
    <row r="36" spans="1:76" ht="29.25" customHeight="1" thickBot="1" x14ac:dyDescent="0.4">
      <c r="A36" s="80" t="str">
        <f ca="1">HYPERLINK(CELL("contents",$A$2)&amp;CELL("contents",D$30)&amp;"!B"&amp;MATCH(D36,FAMILY!C:C,0)+6, "seedetails")</f>
        <v>seedetails</v>
      </c>
      <c r="B36" s="163">
        <f>B35+1</f>
        <v>3</v>
      </c>
      <c r="C36" s="174" t="str">
        <f ca="1">CONCATENATE(G36,".",H36,".",I36,".",J36,".",K36,".",L36)</f>
        <v>233.10.5.1.3.1</v>
      </c>
      <c r="D36" s="81" t="str">
        <f ca="1">INDIRECT( ADDRESS( ( $B36 - 1)*Tools!$G$16 + Tools!$G$17, 3, 1, 1, "FAMILY" ) )</f>
        <v>Care benefit</v>
      </c>
      <c r="E36" s="81" t="str">
        <f ca="1">INDIRECT( ADDRESS( ( $B36 - 1)*Tools!$G$16 + Tools!$G$17, 4, 1, 1, "FAMILY" ) )</f>
        <v>Care benefit</v>
      </c>
      <c r="F36" s="81" t="str">
        <f ca="1">INDIRECT( ADDRESS( ( $B36 - 1)*Tools!$G$16 + Tools!$G$17, 4, 1, 1, "FAMILY" ) )</f>
        <v>Care benefit</v>
      </c>
      <c r="G36" s="90">
        <v>233</v>
      </c>
      <c r="H36" s="91">
        <f ca="1">IF(INDEX(FAMILY!$A$1:$H$540,MATCH($D36,FAMILY!$C:$C,0)+Tools!$G$14,5)=Tools!$D$19,10,IF(INDEX(FAMILY!$A$1:$H$540,MATCH($D36,FAMILY!$C:$C,0)+Tools!$G$14,5)=Tools!$D$20,20,30))</f>
        <v>10</v>
      </c>
      <c r="I36" s="91">
        <v>5</v>
      </c>
      <c r="J36" s="91">
        <v>1</v>
      </c>
      <c r="K36" s="91">
        <f>K35</f>
        <v>3</v>
      </c>
      <c r="L36" s="83">
        <f>L35+1</f>
        <v>1</v>
      </c>
      <c r="M36" s="117">
        <f ca="1">IF(INDEX( FAMILY!$A$1:$H$540,MATCH($D36,FAMILY!$C:$C,0)+Tools!$G$13,3)="No",0,1)</f>
        <v>0</v>
      </c>
      <c r="N36" s="118">
        <f ca="1">IF(INDEX( FAMILY!$A$1:$H$540,MATCH($D36,FAMILY!$C:$C,0)+Tools!$G$12,3)="No",0,1)</f>
        <v>0</v>
      </c>
      <c r="O36" s="118" t="str">
        <f ca="1">IF(INDEX(FAMILY!$A$1:$H$696,MATCH($D36,FAMILY!$C:$C,0)+Tools!$G$12,5)=1,"P",IF(INDEX(FAMILY!$A$1:$H$696,MATCH($D36,FAMILY!$C:$C,0)+Tools!$G$12,5)=365,"F","G"))</f>
        <v>F</v>
      </c>
      <c r="P36" s="118">
        <f ca="1">IF(INDEX( FAMILY!$A$1:$H$540,MATCH($D36,FAMILY!$C:$C,0)+Tools!$G$13,5)="No",0,1)</f>
        <v>0</v>
      </c>
      <c r="Q36" s="83"/>
      <c r="R36" s="119">
        <f ca="1">INDEX(FAMILY!$A$1:$H$620,MATCH($D36,FAMILY!$C:$C,0)+Tools!$G$4,MATCH(2007,FAMILY!$11:$11,0)+Tools!$G$3) / INDEX(FAMILY!$A$1:$H$620,MATCH($D36,FAMILY!$C:$C,0)+Tools!$G$15, MATCH("Caseload Unit:",FAMILY!$10:$10,0)+1)</f>
        <v>2386.4931506849316</v>
      </c>
      <c r="S36" s="117" t="str">
        <f ca="1">INDEX(FAMILY!$A$1:$H$620,MATCH($D36,FAMILY!$C:$C,0)+Tools!$G$5,MATCH(2007,FAMILY!$11:$11,0)+Tools!$G$3)</f>
        <v>(a)</v>
      </c>
      <c r="T36" s="117" t="str">
        <f ca="1">INDEX(FAMILY!$A$1:$H$620,MATCH($D36,FAMILY!$C:$C,0)+Tools!$G$6,MATCH(2007,FAMILY!$11:$11,0)+Tools!$G$3)</f>
        <v>(a)</v>
      </c>
      <c r="U36" s="118" t="str">
        <f ca="1">INDEX(FAMILY!$A$1:$H$620,MATCH($D36,FAMILY!$C:$C,0)+Tools!$G$8,MATCH(2007,FAMILY!$11:$11,0)+Tools!$G$3)</f>
        <v>(a)</v>
      </c>
      <c r="V36" s="117"/>
      <c r="W36" s="119">
        <f ca="1">INDEX(FAMILY!$A$1:$H$620,MATCH($D36,FAMILY!$C:$C,0)+Tools!$G$4,MATCH(2008,FAMILY!$11:$11,0)+Tools!$G$3) / INDEX(FAMILY!$A$1:$H$620,MATCH($D36,FAMILY!$C:$C,0)+Tools!$G$15, MATCH("Caseload Unit:",FAMILY!$10:$10,0)+1)</f>
        <v>2601.8520547945204</v>
      </c>
      <c r="X36" s="117" t="str">
        <f ca="1">INDEX(FAMILY!$A$1:$H$620,MATCH($D36,FAMILY!$C:$C,0)+Tools!$G$5,MATCH(2008,FAMILY!$11:$11,0)+Tools!$G$3)</f>
        <v>(a)</v>
      </c>
      <c r="Y36" s="117" t="str">
        <f ca="1">INDEX(FAMILY!$A$1:$H$620,MATCH($D36,FAMILY!$C:$C,0)+Tools!$G$6,MATCH(2008,FAMILY!$11:$11,0)+Tools!$G$3)</f>
        <v>(a)</v>
      </c>
      <c r="Z36" s="118" t="str">
        <f ca="1">INDEX(FAMILY!$A$1:$H$620,MATCH($D36,FAMILY!$C:$C,0)+Tools!$G$8,MATCH(2008,FAMILY!$11:$11,0)+Tools!$G$3)</f>
        <v>(a)</v>
      </c>
      <c r="AA36" s="117"/>
      <c r="AB36" s="119">
        <f ca="1">INDEX(FAMILY!$A$1:$I$620,MATCH($D36,FAMILY!$C:$C,0)+Tools!$G$4,MATCH(2009,FAMILY!$11:$11,0)+Tools!$G$3) / INDEX(FAMILY!$A$1:$H$620,MATCH($D36,FAMILY!$C:$C,0)+Tools!$G$15, MATCH("Caseload Unit:",FAMILY!$10:$10,0)+1)</f>
        <v>2473.3561643835615</v>
      </c>
      <c r="AC36" s="117" t="str">
        <f ca="1">INDEX(FAMILY!$A$1:$I$620,MATCH($D36,FAMILY!$C:$C,0)+Tools!$G$5,MATCH(2009,FAMILY!$11:$11,0)+Tools!$G$3)</f>
        <v>(a)</v>
      </c>
      <c r="AD36" s="117" t="str">
        <f ca="1">INDEX(FAMILY!$A$1:$I$620,MATCH($D36,FAMILY!$C:$C,0)+Tools!$G$6,MATCH(2009,FAMILY!$11:$11,0)+Tools!$G$3)</f>
        <v>(a)</v>
      </c>
      <c r="AE36" s="118" t="str">
        <f ca="1">INDEX(FAMILY!$A$1:$I$620,MATCH($D36,FAMILY!$C:$C,0)+Tools!$G$8,MATCH(2009,FAMILY!$11:$11,0)+Tools!$G$3)</f>
        <v>(a)</v>
      </c>
      <c r="AF36" s="117"/>
      <c r="AG36" s="119">
        <f ca="1">INDEX(FAMILY!$A$1:$J$620,MATCH($D36,FAMILY!$C:$C,0)+Tools!$G$4,MATCH(2010,FAMILY!$11:$11,0)+Tools!$G$3) / INDEX(FAMILY!$A$1:$H$620,MATCH($D36,FAMILY!$C:$C,0)+Tools!$G$15, MATCH("Caseload Unit:",FAMILY!$10:$10,0)+1)</f>
        <v>1762.4</v>
      </c>
      <c r="AH36" s="117" t="str">
        <f ca="1">INDEX(FAMILY!$A$1:$J$620,MATCH($D36,FAMILY!$C:$C,0)+Tools!$G$5,MATCH(2010,FAMILY!$11:$11,0)+Tools!$G$3)</f>
        <v>(a)</v>
      </c>
      <c r="AI36" s="117" t="str">
        <f ca="1">INDEX(FAMILY!$A$1:$J$620,MATCH($D36,FAMILY!$C:$C,0)+Tools!$G$6,MATCH(2010,FAMILY!$11:$11,0)+Tools!$G$3)</f>
        <v>(a)</v>
      </c>
      <c r="AJ36" s="118" t="str">
        <f ca="1">INDEX(FAMILY!$A$1:$J$620,MATCH($D36,FAMILY!$C:$C,0)+Tools!$G$8,MATCH(2010,FAMILY!$11:$11,0)+Tools!$G$3)</f>
        <v>(a)</v>
      </c>
      <c r="AK36" s="117"/>
      <c r="AL36" s="119">
        <f ca="1">INDEX(FAMILY!$A$1:$L$620,MATCH($D36,FAMILY!$C:$C,0)+Tools!$G$4,MATCH(2011,FAMILY!$11:$11,0)+Tools!$G$3) / INDEX(FAMILY!$A$1:$H$620,MATCH($D36,FAMILY!$C:$C,0)+Tools!$G$15, MATCH("Caseload Unit:",FAMILY!$10:$10,0)+1)</f>
        <v>2034.5780821917808</v>
      </c>
      <c r="AM36" s="117" t="str">
        <f ca="1">INDEX(FAMILY!$A$1:$L$620,MATCH($D36,FAMILY!$C:$C,0)+Tools!$G$5,MATCH(2011,FAMILY!$11:$11,0)+Tools!$G$3)</f>
        <v>(a)</v>
      </c>
      <c r="AN36" s="117" t="str">
        <f ca="1">INDEX(FAMILY!$A$1:$L$620,MATCH($D36,FAMILY!$C:$C,0)+Tools!$G$6,MATCH(2011,FAMILY!$11:$11,0)+Tools!$G$3)</f>
        <v>(a)</v>
      </c>
      <c r="AO36" s="118" t="str">
        <f ca="1">INDEX(FAMILY!$A$1:$L$620,MATCH($D36,FAMILY!$C:$C,0)+Tools!$G$8,MATCH(2011,FAMILY!$11:$11,0)+Tools!$G$3)</f>
        <v>(a)</v>
      </c>
      <c r="AP36" s="117"/>
      <c r="AQ36" s="119">
        <f ca="1">INDEX(FAMILY!$A$1:$L$620,MATCH($D36,FAMILY!$C:$C,0)+Tools!$G$4,MATCH(2012,FAMILY!$11:$11,0)+Tools!$G$3) / INDEX(FAMILY!$A$1:$H$620,MATCH($D36,FAMILY!$C:$C,0)+Tools!$G$15, MATCH("Caseload Unit:",FAMILY!$10:$10,0)+1)</f>
        <v>2029.0657534246575</v>
      </c>
      <c r="AR36" s="117" t="str">
        <f ca="1">INDEX(FAMILY!$A$1:$L$620,MATCH($D36,FAMILY!$C:$C,0)+Tools!$G$5,MATCH(2012,FAMILY!$11:$11,0)+Tools!$G$3)</f>
        <v>(a)</v>
      </c>
      <c r="AS36" s="117" t="str">
        <f ca="1">INDEX(FAMILY!$A$1:$L$620,MATCH($D36,FAMILY!$C:$C,0)+Tools!$G$6,MATCH(2012,FAMILY!$11:$11,0)+Tools!$G$3)</f>
        <v>(a)</v>
      </c>
      <c r="AT36" s="118" t="str">
        <f ca="1">INDEX(FAMILY!$A$1:$L$620,MATCH($D36,FAMILY!$C:$C,0)+Tools!$G$8,MATCH(2012,FAMILY!$11:$11,0)+Tools!$G$3)</f>
        <v>(a)</v>
      </c>
      <c r="AU36" s="117"/>
      <c r="AV36" s="119">
        <f ca="1">INDEX(FAMILY!$A$1:$N$620,MATCH($D36,FAMILY!$C:$C,0)+Tools!$G$4,MATCH(2013,FAMILY!$11:$11,0)+Tools!$G$3) / INDEX(FAMILY!$A$1:$H$620,MATCH($D36,FAMILY!$C:$C,0)+Tools!$G$15, MATCH("Caseload Unit:",FAMILY!$10:$10,0)+1)</f>
        <v>2319.6164383561645</v>
      </c>
      <c r="AW36" s="117" t="str">
        <f ca="1">INDEX(FAMILY!$A$1:$N$620,MATCH($D36,FAMILY!$C:$C,0)+Tools!$G$5,MATCH(2013,FAMILY!$11:$11,0)+Tools!$G$3)</f>
        <v>(a)</v>
      </c>
      <c r="AX36" s="117" t="str">
        <f ca="1">INDEX(FAMILY!$A$1:$N$620,MATCH($D36,FAMILY!$C:$C,0)+Tools!$G$6,MATCH(2013,FAMILY!$11:$11,0)+Tools!$G$3)</f>
        <v>(a)</v>
      </c>
      <c r="AY36" s="118" t="str">
        <f ca="1">INDEX(FAMILY!$A$1:$N$620,MATCH($D36,FAMILY!$C:$C,0)+Tools!$G$8,MATCH(2013,FAMILY!$11:$11,0)+Tools!$G$3)</f>
        <v>(a)</v>
      </c>
      <c r="AZ36" s="117"/>
      <c r="BA36" s="119">
        <f ca="1">INDEX(FAMILY!$A$1:$N$620,MATCH($D36,FAMILY!$C:$C,0)+Tools!$G$4,MATCH(2014,FAMILY!$11:$11,0)+Tools!$G$3) / INDEX(FAMILY!$A$1:$H$620,MATCH($D36,FAMILY!$C:$C,0)+Tools!$G$15, MATCH("Caseload Unit:",FAMILY!$10:$10,0)+1)</f>
        <v>2342.8575342465751</v>
      </c>
      <c r="BB36" s="117" t="str">
        <f ca="1">INDEX(FAMILY!$A$1:$N$620,MATCH($D36,FAMILY!$C:$C,0)+Tools!$G$5,MATCH(2014,FAMILY!$11:$11,0)+Tools!$G$3)</f>
        <v>(a)</v>
      </c>
      <c r="BC36" s="117" t="str">
        <f ca="1">INDEX(FAMILY!$A$1:$N$620,MATCH($D36,FAMILY!$C:$C,0)+Tools!$G$6,MATCH(2014,FAMILY!$11:$11,0)+Tools!$G$3)</f>
        <v>(a)</v>
      </c>
      <c r="BD36" s="118" t="str">
        <f ca="1">INDEX(FAMILY!$A$1:$N$620,MATCH($D36,FAMILY!$C:$C,0)+Tools!$G$8,MATCH(2014,FAMILY!$11:$11,0)+Tools!$G$3)</f>
        <v>(a)</v>
      </c>
      <c r="BE36" s="117"/>
      <c r="BF36" s="119">
        <f ca="1">INDEX(FAMILY!$A$1:$P$620,MATCH($D36,FAMILY!$C:$C,0)+Tools!$G$4,MATCH(2015,FAMILY!$11:$11,0)+Tools!$G$3) / INDEX(FAMILY!$A$1:$H$620,MATCH($D36,FAMILY!$C:$C,0)+Tools!$G$15, MATCH("Caseload Unit:",FAMILY!$10:$10,0)+1)</f>
        <v>2454.6520547945206</v>
      </c>
      <c r="BG36" s="117" t="str">
        <f ca="1">INDEX(FAMILY!$A$1:$P$620,MATCH($D36,FAMILY!$C:$C,0)+Tools!$G$5,MATCH(2015,FAMILY!$11:$11,0)+Tools!$G$3)</f>
        <v>(a)</v>
      </c>
      <c r="BH36" s="117" t="str">
        <f ca="1">INDEX(FAMILY!$A$1:$P$620,MATCH($D36,FAMILY!$C:$C,0)+Tools!$G$6,MATCH(2015,FAMILY!$11:$11,0)+Tools!$G$3)</f>
        <v>(a)</v>
      </c>
      <c r="BI36" s="118" t="str">
        <f ca="1">INDEX(FAMILY!$A$1:$P$620,MATCH($D36,FAMILY!$C:$C,0)+Tools!$G$8,MATCH(2015,FAMILY!$11:$11,0)+Tools!$G$3)</f>
        <v>(a)</v>
      </c>
      <c r="BJ36" s="117"/>
      <c r="BK36" s="119">
        <f ca="1">INDEX(FAMILY!$A$1:$P$620,MATCH($D36,FAMILY!$C:$C,0)+Tools!$G$4,MATCH(2016,FAMILY!$11:$11,0)+Tools!$G$3) / INDEX(FAMILY!$A$1:$H$620,MATCH($D36,FAMILY!$C:$C,0)+Tools!$G$15, MATCH("Caseload Unit:",FAMILY!$10:$10,0)+1)</f>
        <v>2632.972602739726</v>
      </c>
      <c r="BL36" s="117" t="str">
        <f ca="1">INDEX(FAMILY!$A$1:$P$620,MATCH($D36,FAMILY!$C:$C,0)+Tools!$G$5,MATCH(2016,FAMILY!$11:$11,0)+Tools!$G$3)</f>
        <v>(a)</v>
      </c>
      <c r="BM36" s="117" t="str">
        <f ca="1">INDEX(FAMILY!$A$1:$P$620,MATCH($D36,FAMILY!$C:$C,0)+Tools!$G$6,MATCH(2016,FAMILY!$11:$11,0)+Tools!$G$3)</f>
        <v>(a)</v>
      </c>
      <c r="BN36" s="118" t="str">
        <f ca="1">INDEX(FAMILY!$A$1:$P$620,MATCH($D36,FAMILY!$C:$C,0)+Tools!$G$8,MATCH(2016,FAMILY!$11:$11,0)+Tools!$G$3)</f>
        <v>(a)</v>
      </c>
      <c r="BO36" s="117"/>
      <c r="BP36" s="119">
        <f ca="1">INDEX(FAMILY!$A$1:$R$740,MATCH($D36,FAMILY!$C:$C,0)+Tools!$G$4,MATCH(2017,FAMILY!$11:$11,0)+Tools!$G$3) / INDEX(FAMILY!$A$1:$H$620,MATCH($D36,FAMILY!$C:$C,0)+Tools!$G$15, MATCH("Caseload Unit:",FAMILY!$10:$10,0)+1)</f>
        <v>2642.0575342465754</v>
      </c>
      <c r="BQ36" s="117" t="str">
        <f ca="1">INDEX(FAMILY!$A$1:$R$740,MATCH($D36,FAMILY!$C:$C,0)+Tools!$G$5,MATCH(2017,FAMILY!$11:$11,0)+Tools!$G$3)</f>
        <v>(a)</v>
      </c>
      <c r="BR36" s="117" t="str">
        <f ca="1">INDEX(FAMILY!$A$1:$R$740,MATCH($D36,FAMILY!$C:$C,0)+Tools!$G$6,MATCH(2017,FAMILY!$11:$11,0)+Tools!$G$3)</f>
        <v>(a)</v>
      </c>
      <c r="BS36" s="118" t="str">
        <f ca="1">INDEX(FAMILY!$A$1:$R$740,MATCH($D36,FAMILY!$C:$C,0)+Tools!$G$8,MATCH(2017,FAMILY!$11:$11,0)+Tools!$G$3)</f>
        <v>(a)</v>
      </c>
      <c r="BT36" s="117"/>
      <c r="BU36" s="119">
        <f ca="1">INDEX(FAMILY!$A$1:$R$740,MATCH($D36,FAMILY!$C:$C,0)+Tools!$G$4,MATCH(2018,FAMILY!$11:$11,0)+Tools!$G$3) / INDEX(FAMILY!$A$1:$H$620,MATCH($D36,FAMILY!$C:$C,0)+Tools!$G$15, MATCH("Caseload Unit:",FAMILY!$10:$10,0)+1)</f>
        <v>2713.2438356164384</v>
      </c>
      <c r="BV36" s="117" t="str">
        <f ca="1">INDEX(FAMILY!$A$1:$R$740,MATCH($D36,FAMILY!$C:$C,0)+Tools!$G$5,MATCH(2018,FAMILY!$11:$11,0)+Tools!$G$3)</f>
        <v>(a)</v>
      </c>
      <c r="BW36" s="117" t="str">
        <f ca="1">INDEX(FAMILY!$A$1:$R$740,MATCH($D36,FAMILY!$C:$C,0)+Tools!$G$6,MATCH(2018,FAMILY!$11:$11,0)+Tools!$G$3)</f>
        <v>(a)</v>
      </c>
      <c r="BX36" s="118" t="str">
        <f ca="1">INDEX(FAMILY!$A$1:$R$740,MATCH($D36,FAMILY!$C:$C,0)+Tools!$G$8,MATCH(2018,FAMILY!$11:$11,0)+Tools!$G$3)</f>
        <v>(a)</v>
      </c>
    </row>
    <row r="37" spans="1:76" ht="21" hidden="1" customHeight="1" x14ac:dyDescent="0.35">
      <c r="A37" s="101"/>
      <c r="B37" s="157">
        <v>0</v>
      </c>
      <c r="C37" s="171" t="str">
        <f t="shared" si="18"/>
        <v>233.10.6.0.0.0</v>
      </c>
      <c r="D37" s="103" t="s">
        <v>93</v>
      </c>
      <c r="E37" s="103" t="s">
        <v>93</v>
      </c>
      <c r="F37" s="103" t="s">
        <v>93</v>
      </c>
      <c r="G37" s="102">
        <v>233</v>
      </c>
      <c r="H37" s="104">
        <v>10</v>
      </c>
      <c r="I37" s="104">
        <v>6</v>
      </c>
      <c r="J37" s="104">
        <v>0</v>
      </c>
      <c r="K37" s="104">
        <v>0</v>
      </c>
      <c r="L37" s="104">
        <v>0</v>
      </c>
      <c r="M37" s="104">
        <v>0</v>
      </c>
      <c r="N37" s="105">
        <v>0</v>
      </c>
      <c r="O37" s="105">
        <v>0</v>
      </c>
      <c r="P37" s="105">
        <v>0</v>
      </c>
      <c r="Q37" s="75"/>
      <c r="R37" s="106"/>
      <c r="S37" s="107"/>
      <c r="T37" s="107"/>
      <c r="U37" s="108"/>
      <c r="V37" s="109"/>
      <c r="W37" s="106"/>
      <c r="X37" s="107"/>
      <c r="Y37" s="107"/>
      <c r="Z37" s="108"/>
      <c r="AA37" s="109"/>
      <c r="AB37" s="106"/>
      <c r="AC37" s="107"/>
      <c r="AD37" s="107"/>
      <c r="AE37" s="108"/>
      <c r="AF37" s="109"/>
      <c r="AG37" s="106"/>
      <c r="AH37" s="107"/>
      <c r="AI37" s="107"/>
      <c r="AJ37" s="108"/>
      <c r="AK37" s="109"/>
      <c r="AL37" s="106"/>
      <c r="AM37" s="107"/>
      <c r="AN37" s="107"/>
      <c r="AO37" s="108"/>
      <c r="AP37" s="109"/>
      <c r="AQ37" s="106"/>
      <c r="AR37" s="107"/>
      <c r="AS37" s="107"/>
      <c r="AT37" s="108"/>
      <c r="AU37" s="109"/>
      <c r="AV37" s="106"/>
      <c r="AW37" s="107"/>
      <c r="AX37" s="107"/>
      <c r="AY37" s="108"/>
      <c r="AZ37" s="109"/>
      <c r="BA37" s="106"/>
      <c r="BB37" s="107"/>
      <c r="BC37" s="107"/>
      <c r="BD37" s="108"/>
      <c r="BE37" s="109"/>
      <c r="BF37" s="106"/>
      <c r="BG37" s="107"/>
      <c r="BH37" s="107"/>
      <c r="BI37" s="108"/>
      <c r="BJ37" s="109"/>
      <c r="BK37" s="106"/>
      <c r="BL37" s="107"/>
      <c r="BM37" s="107"/>
      <c r="BN37" s="108"/>
      <c r="BO37" s="109"/>
      <c r="BP37" s="106"/>
      <c r="BQ37" s="107"/>
      <c r="BR37" s="107"/>
      <c r="BS37" s="108"/>
      <c r="BT37" s="109"/>
      <c r="BU37" s="106"/>
      <c r="BV37" s="107"/>
      <c r="BW37" s="107"/>
      <c r="BX37" s="108"/>
    </row>
    <row r="38" spans="1:76" ht="15" hidden="1" customHeight="1" thickBot="1" x14ac:dyDescent="0.4">
      <c r="B38" s="164">
        <f>B37+0</f>
        <v>0</v>
      </c>
      <c r="C38" s="172" t="str">
        <f>CONCATENATE(G38,".",H38,".",I38,".",J38,".",K38,".",L38)</f>
        <v>233.10.6.1.0.0</v>
      </c>
      <c r="D38" s="110" t="s">
        <v>81</v>
      </c>
      <c r="E38" s="110" t="s">
        <v>81</v>
      </c>
      <c r="F38" s="110" t="s">
        <v>81</v>
      </c>
      <c r="G38" s="123">
        <v>233</v>
      </c>
      <c r="H38" s="124">
        <v>10</v>
      </c>
      <c r="I38" s="124">
        <v>6</v>
      </c>
      <c r="J38" s="124">
        <v>1</v>
      </c>
      <c r="K38" s="124">
        <v>0</v>
      </c>
      <c r="L38" s="124">
        <v>0</v>
      </c>
      <c r="M38" s="124">
        <v>0</v>
      </c>
      <c r="N38" s="125">
        <v>0</v>
      </c>
      <c r="O38" s="125">
        <v>0</v>
      </c>
      <c r="P38" s="125">
        <v>0</v>
      </c>
      <c r="Q38" s="124"/>
      <c r="R38" s="126"/>
      <c r="S38" s="127"/>
      <c r="T38" s="127"/>
      <c r="U38" s="128"/>
      <c r="V38" s="127"/>
      <c r="W38" s="126"/>
      <c r="X38" s="127"/>
      <c r="Y38" s="127"/>
      <c r="Z38" s="128"/>
      <c r="AA38" s="127"/>
      <c r="AB38" s="126"/>
      <c r="AC38" s="127"/>
      <c r="AD38" s="127"/>
      <c r="AE38" s="128"/>
      <c r="AF38" s="127"/>
      <c r="AG38" s="126"/>
      <c r="AH38" s="127"/>
      <c r="AI38" s="127"/>
      <c r="AJ38" s="128"/>
      <c r="AK38" s="127"/>
      <c r="AL38" s="126"/>
      <c r="AM38" s="127"/>
      <c r="AN38" s="127"/>
      <c r="AO38" s="128"/>
      <c r="AP38" s="127"/>
      <c r="AQ38" s="126"/>
      <c r="AR38" s="127"/>
      <c r="AS38" s="127"/>
      <c r="AT38" s="128"/>
      <c r="AU38" s="127"/>
      <c r="AV38" s="126"/>
      <c r="AW38" s="127"/>
      <c r="AX38" s="127"/>
      <c r="AY38" s="128"/>
      <c r="AZ38" s="127"/>
      <c r="BA38" s="126"/>
      <c r="BB38" s="127"/>
      <c r="BC38" s="127"/>
      <c r="BD38" s="128"/>
      <c r="BE38" s="127"/>
      <c r="BF38" s="126"/>
      <c r="BG38" s="127"/>
      <c r="BH38" s="127"/>
      <c r="BI38" s="128"/>
      <c r="BJ38" s="127"/>
      <c r="BK38" s="126"/>
      <c r="BL38" s="127"/>
      <c r="BM38" s="127"/>
      <c r="BN38" s="128"/>
      <c r="BO38" s="127"/>
      <c r="BP38" s="126"/>
      <c r="BQ38" s="127"/>
      <c r="BR38" s="127"/>
      <c r="BS38" s="128"/>
      <c r="BT38" s="127"/>
      <c r="BU38" s="126"/>
      <c r="BV38" s="127"/>
      <c r="BW38" s="127"/>
      <c r="BX38" s="128"/>
    </row>
    <row r="39" spans="1:76" ht="15" customHeight="1" x14ac:dyDescent="0.35">
      <c r="A39" s="101"/>
      <c r="B39" s="157">
        <v>0</v>
      </c>
      <c r="C39" s="171" t="str">
        <f t="shared" si="18"/>
        <v>233.10.7.0.0.0</v>
      </c>
      <c r="D39" s="103" t="s">
        <v>94</v>
      </c>
      <c r="E39" s="103" t="s">
        <v>94</v>
      </c>
      <c r="F39" s="103" t="s">
        <v>94</v>
      </c>
      <c r="G39" s="102">
        <v>233</v>
      </c>
      <c r="H39" s="104">
        <v>10</v>
      </c>
      <c r="I39" s="104">
        <v>7</v>
      </c>
      <c r="J39" s="104">
        <v>0</v>
      </c>
      <c r="K39" s="104">
        <v>0</v>
      </c>
      <c r="L39" s="104">
        <v>0</v>
      </c>
      <c r="M39" s="104">
        <v>0</v>
      </c>
      <c r="N39" s="105">
        <v>0</v>
      </c>
      <c r="O39" s="105">
        <v>0</v>
      </c>
      <c r="P39" s="105">
        <v>0</v>
      </c>
      <c r="Q39" s="75"/>
      <c r="R39" s="106">
        <f ca="1">SUM(R40)</f>
        <v>7124</v>
      </c>
      <c r="S39" s="107">
        <f ca="1">SUM(S40)</f>
        <v>20357</v>
      </c>
      <c r="T39" s="107">
        <f ca="1">SUM(T40)</f>
        <v>17093</v>
      </c>
      <c r="U39" s="108">
        <f ca="1">SUM(U40)</f>
        <v>0</v>
      </c>
      <c r="V39" s="109"/>
      <c r="W39" s="106">
        <f ca="1">SUM(W40)</f>
        <v>12148</v>
      </c>
      <c r="X39" s="107">
        <f ca="1">SUM(X40)</f>
        <v>34343</v>
      </c>
      <c r="Y39" s="107">
        <f ca="1">SUM(Y40)</f>
        <v>21856</v>
      </c>
      <c r="Z39" s="108">
        <f ca="1">SUM(Z40)</f>
        <v>0</v>
      </c>
      <c r="AA39" s="109"/>
      <c r="AB39" s="106">
        <f ca="1">SUM(AB40)</f>
        <v>49584.75</v>
      </c>
      <c r="AC39" s="107">
        <f ca="1">SUM(AC40)</f>
        <v>93149</v>
      </c>
      <c r="AD39" s="107">
        <f ca="1">SUM(AD40)</f>
        <v>0</v>
      </c>
      <c r="AE39" s="108">
        <f ca="1">SUM(AE40)</f>
        <v>0</v>
      </c>
      <c r="AF39" s="109"/>
      <c r="AG39" s="106">
        <f ca="1">SUM(AG40)</f>
        <v>47539.75</v>
      </c>
      <c r="AH39" s="107">
        <f ca="1">SUM(AH40)</f>
        <v>61373</v>
      </c>
      <c r="AI39" s="107">
        <f ca="1">SUM(AI40)</f>
        <v>0</v>
      </c>
      <c r="AJ39" s="108">
        <f ca="1">SUM(AJ40)</f>
        <v>0</v>
      </c>
      <c r="AK39" s="109"/>
      <c r="AL39" s="106">
        <f ca="1">SUM(AL40)</f>
        <v>26078.75</v>
      </c>
      <c r="AM39" s="107">
        <f ca="1">SUM(AM40)</f>
        <v>41547</v>
      </c>
      <c r="AN39" s="107">
        <f ca="1">SUM(AN40)</f>
        <v>0</v>
      </c>
      <c r="AO39" s="108">
        <f ca="1">SUM(AO40)</f>
        <v>0</v>
      </c>
      <c r="AP39" s="109"/>
      <c r="AQ39" s="106">
        <f ca="1">SUM(AQ40)</f>
        <v>22233.75</v>
      </c>
      <c r="AR39" s="107">
        <f ca="1">SUM(AR40)</f>
        <v>39589</v>
      </c>
      <c r="AS39" s="107">
        <f ca="1">SUM(AS40)</f>
        <v>0</v>
      </c>
      <c r="AT39" s="108">
        <f ca="1">SUM(AT40)</f>
        <v>0</v>
      </c>
      <c r="AU39" s="109"/>
      <c r="AV39" s="106">
        <f ca="1">SUM(AV40)</f>
        <v>22955.75</v>
      </c>
      <c r="AW39" s="107">
        <f ca="1">SUM(AW40)</f>
        <v>40560</v>
      </c>
      <c r="AX39" s="107">
        <f ca="1">SUM(AX40)</f>
        <v>0</v>
      </c>
      <c r="AY39" s="108">
        <f ca="1">SUM(AY40)</f>
        <v>0</v>
      </c>
      <c r="AZ39" s="109"/>
      <c r="BA39" s="106">
        <f ca="1">SUM(BA40)</f>
        <v>20607.5</v>
      </c>
      <c r="BB39" s="107">
        <f ca="1">SUM(BB40)</f>
        <v>37368</v>
      </c>
      <c r="BC39" s="107">
        <f ca="1">SUM(BC40)</f>
        <v>0</v>
      </c>
      <c r="BD39" s="108">
        <f ca="1">SUM(BD40)</f>
        <v>0</v>
      </c>
      <c r="BE39" s="109"/>
      <c r="BF39" s="106">
        <f ca="1">SUM(BF40)</f>
        <v>20837.916666666668</v>
      </c>
      <c r="BG39" s="107">
        <f ca="1">SUM(BG40)</f>
        <v>41997</v>
      </c>
      <c r="BH39" s="107">
        <f ca="1">SUM(BH40)</f>
        <v>0</v>
      </c>
      <c r="BI39" s="108">
        <f ca="1">SUM(BI40)</f>
        <v>0</v>
      </c>
      <c r="BJ39" s="109"/>
      <c r="BK39" s="106">
        <f ca="1">SUM(BK40)</f>
        <v>22334.333333333332</v>
      </c>
      <c r="BL39" s="107">
        <f ca="1">SUM(BL40)</f>
        <v>41730</v>
      </c>
      <c r="BM39" s="107">
        <f ca="1">SUM(BM40)</f>
        <v>0</v>
      </c>
      <c r="BN39" s="108">
        <f ca="1">SUM(BN40)</f>
        <v>0</v>
      </c>
      <c r="BO39" s="109"/>
      <c r="BP39" s="106">
        <f ca="1">SUM(BP40)</f>
        <v>20682.5</v>
      </c>
      <c r="BQ39" s="107">
        <f ca="1">SUM(BQ40)</f>
        <v>39670</v>
      </c>
      <c r="BR39" s="107">
        <f ca="1">SUM(BR40)</f>
        <v>0</v>
      </c>
      <c r="BS39" s="108">
        <f ca="1">SUM(BS40)</f>
        <v>0</v>
      </c>
      <c r="BT39" s="109"/>
      <c r="BU39" s="106">
        <f ca="1">SUM(BU40)</f>
        <v>20045.333333333332</v>
      </c>
      <c r="BV39" s="107">
        <f ca="1">SUM(BV40)</f>
        <v>39414</v>
      </c>
      <c r="BW39" s="107">
        <f ca="1">SUM(BW40)</f>
        <v>0</v>
      </c>
      <c r="BX39" s="108">
        <f ca="1">SUM(BX40)</f>
        <v>0</v>
      </c>
    </row>
    <row r="40" spans="1:76" ht="15" customHeight="1" x14ac:dyDescent="0.35">
      <c r="B40" s="164">
        <f>B39+0</f>
        <v>0</v>
      </c>
      <c r="C40" s="172" t="str">
        <f t="shared" si="18"/>
        <v>233.10.7.1.0.0</v>
      </c>
      <c r="D40" s="110" t="s">
        <v>81</v>
      </c>
      <c r="E40" s="110" t="s">
        <v>81</v>
      </c>
      <c r="F40" s="110" t="s">
        <v>81</v>
      </c>
      <c r="G40" s="123">
        <v>233</v>
      </c>
      <c r="H40" s="124">
        <v>10</v>
      </c>
      <c r="I40" s="124">
        <v>7</v>
      </c>
      <c r="J40" s="124">
        <v>1</v>
      </c>
      <c r="K40" s="124">
        <v>0</v>
      </c>
      <c r="L40" s="124">
        <v>0</v>
      </c>
      <c r="M40" s="75">
        <v>0</v>
      </c>
      <c r="N40" s="76">
        <v>0</v>
      </c>
      <c r="O40" s="76">
        <v>0</v>
      </c>
      <c r="P40" s="76">
        <v>0</v>
      </c>
      <c r="Q40" s="124"/>
      <c r="R40" s="126">
        <f ca="1">SUM(R41,R44)</f>
        <v>7124</v>
      </c>
      <c r="S40" s="127">
        <f ca="1">SUM(S41,S44)</f>
        <v>20357</v>
      </c>
      <c r="T40" s="127">
        <f ca="1">SUM(T41,T44)</f>
        <v>17093</v>
      </c>
      <c r="U40" s="128">
        <f ca="1">SUM(U41,U44)</f>
        <v>0</v>
      </c>
      <c r="V40" s="127"/>
      <c r="W40" s="126">
        <f ca="1">SUM(W41,W44)</f>
        <v>12148</v>
      </c>
      <c r="X40" s="127">
        <f ca="1">SUM(X41,X44)</f>
        <v>34343</v>
      </c>
      <c r="Y40" s="127">
        <f ca="1">SUM(Y41,Y44)</f>
        <v>21856</v>
      </c>
      <c r="Z40" s="128">
        <f ca="1">SUM(Z41,Z44)</f>
        <v>0</v>
      </c>
      <c r="AA40" s="127"/>
      <c r="AB40" s="126">
        <f ca="1">SUM(AB41,AB44)</f>
        <v>49584.75</v>
      </c>
      <c r="AC40" s="127">
        <f ca="1">SUM(AC41,AC44)</f>
        <v>93149</v>
      </c>
      <c r="AD40" s="127">
        <f ca="1">SUM(AD41,AD44)</f>
        <v>0</v>
      </c>
      <c r="AE40" s="128">
        <f ca="1">SUM(AE41,AE44)</f>
        <v>0</v>
      </c>
      <c r="AF40" s="127"/>
      <c r="AG40" s="126">
        <f ca="1">SUM(AG41,AG44)</f>
        <v>47539.75</v>
      </c>
      <c r="AH40" s="127">
        <f ca="1">SUM(AH41,AH44)</f>
        <v>61373</v>
      </c>
      <c r="AI40" s="127">
        <f ca="1">SUM(AI41,AI44)</f>
        <v>0</v>
      </c>
      <c r="AJ40" s="128">
        <f ca="1">SUM(AJ41,AJ44)</f>
        <v>0</v>
      </c>
      <c r="AK40" s="127"/>
      <c r="AL40" s="126">
        <f ca="1">SUM(AL41,AL44)</f>
        <v>26078.75</v>
      </c>
      <c r="AM40" s="127">
        <f ca="1">SUM(AM41,AM44)</f>
        <v>41547</v>
      </c>
      <c r="AN40" s="127">
        <f ca="1">SUM(AN41,AN44)</f>
        <v>0</v>
      </c>
      <c r="AO40" s="128">
        <f ca="1">SUM(AO41,AO44)</f>
        <v>0</v>
      </c>
      <c r="AP40" s="127"/>
      <c r="AQ40" s="126">
        <f ca="1">SUM(AQ41,AQ44)</f>
        <v>22233.75</v>
      </c>
      <c r="AR40" s="127">
        <f ca="1">SUM(AR41,AR44)</f>
        <v>39589</v>
      </c>
      <c r="AS40" s="127">
        <f ca="1">SUM(AS41,AS44)</f>
        <v>0</v>
      </c>
      <c r="AT40" s="128">
        <f ca="1">SUM(AT41,AT44)</f>
        <v>0</v>
      </c>
      <c r="AU40" s="127"/>
      <c r="AV40" s="126">
        <f ca="1">SUM(AV41,AV44)</f>
        <v>22955.75</v>
      </c>
      <c r="AW40" s="127">
        <f ca="1">SUM(AW41,AW44)</f>
        <v>40560</v>
      </c>
      <c r="AX40" s="127">
        <f ca="1">SUM(AX41,AX44)</f>
        <v>0</v>
      </c>
      <c r="AY40" s="128">
        <f ca="1">SUM(AY41,AY44)</f>
        <v>0</v>
      </c>
      <c r="AZ40" s="127"/>
      <c r="BA40" s="126">
        <f ca="1">SUM(BA41,BA44)</f>
        <v>20607.5</v>
      </c>
      <c r="BB40" s="127">
        <f ca="1">SUM(BB41,BB44)</f>
        <v>37368</v>
      </c>
      <c r="BC40" s="127">
        <f ca="1">SUM(BC41,BC44)</f>
        <v>0</v>
      </c>
      <c r="BD40" s="128">
        <f ca="1">SUM(BD41,BD44)</f>
        <v>0</v>
      </c>
      <c r="BE40" s="127"/>
      <c r="BF40" s="126">
        <f ca="1">SUM(BF41,BF44)</f>
        <v>20837.916666666668</v>
      </c>
      <c r="BG40" s="127">
        <f ca="1">SUM(BG41,BG44)</f>
        <v>41997</v>
      </c>
      <c r="BH40" s="127">
        <f ca="1">SUM(BH41,BH44)</f>
        <v>0</v>
      </c>
      <c r="BI40" s="128">
        <f ca="1">SUM(BI41,BI44)</f>
        <v>0</v>
      </c>
      <c r="BJ40" s="127"/>
      <c r="BK40" s="126">
        <f ca="1">SUM(BK41,BK44)</f>
        <v>22334.333333333332</v>
      </c>
      <c r="BL40" s="127">
        <f ca="1">SUM(BL41,BL44)</f>
        <v>41730</v>
      </c>
      <c r="BM40" s="127">
        <f ca="1">SUM(BM41,BM44)</f>
        <v>0</v>
      </c>
      <c r="BN40" s="128">
        <f ca="1">SUM(BN41,BN44)</f>
        <v>0</v>
      </c>
      <c r="BO40" s="127"/>
      <c r="BP40" s="126">
        <f ca="1">SUM(BP41,BP44)</f>
        <v>20682.5</v>
      </c>
      <c r="BQ40" s="127">
        <f ca="1">SUM(BQ41,BQ44)</f>
        <v>39670</v>
      </c>
      <c r="BR40" s="127">
        <f ca="1">SUM(BR41,BR44)</f>
        <v>0</v>
      </c>
      <c r="BS40" s="128">
        <f ca="1">SUM(BS41,BS44)</f>
        <v>0</v>
      </c>
      <c r="BT40" s="127"/>
      <c r="BU40" s="126">
        <f ca="1">SUM(BU41,BU44)</f>
        <v>20045.333333333332</v>
      </c>
      <c r="BV40" s="127">
        <f ca="1">SUM(BV41,BV44)</f>
        <v>39414</v>
      </c>
      <c r="BW40" s="127">
        <f ca="1">SUM(BW41,BW44)</f>
        <v>0</v>
      </c>
      <c r="BX40" s="128">
        <f ca="1">SUM(BX41,BX44)</f>
        <v>0</v>
      </c>
    </row>
    <row r="41" spans="1:76" ht="34.5" customHeight="1" x14ac:dyDescent="0.35">
      <c r="B41" s="165">
        <f>B40+0</f>
        <v>0</v>
      </c>
      <c r="C41" s="176" t="str">
        <f t="shared" si="18"/>
        <v>233.10.7.1.1.0</v>
      </c>
      <c r="D41" s="130" t="s">
        <v>95</v>
      </c>
      <c r="E41" s="130" t="s">
        <v>95</v>
      </c>
      <c r="F41" s="130" t="s">
        <v>95</v>
      </c>
      <c r="G41" s="131">
        <v>233</v>
      </c>
      <c r="H41" s="132">
        <v>10</v>
      </c>
      <c r="I41" s="132">
        <v>7</v>
      </c>
      <c r="J41" s="132">
        <v>1</v>
      </c>
      <c r="K41" s="132">
        <v>1</v>
      </c>
      <c r="L41" s="132">
        <v>0</v>
      </c>
      <c r="M41" s="132">
        <v>0</v>
      </c>
      <c r="N41" s="133">
        <v>0</v>
      </c>
      <c r="O41" s="133">
        <v>0</v>
      </c>
      <c r="P41" s="133">
        <v>0</v>
      </c>
      <c r="Q41" s="132"/>
      <c r="R41" s="114">
        <f ca="1">SUM(R42:R44)-R44</f>
        <v>7124</v>
      </c>
      <c r="S41" s="115">
        <f ca="1">SUM(S42:S44)-S44</f>
        <v>20357</v>
      </c>
      <c r="T41" s="115">
        <f ca="1">SUM(T42:T44)-T44</f>
        <v>17093</v>
      </c>
      <c r="U41" s="116">
        <f ca="1">SUM(U42:U44)-U44</f>
        <v>0</v>
      </c>
      <c r="V41" s="115"/>
      <c r="W41" s="114">
        <f ca="1">SUM(W42:W44)-W44</f>
        <v>12148</v>
      </c>
      <c r="X41" s="115">
        <f ca="1">SUM(X42:X44)-X44</f>
        <v>34343</v>
      </c>
      <c r="Y41" s="115">
        <f ca="1">SUM(Y42:Y44)-Y44</f>
        <v>21856</v>
      </c>
      <c r="Z41" s="116">
        <f ca="1">SUM(Z42:Z44)-Z44</f>
        <v>0</v>
      </c>
      <c r="AA41" s="115"/>
      <c r="AB41" s="114">
        <f ca="1">SUM(AB42:AB44)-AB44</f>
        <v>49584.75</v>
      </c>
      <c r="AC41" s="115">
        <f ca="1">SUM(AC42:AC44)-AC44</f>
        <v>93149</v>
      </c>
      <c r="AD41" s="115">
        <f ca="1">SUM(AD42:AD44)-AD44</f>
        <v>0</v>
      </c>
      <c r="AE41" s="116">
        <f ca="1">SUM(AE42:AE44)-AE44</f>
        <v>0</v>
      </c>
      <c r="AF41" s="115"/>
      <c r="AG41" s="114">
        <f ca="1">SUM(AG42:AG44)-AG44</f>
        <v>47539.75</v>
      </c>
      <c r="AH41" s="115">
        <f ca="1">SUM(AH42:AH44)-AH44</f>
        <v>61373</v>
      </c>
      <c r="AI41" s="115">
        <f ca="1">SUM(AI42:AI44)-AI44</f>
        <v>0</v>
      </c>
      <c r="AJ41" s="116">
        <f ca="1">SUM(AJ42:AJ44)-AJ44</f>
        <v>0</v>
      </c>
      <c r="AK41" s="115"/>
      <c r="AL41" s="114">
        <f ca="1">SUM(AL42:AL44)-AL44</f>
        <v>26078.75</v>
      </c>
      <c r="AM41" s="115">
        <f ca="1">SUM(AM42:AM44)-AM44</f>
        <v>41547</v>
      </c>
      <c r="AN41" s="115">
        <f ca="1">SUM(AN42:AN44)-AN44</f>
        <v>0</v>
      </c>
      <c r="AO41" s="116">
        <f ca="1">SUM(AO42:AO44)-AO44</f>
        <v>0</v>
      </c>
      <c r="AP41" s="115"/>
      <c r="AQ41" s="114">
        <f ca="1">SUM(AQ42:AQ44)-AQ44</f>
        <v>22233.75</v>
      </c>
      <c r="AR41" s="115">
        <f ca="1">SUM(AR42:AR44)-AR44</f>
        <v>39589</v>
      </c>
      <c r="AS41" s="115">
        <f ca="1">SUM(AS42:AS44)-AS44</f>
        <v>0</v>
      </c>
      <c r="AT41" s="116">
        <f ca="1">SUM(AT42:AT44)-AT44</f>
        <v>0</v>
      </c>
      <c r="AU41" s="115"/>
      <c r="AV41" s="114">
        <f ca="1">SUM(AV42:AV44)-AV44</f>
        <v>22955.75</v>
      </c>
      <c r="AW41" s="115">
        <f ca="1">SUM(AW42:AW44)-AW44</f>
        <v>40560</v>
      </c>
      <c r="AX41" s="115">
        <f ca="1">SUM(AX42:AX44)-AX44</f>
        <v>0</v>
      </c>
      <c r="AY41" s="116">
        <f ca="1">SUM(AY42:AY44)-AY44</f>
        <v>0</v>
      </c>
      <c r="AZ41" s="115"/>
      <c r="BA41" s="114">
        <f ca="1">SUM(BA42:BA44)-BA44</f>
        <v>20607.5</v>
      </c>
      <c r="BB41" s="115">
        <f ca="1">SUM(BB42:BB44)-BB44</f>
        <v>37368</v>
      </c>
      <c r="BC41" s="115">
        <f ca="1">SUM(BC42:BC44)-BC44</f>
        <v>0</v>
      </c>
      <c r="BD41" s="116">
        <f ca="1">SUM(BD42:BD44)-BD44</f>
        <v>0</v>
      </c>
      <c r="BE41" s="115"/>
      <c r="BF41" s="114">
        <f ca="1">SUM(BF42:BF44)-BF44</f>
        <v>20837.916666666668</v>
      </c>
      <c r="BG41" s="115">
        <f ca="1">SUM(BG42:BG44)-BG44</f>
        <v>41997</v>
      </c>
      <c r="BH41" s="115">
        <f ca="1">SUM(BH42:BH44)-BH44</f>
        <v>0</v>
      </c>
      <c r="BI41" s="116">
        <f ca="1">SUM(BI42:BI44)-BI44</f>
        <v>0</v>
      </c>
      <c r="BJ41" s="115"/>
      <c r="BK41" s="114">
        <f ca="1">SUM(BK42:BK44)-BK44</f>
        <v>22334.333333333332</v>
      </c>
      <c r="BL41" s="115">
        <f ca="1">SUM(BL42:BL44)-BL44</f>
        <v>41730</v>
      </c>
      <c r="BM41" s="115">
        <f ca="1">SUM(BM42:BM44)-BM44</f>
        <v>0</v>
      </c>
      <c r="BN41" s="116">
        <f ca="1">SUM(BN42:BN44)-BN44</f>
        <v>0</v>
      </c>
      <c r="BO41" s="115"/>
      <c r="BP41" s="114">
        <f ca="1">SUM(BP42:BP44)-BP44</f>
        <v>20682.5</v>
      </c>
      <c r="BQ41" s="115">
        <f ca="1">SUM(BQ42:BQ44)-BQ44</f>
        <v>39670</v>
      </c>
      <c r="BR41" s="115">
        <f ca="1">SUM(BR42:BR44)-BR44</f>
        <v>0</v>
      </c>
      <c r="BS41" s="116">
        <f ca="1">SUM(BS42:BS44)-BS44</f>
        <v>0</v>
      </c>
      <c r="BT41" s="115"/>
      <c r="BU41" s="114">
        <f ca="1">SUM(BU42:BU44)-BU44</f>
        <v>20045.333333333332</v>
      </c>
      <c r="BV41" s="115">
        <f ca="1">SUM(BV42:BV44)-BV44</f>
        <v>39414</v>
      </c>
      <c r="BW41" s="115">
        <f ca="1">SUM(BW42:BW44)-BW44</f>
        <v>0</v>
      </c>
      <c r="BX41" s="116">
        <f ca="1">SUM(BX42:BX44)-BX44</f>
        <v>0</v>
      </c>
    </row>
    <row r="42" spans="1:76" ht="36.75" customHeight="1" x14ac:dyDescent="0.35">
      <c r="A42" s="80" t="str">
        <f ca="1">HYPERLINK(CELL("contents",$A$2)&amp;CELL("contents",D$39)&amp;"!B"&amp;MATCH(D42,UNEMPLOYMENT!C:C,0)+6, "seedetails")</f>
        <v>seedetails</v>
      </c>
      <c r="B42" s="163">
        <f>B41+1</f>
        <v>1</v>
      </c>
      <c r="C42" s="174" t="str">
        <f t="shared" ca="1" si="18"/>
        <v>233.10.7.1.1.1</v>
      </c>
      <c r="D42" s="81" t="str">
        <f ca="1">INDIRECT( ADDRESS( ( $B42 - 1)*Tools!$G$16 + Tools!$G$17, 3, 1, 1, "UNEMPLOYMENT" ) )</f>
        <v>Unemployment benefit 1</v>
      </c>
      <c r="E42" s="81" t="str">
        <f ca="1">INDIRECT( ADDRESS( ( $B42 - 1)*Tools!$G$16 + Tools!$G$17, 4, 1, 1, "UNEMPLOYMENT" ) )</f>
        <v>Unemployment benefit 1</v>
      </c>
      <c r="F42" s="81" t="str">
        <f ca="1">INDIRECT( ADDRESS( ( $B42 - 1)*Tools!$G$16 + Tools!$G$17, 4, 1, 1, "UNEMPLOYMENT" ) )</f>
        <v>Unemployment benefit 1</v>
      </c>
      <c r="G42" s="90">
        <v>233</v>
      </c>
      <c r="H42" s="91">
        <f ca="1">IF(INDEX(UNEMPLOYMENT!$A$1:$H$478,MATCH($D42,UNEMPLOYMENT!$C:$C,0)+Tools!$G$14,5)=Tools!$D$19,10,IF(INDEX(UNEMPLOYMENT!$A$1:$H$478,MATCH($D42,UNEMPLOYMENT!$C:$C,0)+Tools!$G$14,5)=Tools!$D$20,20,30))</f>
        <v>10</v>
      </c>
      <c r="I42" s="91">
        <v>7</v>
      </c>
      <c r="J42" s="91">
        <v>1</v>
      </c>
      <c r="K42" s="91">
        <f>K41</f>
        <v>1</v>
      </c>
      <c r="L42" s="91">
        <f>L41+1</f>
        <v>1</v>
      </c>
      <c r="M42" s="91">
        <f ca="1">IF(INDEX( UNEMPLOYMENT!$A$1:$H$478,MATCH($D42,UNEMPLOYMENT!$C:$C,0)+Tools!$G$13,3)="No",0,1)</f>
        <v>0</v>
      </c>
      <c r="N42" s="118">
        <f ca="1">IF(INDEX( UNEMPLOYMENT!$A$1:$H$478,MATCH($D42,UNEMPLOYMENT!$C:$C,0)+Tools!$G$12,3)="No",0,1)</f>
        <v>0</v>
      </c>
      <c r="O42" s="118" t="str">
        <f ca="1">IF(INDEX(UNEMPLOYMENT!$A$1:$H$696,MATCH($D42,UNEMPLOYMENT!$C:$C,0)+Tools!$G$12,5)=1,"P",IF(INDEX(UNEMPLOYMENT!$A$1:$H$696,MATCH($D42,UNEMPLOYMENT!$C:$C,0)+Tools!$G$12,5)=365,"F","G"))</f>
        <v>P</v>
      </c>
      <c r="P42" s="118">
        <f ca="1">IF(INDEX( UNEMPLOYMENT!$A$1:$H$478,MATCH($D42,UNEMPLOYMENT!$C:$C,0)+Tools!$G$13,5)="No",0,1)</f>
        <v>1</v>
      </c>
      <c r="Q42" s="83"/>
      <c r="R42" s="119">
        <f ca="1">INDEX(UNEMPLOYMENT!$A$1:$H$478,MATCH($D42,UNEMPLOYMENT!$C:$C,0)+Tools!$G$4,MATCH(2007,UNEMPLOYMENT!$11:$11,0)+Tools!$G$3)</f>
        <v>2367</v>
      </c>
      <c r="S42" s="117">
        <f ca="1">INDEX(UNEMPLOYMENT!$A$1:$H$478,MATCH($D42,UNEMPLOYMENT!$C:$C,0)+Tools!$G$5,MATCH(2007,UNEMPLOYMENT!$11:$11,0)+Tools!$G$3)</f>
        <v>6467</v>
      </c>
      <c r="T42" s="117">
        <f ca="1">INDEX(UNEMPLOYMENT!$A$1:$H$478,MATCH($D42,UNEMPLOYMENT!$C:$C,0)+Tools!$G$6,MATCH(2007,UNEMPLOYMENT!$11:$11,0)+Tools!$G$3)</f>
        <v>5542</v>
      </c>
      <c r="U42" s="118" t="str">
        <f ca="1">INDEX(UNEMPLOYMENT!$A$1:$H$478,MATCH($D42,UNEMPLOYMENT!$C:$C,0)+Tools!$G$8,MATCH(2007,UNEMPLOYMENT!$11:$11,0)+Tools!$G$3)</f>
        <v>(m)</v>
      </c>
      <c r="V42" s="117"/>
      <c r="W42" s="119">
        <f ca="1">INDEX(UNEMPLOYMENT!$A$1:$H$478,MATCH($D42,UNEMPLOYMENT!$C:$C,0)+Tools!$G$4,MATCH(2008,UNEMPLOYMENT!$11:$11,0)+Tools!$G$3)</f>
        <v>5892</v>
      </c>
      <c r="X42" s="117">
        <f ca="1">INDEX(UNEMPLOYMENT!$A$1:$H$478,MATCH($D42,UNEMPLOYMENT!$C:$C,0)+Tools!$G$5,MATCH(2008,UNEMPLOYMENT!$11:$11,0)+Tools!$G$3)</f>
        <v>15743</v>
      </c>
      <c r="Y42" s="117">
        <f ca="1">INDEX(UNEMPLOYMENT!$A$1:$H$478,MATCH($D42,UNEMPLOYMENT!$C:$C,0)+Tools!$G$6,MATCH(2008,UNEMPLOYMENT!$11:$11,0)+Tools!$G$3)</f>
        <v>9033</v>
      </c>
      <c r="Z42" s="118" t="str">
        <f ca="1">INDEX(UNEMPLOYMENT!$A$1:$H$478,MATCH($D42,UNEMPLOYMENT!$C:$C,0)+Tools!$G$8,MATCH(2008,UNEMPLOYMENT!$11:$11,0)+Tools!$G$3)</f>
        <v>(m)</v>
      </c>
      <c r="AA42" s="117"/>
      <c r="AB42" s="119">
        <f ca="1">INDEX(UNEMPLOYMENT!$A$1:$I$478,MATCH($D42,UNEMPLOYMENT!$C:$C,0)+Tools!$G$4,MATCH(2009,UNEMPLOYMENT!$11:$11,0)+Tools!$G$3)</f>
        <v>31207.75</v>
      </c>
      <c r="AC42" s="117">
        <f ca="1">INDEX(UNEMPLOYMENT!$A$1:$I$478,MATCH($D42,UNEMPLOYMENT!$C:$C,0)+Tools!$G$5,MATCH(2009,UNEMPLOYMENT!$11:$11,0)+Tools!$G$3)</f>
        <v>54970</v>
      </c>
      <c r="AD42" s="117" t="str">
        <f ca="1">INDEX(UNEMPLOYMENT!$A$1:$I$478,MATCH($D42,UNEMPLOYMENT!$C:$C,0)+Tools!$G$6,MATCH(2009,UNEMPLOYMENT!$11:$11,0)+Tools!$G$3)</f>
        <v>(m)</v>
      </c>
      <c r="AE42" s="118" t="str">
        <f ca="1">INDEX(UNEMPLOYMENT!$A$1:$I$478,MATCH($D42,UNEMPLOYMENT!$C:$C,0)+Tools!$G$8,MATCH(2009,UNEMPLOYMENT!$11:$11,0)+Tools!$G$3)</f>
        <v>(m)</v>
      </c>
      <c r="AF42" s="117"/>
      <c r="AG42" s="119">
        <f ca="1">INDEX(UNEMPLOYMENT!$A$1:$J$478,MATCH($D42,UNEMPLOYMENT!$C:$C,0)+Tools!$G$4,MATCH(2010,UNEMPLOYMENT!$11:$11,0)+Tools!$G$3)</f>
        <v>31922.75</v>
      </c>
      <c r="AH42" s="117">
        <f ca="1">INDEX(UNEMPLOYMENT!$A$1:$J$478,MATCH($D42,UNEMPLOYMENT!$C:$C,0)+Tools!$G$5,MATCH(2010,UNEMPLOYMENT!$11:$11,0)+Tools!$G$3)</f>
        <v>32363</v>
      </c>
      <c r="AI42" s="117" t="str">
        <f ca="1">INDEX(UNEMPLOYMENT!$A$1:$J$478,MATCH($D42,UNEMPLOYMENT!$C:$C,0)+Tools!$G$6,MATCH(2010,UNEMPLOYMENT!$11:$11,0)+Tools!$G$3)</f>
        <v>(m)</v>
      </c>
      <c r="AJ42" s="118" t="str">
        <f ca="1">INDEX(UNEMPLOYMENT!$A$1:$J$478,MATCH($D42,UNEMPLOYMENT!$C:$C,0)+Tools!$G$8,MATCH(2010,UNEMPLOYMENT!$11:$11,0)+Tools!$G$3)</f>
        <v>(m)</v>
      </c>
      <c r="AK42" s="117"/>
      <c r="AL42" s="119">
        <f ca="1">INDEX(UNEMPLOYMENT!$A$1:$Z$478,MATCH($D42,UNEMPLOYMENT!$C:$C,0)+Tools!$G$4,MATCH(2011,UNEMPLOYMENT!$11:$11,0)+Tools!$G$3)</f>
        <v>15744.75</v>
      </c>
      <c r="AM42" s="117">
        <f ca="1">INDEX(UNEMPLOYMENT!$A$1:$Z$478,MATCH($D42,UNEMPLOYMENT!$C:$C,0)+Tools!$G$5,MATCH(2011,UNEMPLOYMENT!$11:$11,0)+Tools!$G$3)</f>
        <v>19830</v>
      </c>
      <c r="AN42" s="117" t="str">
        <f ca="1">INDEX(UNEMPLOYMENT!$A$1:$Z$478,MATCH($D42,UNEMPLOYMENT!$C:$C,0)+Tools!$G$6,MATCH(2011,UNEMPLOYMENT!$11:$11,0)+Tools!$G$3)</f>
        <v>(m)</v>
      </c>
      <c r="AO42" s="118" t="str">
        <f ca="1">INDEX(UNEMPLOYMENT!$A$1:$Z$478,MATCH($D42,UNEMPLOYMENT!$C:$C,0)+Tools!$G$8,MATCH(2011,UNEMPLOYMENT!$11:$11,0)+Tools!$G$3)</f>
        <v>(m)</v>
      </c>
      <c r="AP42" s="117"/>
      <c r="AQ42" s="119">
        <f ca="1">INDEX(UNEMPLOYMENT!$A$1:$Z$478,MATCH($D42,UNEMPLOYMENT!$C:$C,0)+Tools!$G$4,MATCH(2012,UNEMPLOYMENT!$11:$11,0)+Tools!$G$3)</f>
        <v>13059.75</v>
      </c>
      <c r="AR42" s="117">
        <f ca="1">INDEX(UNEMPLOYMENT!$A$1:$Z$478,MATCH($D42,UNEMPLOYMENT!$C:$C,0)+Tools!$G$5,MATCH(2012,UNEMPLOYMENT!$11:$11,0)+Tools!$G$3)</f>
        <v>19830</v>
      </c>
      <c r="AS42" s="117" t="str">
        <f ca="1">INDEX(UNEMPLOYMENT!$A$1:$Z$478,MATCH($D42,UNEMPLOYMENT!$C:$C,0)+Tools!$G$6,MATCH(2012,UNEMPLOYMENT!$11:$11,0)+Tools!$G$3)</f>
        <v>(m)</v>
      </c>
      <c r="AT42" s="118" t="str">
        <f ca="1">INDEX(UNEMPLOYMENT!$A$1:$Z$478,MATCH($D42,UNEMPLOYMENT!$C:$C,0)+Tools!$G$8,MATCH(2012,UNEMPLOYMENT!$11:$11,0)+Tools!$G$3)</f>
        <v>(m)</v>
      </c>
      <c r="AU42" s="117"/>
      <c r="AV42" s="119">
        <f ca="1">INDEX(UNEMPLOYMENT!$A$1:$Z$478,MATCH($D42,UNEMPLOYMENT!$C:$C,0)+Tools!$G$4,MATCH(2013,UNEMPLOYMENT!$11:$11,0)+Tools!$G$3)</f>
        <v>13885.75</v>
      </c>
      <c r="AW42" s="117">
        <f ca="1">INDEX(UNEMPLOYMENT!$A$1:$Z$478,MATCH($D42,UNEMPLOYMENT!$C:$C,0)+Tools!$G$5,MATCH(2013,UNEMPLOYMENT!$11:$11,0)+Tools!$G$3)</f>
        <v>20228</v>
      </c>
      <c r="AX42" s="117" t="str">
        <f ca="1">INDEX(UNEMPLOYMENT!$A$1:$Z$478,MATCH($D42,UNEMPLOYMENT!$C:$C,0)+Tools!$G$6,MATCH(2013,UNEMPLOYMENT!$11:$11,0)+Tools!$G$3)</f>
        <v>(m)</v>
      </c>
      <c r="AY42" s="118" t="str">
        <f ca="1">INDEX(UNEMPLOYMENT!$A$1:$Z$478,MATCH($D42,UNEMPLOYMENT!$C:$C,0)+Tools!$G$8,MATCH(2013,UNEMPLOYMENT!$11:$11,0)+Tools!$G$3)</f>
        <v>(m)</v>
      </c>
      <c r="AZ42" s="117"/>
      <c r="BA42" s="119">
        <f ca="1">INDEX(UNEMPLOYMENT!$A$1:$Z$478,MATCH($D42,UNEMPLOYMENT!$C:$C,0)+Tools!$G$4,MATCH(2014,UNEMPLOYMENT!$11:$11,0)+Tools!$G$3)</f>
        <v>12910.5</v>
      </c>
      <c r="BB42" s="117">
        <f ca="1">INDEX(UNEMPLOYMENT!$A$1:$Z$478,MATCH($D42,UNEMPLOYMENT!$C:$C,0)+Tools!$G$5,MATCH(2014,UNEMPLOYMENT!$11:$11,0)+Tools!$G$3)</f>
        <v>19213</v>
      </c>
      <c r="BC42" s="117" t="str">
        <f ca="1">INDEX(UNEMPLOYMENT!$A$1:$Z$478,MATCH($D42,UNEMPLOYMENT!$C:$C,0)+Tools!$G$6,MATCH(2014,UNEMPLOYMENT!$11:$11,0)+Tools!$G$3)</f>
        <v>(m)</v>
      </c>
      <c r="BD42" s="118" t="str">
        <f ca="1">INDEX(UNEMPLOYMENT!$A$1:$Z$478,MATCH($D42,UNEMPLOYMENT!$C:$C,0)+Tools!$G$8,MATCH(2014,UNEMPLOYMENT!$11:$11,0)+Tools!$G$3)</f>
        <v>(m)</v>
      </c>
      <c r="BE42" s="117"/>
      <c r="BF42" s="119">
        <f ca="1">INDEX(UNEMPLOYMENT!$A$1:$Z$478,MATCH($D42,UNEMPLOYMENT!$C:$C,0)+Tools!$G$4,MATCH(2015,UNEMPLOYMENT!$11:$11,0)+Tools!$G$3)</f>
        <v>12849.25</v>
      </c>
      <c r="BG42" s="117">
        <f ca="1">INDEX(UNEMPLOYMENT!$A$1:$Z$478,MATCH($D42,UNEMPLOYMENT!$C:$C,0)+Tools!$G$5,MATCH(2015,UNEMPLOYMENT!$11:$11,0)+Tools!$G$3)</f>
        <v>21937</v>
      </c>
      <c r="BH42" s="117" t="str">
        <f ca="1">INDEX(UNEMPLOYMENT!$A$1:$Z$478,MATCH($D42,UNEMPLOYMENT!$C:$C,0)+Tools!$G$6,MATCH(2015,UNEMPLOYMENT!$11:$11,0)+Tools!$G$3)</f>
        <v>(m)</v>
      </c>
      <c r="BI42" s="118" t="str">
        <f ca="1">INDEX(UNEMPLOYMENT!$A$1:$Z$478,MATCH($D42,UNEMPLOYMENT!$C:$C,0)+Tools!$G$8,MATCH(2015,UNEMPLOYMENT!$11:$11,0)+Tools!$G$3)</f>
        <v>(m)</v>
      </c>
      <c r="BJ42" s="117"/>
      <c r="BK42" s="119">
        <f ca="1">INDEX(UNEMPLOYMENT!$A$1:$Z$478,MATCH($D42,UNEMPLOYMENT!$C:$C,0)+Tools!$G$4,MATCH(2016,UNEMPLOYMENT!$11:$11,0)+Tools!$G$3)</f>
        <v>14566.5</v>
      </c>
      <c r="BL42" s="117">
        <f ca="1">INDEX(UNEMPLOYMENT!$A$1:$Z$478,MATCH($D42,UNEMPLOYMENT!$C:$C,0)+Tools!$G$5,MATCH(2016,UNEMPLOYMENT!$11:$11,0)+Tools!$G$3)</f>
        <v>22255</v>
      </c>
      <c r="BM42" s="117" t="str">
        <f ca="1">INDEX(UNEMPLOYMENT!$A$1:$Z$478,MATCH($D42,UNEMPLOYMENT!$C:$C,0)+Tools!$G$6,MATCH(2016,UNEMPLOYMENT!$11:$11,0)+Tools!$G$3)</f>
        <v>(m)</v>
      </c>
      <c r="BN42" s="118" t="str">
        <f ca="1">INDEX(UNEMPLOYMENT!$A$1:$Z$478,MATCH($D42,UNEMPLOYMENT!$C:$C,0)+Tools!$G$8,MATCH(2016,UNEMPLOYMENT!$11:$11,0)+Tools!$G$3)</f>
        <v>(m)</v>
      </c>
      <c r="BO42" s="117"/>
      <c r="BP42" s="119">
        <f ca="1">INDEX(UNEMPLOYMENT!$A$1:$Z$478,MATCH($D42,UNEMPLOYMENT!$C:$C,0)+Tools!$G$4,MATCH(2017,UNEMPLOYMENT!$11:$11,0)+Tools!$G$3)</f>
        <v>13286</v>
      </c>
      <c r="BQ42" s="117">
        <f ca="1">INDEX(UNEMPLOYMENT!$A$1:$Z$478,MATCH($D42,UNEMPLOYMENT!$C:$C,0)+Tools!$G$5,MATCH(2017,UNEMPLOYMENT!$11:$11,0)+Tools!$G$3)</f>
        <v>20577</v>
      </c>
      <c r="BR42" s="117" t="str">
        <f ca="1">INDEX(UNEMPLOYMENT!$A$1:$Z$478,MATCH($D42,UNEMPLOYMENT!$C:$C,0)+Tools!$G$6,MATCH(2017,UNEMPLOYMENT!$11:$11,0)+Tools!$G$3)</f>
        <v>(m)</v>
      </c>
      <c r="BS42" s="118" t="str">
        <f ca="1">INDEX(UNEMPLOYMENT!$A$1:$Z$478,MATCH($D42,UNEMPLOYMENT!$C:$C,0)+Tools!$G$8,MATCH(2017,UNEMPLOYMENT!$11:$11,0)+Tools!$G$3)</f>
        <v>(m)</v>
      </c>
      <c r="BT42" s="117"/>
      <c r="BU42" s="119">
        <f ca="1">INDEX(UNEMPLOYMENT!$A$1:$Z$478,MATCH($D42,UNEMPLOYMENT!$C:$C,0)+Tools!$G$4,MATCH(2018,UNEMPLOYMENT!$11:$11,0)+Tools!$G$3)</f>
        <v>13200</v>
      </c>
      <c r="BV42" s="117">
        <f ca="1">INDEX(UNEMPLOYMENT!$A$1:$Z$478,MATCH($D42,UNEMPLOYMENT!$C:$C,0)+Tools!$G$5,MATCH(2018,UNEMPLOYMENT!$11:$11,0)+Tools!$G$3)</f>
        <v>21802</v>
      </c>
      <c r="BW42" s="117" t="str">
        <f ca="1">INDEX(UNEMPLOYMENT!$A$1:$Z$478,MATCH($D42,UNEMPLOYMENT!$C:$C,0)+Tools!$G$6,MATCH(2018,UNEMPLOYMENT!$11:$11,0)+Tools!$G$3)</f>
        <v>(m)</v>
      </c>
      <c r="BX42" s="118" t="str">
        <f ca="1">INDEX(UNEMPLOYMENT!$A$1:$Z$478,MATCH($D42,UNEMPLOYMENT!$C:$C,0)+Tools!$G$8,MATCH(2018,UNEMPLOYMENT!$11:$11,0)+Tools!$G$3)</f>
        <v>(m)</v>
      </c>
    </row>
    <row r="43" spans="1:76" ht="36.75" customHeight="1" x14ac:dyDescent="0.35">
      <c r="A43" s="80" t="str">
        <f ca="1">HYPERLINK(CELL("contents",$A$2)&amp;CELL("contents",D$39)&amp;"!B"&amp;MATCH(D43,UNEMPLOYMENT!C:C,0)+6, "seedetails")</f>
        <v>seedetails</v>
      </c>
      <c r="B43" s="163">
        <f>B42+1</f>
        <v>2</v>
      </c>
      <c r="C43" s="174" t="str">
        <f ca="1">CONCATENATE(G43,".",H43,".",I43,".",J43,".",K43,".",L43)</f>
        <v>233.10.7.1.1.2</v>
      </c>
      <c r="D43" s="81" t="str">
        <f ca="1">INDIRECT( ADDRESS( ( $B43 - 1)*Tools!$G$16 + Tools!$G$17, 3, 1, 1, "UNEMPLOYMENT" ) )</f>
        <v>Unemployment benefit 2</v>
      </c>
      <c r="E43" s="81" t="str">
        <f ca="1">INDIRECT( ADDRESS( ( $B43 - 1)*Tools!$G$16 + Tools!$G$17, 4, 1, 1, "UNEMPLOYMENT" ) )</f>
        <v>Unemployment benefit 2</v>
      </c>
      <c r="F43" s="81" t="str">
        <f ca="1">INDIRECT( ADDRESS( ( $B43 - 1)*Tools!$G$16 + Tools!$G$17, 4, 1, 1, "UNEMPLOYMENT" ) )</f>
        <v>Unemployment benefit 2</v>
      </c>
      <c r="G43" s="90">
        <v>233</v>
      </c>
      <c r="H43" s="91">
        <f ca="1">IF(INDEX(UNEMPLOYMENT!$A$1:$H$478,MATCH($D43,UNEMPLOYMENT!$C:$C,0)+Tools!$G$14,5)=Tools!$D$19,10,IF(INDEX(UNEMPLOYMENT!$A$1:$H$478,MATCH($D43,UNEMPLOYMENT!$C:$C,0)+Tools!$G$14,5)=Tools!$D$20,20,30))</f>
        <v>10</v>
      </c>
      <c r="I43" s="91">
        <v>7</v>
      </c>
      <c r="J43" s="91">
        <v>1</v>
      </c>
      <c r="K43" s="91">
        <f>K42</f>
        <v>1</v>
      </c>
      <c r="L43" s="91">
        <f>L42+1</f>
        <v>2</v>
      </c>
      <c r="M43" s="91">
        <f ca="1">IF(INDEX( UNEMPLOYMENT!$A$1:$H$478,MATCH($D43,UNEMPLOYMENT!$C:$C,0)+Tools!$G$13,3)="No",0,1)</f>
        <v>0</v>
      </c>
      <c r="N43" s="118">
        <f ca="1">IF(INDEX( UNEMPLOYMENT!$A$1:$H$478,MATCH($D43,UNEMPLOYMENT!$C:$C,0)+Tools!$G$12,3)="No",0,1)</f>
        <v>1</v>
      </c>
      <c r="O43" s="118" t="str">
        <f ca="1">IF(INDEX(UNEMPLOYMENT!$A$1:$H$696,MATCH($D43,UNEMPLOYMENT!$C:$C,0)+Tools!$G$12,5)=1,"P",IF(INDEX(UNEMPLOYMENT!$A$1:$H$696,MATCH($D43,UNEMPLOYMENT!$C:$C,0)+Tools!$G$12,5)=365,"F","G"))</f>
        <v>P</v>
      </c>
      <c r="P43" s="118">
        <f ca="1">IF(INDEX( UNEMPLOYMENT!$A$1:$H$478,MATCH($D43,UNEMPLOYMENT!$C:$C,0)+Tools!$G$13,5)="No",0,1)</f>
        <v>1</v>
      </c>
      <c r="Q43" s="83"/>
      <c r="R43" s="119">
        <f ca="1">INDEX(UNEMPLOYMENT!$A$1:$H$478,MATCH($D43,UNEMPLOYMENT!$C:$C,0)+Tools!$G$4,MATCH(2007,UNEMPLOYMENT!$11:$11,0)+Tools!$G$3)</f>
        <v>4757</v>
      </c>
      <c r="S43" s="117">
        <f ca="1">INDEX(UNEMPLOYMENT!$A$1:$H$478,MATCH($D43,UNEMPLOYMENT!$C:$C,0)+Tools!$G$5,MATCH(2007,UNEMPLOYMENT!$11:$11,0)+Tools!$G$3)</f>
        <v>13890</v>
      </c>
      <c r="T43" s="117">
        <f ca="1">INDEX(UNEMPLOYMENT!$A$1:$H$478,MATCH($D43,UNEMPLOYMENT!$C:$C,0)+Tools!$G$6,MATCH(2007,UNEMPLOYMENT!$11:$11,0)+Tools!$G$3)</f>
        <v>11551</v>
      </c>
      <c r="U43" s="118" t="str">
        <f ca="1">INDEX(UNEMPLOYMENT!$A$1:$H$478,MATCH($D43,UNEMPLOYMENT!$C:$C,0)+Tools!$G$8,MATCH(2007,UNEMPLOYMENT!$11:$11,0)+Tools!$G$3)</f>
        <v>(m)</v>
      </c>
      <c r="V43" s="117"/>
      <c r="W43" s="119">
        <f ca="1">INDEX(UNEMPLOYMENT!$A$1:$H$478,MATCH($D43,UNEMPLOYMENT!$C:$C,0)+Tools!$G$4,MATCH(2008,UNEMPLOYMENT!$11:$11,0)+Tools!$G$3)</f>
        <v>6256</v>
      </c>
      <c r="X43" s="117">
        <f ca="1">INDEX(UNEMPLOYMENT!$A$1:$H$478,MATCH($D43,UNEMPLOYMENT!$C:$C,0)+Tools!$G$5,MATCH(2008,UNEMPLOYMENT!$11:$11,0)+Tools!$G$3)</f>
        <v>18600</v>
      </c>
      <c r="Y43" s="117">
        <f ca="1">INDEX(UNEMPLOYMENT!$A$1:$H$478,MATCH($D43,UNEMPLOYMENT!$C:$C,0)+Tools!$G$6,MATCH(2008,UNEMPLOYMENT!$11:$11,0)+Tools!$G$3)</f>
        <v>12823</v>
      </c>
      <c r="Z43" s="118" t="str">
        <f ca="1">INDEX(UNEMPLOYMENT!$A$1:$H$478,MATCH($D43,UNEMPLOYMENT!$C:$C,0)+Tools!$G$8,MATCH(2008,UNEMPLOYMENT!$11:$11,0)+Tools!$G$3)</f>
        <v>(m)</v>
      </c>
      <c r="AA43" s="117"/>
      <c r="AB43" s="119">
        <f ca="1">INDEX(UNEMPLOYMENT!$A$1:$I$478,MATCH($D43,UNEMPLOYMENT!$C:$C,0)+Tools!$G$4,MATCH(2009,UNEMPLOYMENT!$11:$11,0)+Tools!$G$3)</f>
        <v>18377</v>
      </c>
      <c r="AC43" s="117">
        <f ca="1">INDEX(UNEMPLOYMENT!$A$1:$I$478,MATCH($D43,UNEMPLOYMENT!$C:$C,0)+Tools!$G$5,MATCH(2009,UNEMPLOYMENT!$11:$11,0)+Tools!$G$3)</f>
        <v>38179</v>
      </c>
      <c r="AD43" s="117" t="str">
        <f ca="1">INDEX(UNEMPLOYMENT!$A$1:$I$478,MATCH($D43,UNEMPLOYMENT!$C:$C,0)+Tools!$G$6,MATCH(2009,UNEMPLOYMENT!$11:$11,0)+Tools!$G$3)</f>
        <v>(m)</v>
      </c>
      <c r="AE43" s="118" t="str">
        <f ca="1">INDEX(UNEMPLOYMENT!$A$1:$I$478,MATCH($D43,UNEMPLOYMENT!$C:$C,0)+Tools!$G$8,MATCH(2009,UNEMPLOYMENT!$11:$11,0)+Tools!$G$3)</f>
        <v>(m)</v>
      </c>
      <c r="AF43" s="117"/>
      <c r="AG43" s="119">
        <f ca="1">INDEX(UNEMPLOYMENT!$A$1:$J$478,MATCH($D43,UNEMPLOYMENT!$C:$C,0)+Tools!$G$4,MATCH(2010,UNEMPLOYMENT!$11:$11,0)+Tools!$G$3)</f>
        <v>15617</v>
      </c>
      <c r="AH43" s="117">
        <f ca="1">INDEX(UNEMPLOYMENT!$A$1:$J$478,MATCH($D43,UNEMPLOYMENT!$C:$C,0)+Tools!$G$5,MATCH(2010,UNEMPLOYMENT!$11:$11,0)+Tools!$G$3)</f>
        <v>29010</v>
      </c>
      <c r="AI43" s="117" t="str">
        <f ca="1">INDEX(UNEMPLOYMENT!$A$1:$J$478,MATCH($D43,UNEMPLOYMENT!$C:$C,0)+Tools!$G$6,MATCH(2010,UNEMPLOYMENT!$11:$11,0)+Tools!$G$3)</f>
        <v>(m)</v>
      </c>
      <c r="AJ43" s="118" t="str">
        <f ca="1">INDEX(UNEMPLOYMENT!$A$1:$J$478,MATCH($D43,UNEMPLOYMENT!$C:$C,0)+Tools!$G$8,MATCH(2010,UNEMPLOYMENT!$11:$11,0)+Tools!$G$3)</f>
        <v>(m)</v>
      </c>
      <c r="AK43" s="117"/>
      <c r="AL43" s="119">
        <f ca="1">INDEX(UNEMPLOYMENT!$A$1:$Z$478,MATCH($D43,UNEMPLOYMENT!$C:$C,0)+Tools!$G$4,MATCH(2011,UNEMPLOYMENT!$11:$11,0)+Tools!$G$3)</f>
        <v>10334</v>
      </c>
      <c r="AM43" s="117">
        <f ca="1">INDEX(UNEMPLOYMENT!$A$1:$Z$478,MATCH($D43,UNEMPLOYMENT!$C:$C,0)+Tools!$G$5,MATCH(2011,UNEMPLOYMENT!$11:$11,0)+Tools!$G$3)</f>
        <v>21717</v>
      </c>
      <c r="AN43" s="117" t="str">
        <f ca="1">INDEX(UNEMPLOYMENT!$A$1:$Z$478,MATCH($D43,UNEMPLOYMENT!$C:$C,0)+Tools!$G$6,MATCH(2011,UNEMPLOYMENT!$11:$11,0)+Tools!$G$3)</f>
        <v>(m)</v>
      </c>
      <c r="AO43" s="118" t="str">
        <f ca="1">INDEX(UNEMPLOYMENT!$A$1:$Z$478,MATCH($D43,UNEMPLOYMENT!$C:$C,0)+Tools!$G$8,MATCH(2011,UNEMPLOYMENT!$11:$11,0)+Tools!$G$3)</f>
        <v>(m)</v>
      </c>
      <c r="AP43" s="117"/>
      <c r="AQ43" s="119">
        <f ca="1">INDEX(UNEMPLOYMENT!$A$1:$Z$478,MATCH($D43,UNEMPLOYMENT!$C:$C,0)+Tools!$G$4,MATCH(2012,UNEMPLOYMENT!$11:$11,0)+Tools!$G$3)</f>
        <v>9174</v>
      </c>
      <c r="AR43" s="117">
        <f ca="1">INDEX(UNEMPLOYMENT!$A$1:$Z$478,MATCH($D43,UNEMPLOYMENT!$C:$C,0)+Tools!$G$5,MATCH(2012,UNEMPLOYMENT!$11:$11,0)+Tools!$G$3)</f>
        <v>19759</v>
      </c>
      <c r="AS43" s="117" t="str">
        <f ca="1">INDEX(UNEMPLOYMENT!$A$1:$Z$478,MATCH($D43,UNEMPLOYMENT!$C:$C,0)+Tools!$G$6,MATCH(2012,UNEMPLOYMENT!$11:$11,0)+Tools!$G$3)</f>
        <v>(m)</v>
      </c>
      <c r="AT43" s="118" t="str">
        <f ca="1">INDEX(UNEMPLOYMENT!$A$1:$Z$478,MATCH($D43,UNEMPLOYMENT!$C:$C,0)+Tools!$G$8,MATCH(2012,UNEMPLOYMENT!$11:$11,0)+Tools!$G$3)</f>
        <v>(m)</v>
      </c>
      <c r="AU43" s="117"/>
      <c r="AV43" s="119">
        <f ca="1">INDEX(UNEMPLOYMENT!$A$1:$Z$478,MATCH($D43,UNEMPLOYMENT!$C:$C,0)+Tools!$G$4,MATCH(2013,UNEMPLOYMENT!$11:$11,0)+Tools!$G$3)</f>
        <v>9070</v>
      </c>
      <c r="AW43" s="117">
        <f ca="1">INDEX(UNEMPLOYMENT!$A$1:$Z$478,MATCH($D43,UNEMPLOYMENT!$C:$C,0)+Tools!$G$5,MATCH(2013,UNEMPLOYMENT!$11:$11,0)+Tools!$G$3)</f>
        <v>20332</v>
      </c>
      <c r="AX43" s="117" t="str">
        <f ca="1">INDEX(UNEMPLOYMENT!$A$1:$Z$478,MATCH($D43,UNEMPLOYMENT!$C:$C,0)+Tools!$G$6,MATCH(2013,UNEMPLOYMENT!$11:$11,0)+Tools!$G$3)</f>
        <v>(m)</v>
      </c>
      <c r="AY43" s="118" t="str">
        <f ca="1">INDEX(UNEMPLOYMENT!$A$1:$Z$478,MATCH($D43,UNEMPLOYMENT!$C:$C,0)+Tools!$G$8,MATCH(2013,UNEMPLOYMENT!$11:$11,0)+Tools!$G$3)</f>
        <v>(m)</v>
      </c>
      <c r="AZ43" s="117"/>
      <c r="BA43" s="119">
        <f ca="1">INDEX(UNEMPLOYMENT!$A$1:$Z$478,MATCH($D43,UNEMPLOYMENT!$C:$C,0)+Tools!$G$4,MATCH(2014,UNEMPLOYMENT!$11:$11,0)+Tools!$G$3)</f>
        <v>7697</v>
      </c>
      <c r="BB43" s="117">
        <f ca="1">INDEX(UNEMPLOYMENT!$A$1:$Z$478,MATCH($D43,UNEMPLOYMENT!$C:$C,0)+Tools!$G$5,MATCH(2014,UNEMPLOYMENT!$11:$11,0)+Tools!$G$3)</f>
        <v>18155</v>
      </c>
      <c r="BC43" s="117" t="str">
        <f ca="1">INDEX(UNEMPLOYMENT!$A$1:$Z$478,MATCH($D43,UNEMPLOYMENT!$C:$C,0)+Tools!$G$6,MATCH(2014,UNEMPLOYMENT!$11:$11,0)+Tools!$G$3)</f>
        <v>(m)</v>
      </c>
      <c r="BD43" s="118" t="str">
        <f ca="1">INDEX(UNEMPLOYMENT!$A$1:$Z$478,MATCH($D43,UNEMPLOYMENT!$C:$C,0)+Tools!$G$8,MATCH(2014,UNEMPLOYMENT!$11:$11,0)+Tools!$G$3)</f>
        <v>(m)</v>
      </c>
      <c r="BE43" s="117"/>
      <c r="BF43" s="119">
        <f ca="1">INDEX(UNEMPLOYMENT!$A$1:$Z$478,MATCH($D43,UNEMPLOYMENT!$C:$C,0)+Tools!$G$4,MATCH(2015,UNEMPLOYMENT!$11:$11,0)+Tools!$G$3)</f>
        <v>7988.666666666667</v>
      </c>
      <c r="BG43" s="117">
        <f ca="1">INDEX(UNEMPLOYMENT!$A$1:$Z$478,MATCH($D43,UNEMPLOYMENT!$C:$C,0)+Tools!$G$5,MATCH(2015,UNEMPLOYMENT!$11:$11,0)+Tools!$G$3)</f>
        <v>20060</v>
      </c>
      <c r="BH43" s="117" t="str">
        <f ca="1">INDEX(UNEMPLOYMENT!$A$1:$Z$478,MATCH($D43,UNEMPLOYMENT!$C:$C,0)+Tools!$G$6,MATCH(2015,UNEMPLOYMENT!$11:$11,0)+Tools!$G$3)</f>
        <v>(m)</v>
      </c>
      <c r="BI43" s="118" t="str">
        <f ca="1">INDEX(UNEMPLOYMENT!$A$1:$Z$478,MATCH($D43,UNEMPLOYMENT!$C:$C,0)+Tools!$G$8,MATCH(2015,UNEMPLOYMENT!$11:$11,0)+Tools!$G$3)</f>
        <v>(m)</v>
      </c>
      <c r="BJ43" s="117"/>
      <c r="BK43" s="119">
        <f ca="1">INDEX(UNEMPLOYMENT!$A$1:$Z$478,MATCH($D43,UNEMPLOYMENT!$C:$C,0)+Tools!$G$4,MATCH(2016,UNEMPLOYMENT!$11:$11,0)+Tools!$G$3)</f>
        <v>7767.833333333333</v>
      </c>
      <c r="BL43" s="117">
        <f ca="1">INDEX(UNEMPLOYMENT!$A$1:$Z$478,MATCH($D43,UNEMPLOYMENT!$C:$C,0)+Tools!$G$5,MATCH(2016,UNEMPLOYMENT!$11:$11,0)+Tools!$G$3)</f>
        <v>19475</v>
      </c>
      <c r="BM43" s="117" t="str">
        <f ca="1">INDEX(UNEMPLOYMENT!$A$1:$Z$478,MATCH($D43,UNEMPLOYMENT!$C:$C,0)+Tools!$G$6,MATCH(2016,UNEMPLOYMENT!$11:$11,0)+Tools!$G$3)</f>
        <v>(m)</v>
      </c>
      <c r="BN43" s="118" t="str">
        <f ca="1">INDEX(UNEMPLOYMENT!$A$1:$Z$478,MATCH($D43,UNEMPLOYMENT!$C:$C,0)+Tools!$G$8,MATCH(2016,UNEMPLOYMENT!$11:$11,0)+Tools!$G$3)</f>
        <v>(m)</v>
      </c>
      <c r="BO43" s="117"/>
      <c r="BP43" s="119">
        <f ca="1">INDEX(UNEMPLOYMENT!$A$1:$Z$478,MATCH($D43,UNEMPLOYMENT!$C:$C,0)+Tools!$G$4,MATCH(2017,UNEMPLOYMENT!$11:$11,0)+Tools!$G$3)</f>
        <v>7396.5</v>
      </c>
      <c r="BQ43" s="117">
        <f ca="1">INDEX(UNEMPLOYMENT!$A$1:$Z$478,MATCH($D43,UNEMPLOYMENT!$C:$C,0)+Tools!$G$5,MATCH(2017,UNEMPLOYMENT!$11:$11,0)+Tools!$G$3)</f>
        <v>19093</v>
      </c>
      <c r="BR43" s="117" t="str">
        <f ca="1">INDEX(UNEMPLOYMENT!$A$1:$Z$478,MATCH($D43,UNEMPLOYMENT!$C:$C,0)+Tools!$G$6,MATCH(2017,UNEMPLOYMENT!$11:$11,0)+Tools!$G$3)</f>
        <v>(m)</v>
      </c>
      <c r="BS43" s="118" t="str">
        <f ca="1">INDEX(UNEMPLOYMENT!$A$1:$Z$478,MATCH($D43,UNEMPLOYMENT!$C:$C,0)+Tools!$G$8,MATCH(2017,UNEMPLOYMENT!$11:$11,0)+Tools!$G$3)</f>
        <v>(m)</v>
      </c>
      <c r="BT43" s="117"/>
      <c r="BU43" s="119">
        <f ca="1">INDEX(UNEMPLOYMENT!$A$1:$Z$478,MATCH($D43,UNEMPLOYMENT!$C:$C,0)+Tools!$G$4,MATCH(2018,UNEMPLOYMENT!$11:$11,0)+Tools!$G$3)</f>
        <v>6845.333333333333</v>
      </c>
      <c r="BV43" s="117">
        <f ca="1">INDEX(UNEMPLOYMENT!$A$1:$Z$478,MATCH($D43,UNEMPLOYMENT!$C:$C,0)+Tools!$G$5,MATCH(2018,UNEMPLOYMENT!$11:$11,0)+Tools!$G$3)</f>
        <v>17612</v>
      </c>
      <c r="BW43" s="117" t="str">
        <f ca="1">INDEX(UNEMPLOYMENT!$A$1:$Z$478,MATCH($D43,UNEMPLOYMENT!$C:$C,0)+Tools!$G$6,MATCH(2018,UNEMPLOYMENT!$11:$11,0)+Tools!$G$3)</f>
        <v>(m)</v>
      </c>
      <c r="BX43" s="118" t="str">
        <f ca="1">INDEX(UNEMPLOYMENT!$A$1:$Z$478,MATCH($D43,UNEMPLOYMENT!$C:$C,0)+Tools!$G$8,MATCH(2018,UNEMPLOYMENT!$11:$11,0)+Tools!$G$3)</f>
        <v>(m)</v>
      </c>
    </row>
    <row r="44" spans="1:76" ht="31.5" customHeight="1" x14ac:dyDescent="0.35">
      <c r="B44" s="159">
        <f>B43</f>
        <v>2</v>
      </c>
      <c r="C44" s="176" t="str">
        <f t="shared" si="18"/>
        <v>233.10.7.1.2.0</v>
      </c>
      <c r="D44" s="130" t="s">
        <v>25</v>
      </c>
      <c r="E44" s="130" t="s">
        <v>25</v>
      </c>
      <c r="F44" s="130" t="s">
        <v>25</v>
      </c>
      <c r="G44" s="77">
        <v>233</v>
      </c>
      <c r="H44" s="78">
        <v>10</v>
      </c>
      <c r="I44" s="78">
        <v>7</v>
      </c>
      <c r="J44" s="78">
        <v>1</v>
      </c>
      <c r="K44" s="78">
        <v>2</v>
      </c>
      <c r="L44" s="78">
        <v>0</v>
      </c>
      <c r="M44" s="78">
        <v>0</v>
      </c>
      <c r="N44" s="79">
        <v>0</v>
      </c>
      <c r="O44" s="79">
        <v>0</v>
      </c>
      <c r="P44" s="79">
        <v>0</v>
      </c>
      <c r="Q44" s="78"/>
      <c r="R44" s="114">
        <f ca="1">SUM(R45:R46)-R46</f>
        <v>0</v>
      </c>
      <c r="S44" s="115">
        <f ca="1">SUM(S45:S46)-S46</f>
        <v>0</v>
      </c>
      <c r="T44" s="115">
        <f ca="1">SUM(T45:T46)-T46</f>
        <v>0</v>
      </c>
      <c r="U44" s="116">
        <f ca="1">SUM(U45:U46)-U46</f>
        <v>0</v>
      </c>
      <c r="V44" s="115"/>
      <c r="W44" s="114">
        <f ca="1">SUM(W45:W46)-W46</f>
        <v>0</v>
      </c>
      <c r="X44" s="115">
        <f ca="1">SUM(X45:X46)-X46</f>
        <v>0</v>
      </c>
      <c r="Y44" s="115">
        <f ca="1">SUM(Y45:Y46)-Y46</f>
        <v>0</v>
      </c>
      <c r="Z44" s="116">
        <f ca="1">SUM(Z45:Z46)-Z46</f>
        <v>0</v>
      </c>
      <c r="AA44" s="115"/>
      <c r="AB44" s="114">
        <f ca="1">SUM(AB45:AB46)-AB46</f>
        <v>0</v>
      </c>
      <c r="AC44" s="115">
        <f ca="1">SUM(AC45:AC46)-AC46</f>
        <v>0</v>
      </c>
      <c r="AD44" s="115">
        <f ca="1">SUM(AD45:AD46)-AD46</f>
        <v>0</v>
      </c>
      <c r="AE44" s="116">
        <f ca="1">SUM(AE45:AE46)-AE46</f>
        <v>0</v>
      </c>
      <c r="AF44" s="115"/>
      <c r="AG44" s="114">
        <f ca="1">SUM(AG45:AG46)-AG46</f>
        <v>0</v>
      </c>
      <c r="AH44" s="115">
        <f ca="1">SUM(AH45:AH46)-AH46</f>
        <v>0</v>
      </c>
      <c r="AI44" s="115">
        <f ca="1">SUM(AI45:AI46)-AI46</f>
        <v>0</v>
      </c>
      <c r="AJ44" s="116">
        <f ca="1">SUM(AJ45:AJ46)-AJ46</f>
        <v>0</v>
      </c>
      <c r="AK44" s="115"/>
      <c r="AL44" s="114">
        <f ca="1">SUM(AL45:AL46)-AL46</f>
        <v>0</v>
      </c>
      <c r="AM44" s="115">
        <f ca="1">SUM(AM45:AM46)-AM46</f>
        <v>0</v>
      </c>
      <c r="AN44" s="115">
        <f ca="1">SUM(AN45:AN46)-AN46</f>
        <v>0</v>
      </c>
      <c r="AO44" s="116">
        <f ca="1">SUM(AO45:AO46)-AO46</f>
        <v>0</v>
      </c>
      <c r="AP44" s="115"/>
      <c r="AQ44" s="114">
        <f ca="1">SUM(AQ45:AQ46)-AQ46</f>
        <v>0</v>
      </c>
      <c r="AR44" s="115">
        <f ca="1">SUM(AR45:AR46)-AR46</f>
        <v>0</v>
      </c>
      <c r="AS44" s="115">
        <f ca="1">SUM(AS45:AS46)-AS46</f>
        <v>0</v>
      </c>
      <c r="AT44" s="116">
        <f ca="1">SUM(AT45:AT46)-AT46</f>
        <v>0</v>
      </c>
      <c r="AU44" s="115"/>
      <c r="AV44" s="114">
        <f ca="1">SUM(AV45:AV46)-AV46</f>
        <v>0</v>
      </c>
      <c r="AW44" s="115">
        <f ca="1">SUM(AW45:AW46)-AW46</f>
        <v>0</v>
      </c>
      <c r="AX44" s="115">
        <f ca="1">SUM(AX45:AX46)-AX46</f>
        <v>0</v>
      </c>
      <c r="AY44" s="116">
        <f ca="1">SUM(AY45:AY46)-AY46</f>
        <v>0</v>
      </c>
      <c r="AZ44" s="115"/>
      <c r="BA44" s="114">
        <f ca="1">SUM(BA45:BA46)-BA46</f>
        <v>0</v>
      </c>
      <c r="BB44" s="115">
        <f ca="1">SUM(BB45:BB46)-BB46</f>
        <v>0</v>
      </c>
      <c r="BC44" s="115">
        <f ca="1">SUM(BC45:BC46)-BC46</f>
        <v>0</v>
      </c>
      <c r="BD44" s="116">
        <f ca="1">SUM(BD45:BD46)-BD46</f>
        <v>0</v>
      </c>
      <c r="BE44" s="115"/>
      <c r="BF44" s="114">
        <f ca="1">SUM(BF45:BF46)-BF46</f>
        <v>0</v>
      </c>
      <c r="BG44" s="115">
        <f ca="1">SUM(BG45:BG46)-BG46</f>
        <v>0</v>
      </c>
      <c r="BH44" s="115">
        <f ca="1">SUM(BH45:BH46)-BH46</f>
        <v>0</v>
      </c>
      <c r="BI44" s="116">
        <f ca="1">SUM(BI45:BI46)-BI46</f>
        <v>0</v>
      </c>
      <c r="BJ44" s="115"/>
      <c r="BK44" s="114">
        <f ca="1">SUM(BK45:BK46)-BK46</f>
        <v>0</v>
      </c>
      <c r="BL44" s="115">
        <f ca="1">SUM(BL45:BL46)-BL46</f>
        <v>0</v>
      </c>
      <c r="BM44" s="115">
        <f ca="1">SUM(BM45:BM46)-BM46</f>
        <v>0</v>
      </c>
      <c r="BN44" s="116">
        <f ca="1">SUM(BN45:BN46)-BN46</f>
        <v>0</v>
      </c>
      <c r="BO44" s="115"/>
      <c r="BP44" s="114">
        <f ca="1">SUM(BP45:BP46)-BP46</f>
        <v>0</v>
      </c>
      <c r="BQ44" s="115">
        <f ca="1">SUM(BQ45:BQ46)-BQ46</f>
        <v>0</v>
      </c>
      <c r="BR44" s="115">
        <f ca="1">SUM(BR45:BR46)-BR46</f>
        <v>0</v>
      </c>
      <c r="BS44" s="116">
        <f ca="1">SUM(BS45:BS46)-BS46</f>
        <v>0</v>
      </c>
      <c r="BT44" s="115"/>
      <c r="BU44" s="114">
        <f ca="1">SUM(BU45:BU46)-BU46</f>
        <v>0</v>
      </c>
      <c r="BV44" s="115">
        <f ca="1">SUM(BV45:BV46)-BV46</f>
        <v>0</v>
      </c>
      <c r="BW44" s="115">
        <f ca="1">SUM(BW45:BW46)-BW46</f>
        <v>0</v>
      </c>
      <c r="BX44" s="116">
        <f ca="1">SUM(BX45:BX46)-BX46</f>
        <v>0</v>
      </c>
    </row>
    <row r="45" spans="1:76" ht="15" customHeight="1" thickBot="1" x14ac:dyDescent="0.4">
      <c r="A45" s="80"/>
      <c r="B45" s="163"/>
      <c r="C45" s="174"/>
      <c r="D45" s="81"/>
      <c r="E45" s="81"/>
      <c r="F45" s="81"/>
      <c r="G45" s="90"/>
      <c r="H45" s="91"/>
      <c r="I45" s="91"/>
      <c r="J45" s="91"/>
      <c r="K45" s="91"/>
      <c r="L45" s="91"/>
      <c r="M45" s="91"/>
      <c r="N45" s="118"/>
      <c r="O45" s="118"/>
      <c r="P45" s="118"/>
      <c r="Q45" s="83"/>
      <c r="R45" s="119"/>
      <c r="S45" s="117"/>
      <c r="T45" s="117"/>
      <c r="U45" s="118"/>
      <c r="V45" s="117"/>
      <c r="W45" s="119"/>
      <c r="X45" s="117"/>
      <c r="Y45" s="117"/>
      <c r="Z45" s="118"/>
      <c r="AA45" s="117"/>
      <c r="AB45" s="119"/>
      <c r="AC45" s="117"/>
      <c r="AD45" s="117"/>
      <c r="AE45" s="118"/>
      <c r="AF45" s="117"/>
      <c r="AG45" s="119"/>
      <c r="AH45" s="117"/>
      <c r="AI45" s="117"/>
      <c r="AJ45" s="118"/>
      <c r="AK45" s="117"/>
      <c r="AL45" s="119"/>
      <c r="AM45" s="117"/>
      <c r="AN45" s="117"/>
      <c r="AO45" s="118"/>
      <c r="AP45" s="117"/>
      <c r="AQ45" s="119"/>
      <c r="AR45" s="117"/>
      <c r="AS45" s="117"/>
      <c r="AT45" s="118"/>
      <c r="AU45" s="117"/>
      <c r="AV45" s="119"/>
      <c r="AW45" s="117"/>
      <c r="AX45" s="117"/>
      <c r="AY45" s="118"/>
      <c r="AZ45" s="117"/>
      <c r="BA45" s="119"/>
      <c r="BB45" s="117"/>
      <c r="BC45" s="117"/>
      <c r="BD45" s="118"/>
      <c r="BE45" s="117"/>
      <c r="BF45" s="119"/>
      <c r="BG45" s="117"/>
      <c r="BH45" s="117"/>
      <c r="BI45" s="118"/>
      <c r="BJ45" s="117"/>
      <c r="BK45" s="119"/>
      <c r="BL45" s="117"/>
      <c r="BM45" s="117"/>
      <c r="BN45" s="118"/>
      <c r="BO45" s="117"/>
      <c r="BP45" s="119"/>
      <c r="BQ45" s="117"/>
      <c r="BR45" s="117"/>
      <c r="BS45" s="118"/>
      <c r="BT45" s="117"/>
      <c r="BU45" s="119"/>
      <c r="BV45" s="117"/>
      <c r="BW45" s="117"/>
      <c r="BX45" s="118"/>
    </row>
    <row r="46" spans="1:76" ht="15" customHeight="1" x14ac:dyDescent="0.35">
      <c r="A46" s="101"/>
      <c r="B46" s="157">
        <v>0</v>
      </c>
      <c r="C46" s="171" t="str">
        <f t="shared" si="18"/>
        <v>233.10.8.0.0.0</v>
      </c>
      <c r="D46" s="103" t="s">
        <v>96</v>
      </c>
      <c r="E46" s="103" t="s">
        <v>96</v>
      </c>
      <c r="F46" s="103" t="s">
        <v>96</v>
      </c>
      <c r="G46" s="102">
        <v>233</v>
      </c>
      <c r="H46" s="104">
        <v>10</v>
      </c>
      <c r="I46" s="104">
        <v>8</v>
      </c>
      <c r="J46" s="104">
        <v>0</v>
      </c>
      <c r="K46" s="104">
        <v>0</v>
      </c>
      <c r="L46" s="104">
        <v>0</v>
      </c>
      <c r="M46" s="104">
        <v>0</v>
      </c>
      <c r="N46" s="105">
        <v>0</v>
      </c>
      <c r="O46" s="105">
        <v>0</v>
      </c>
      <c r="P46" s="105">
        <v>0</v>
      </c>
      <c r="Q46" s="75"/>
      <c r="R46" s="106">
        <f t="shared" ref="R46:AG47" ca="1" si="19">SUM(R47)</f>
        <v>0</v>
      </c>
      <c r="S46" s="107">
        <f t="shared" ca="1" si="19"/>
        <v>0</v>
      </c>
      <c r="T46" s="107">
        <f t="shared" ca="1" si="19"/>
        <v>0</v>
      </c>
      <c r="U46" s="108">
        <f t="shared" ca="1" si="19"/>
        <v>0</v>
      </c>
      <c r="V46" s="109"/>
      <c r="W46" s="106">
        <f t="shared" ca="1" si="19"/>
        <v>0</v>
      </c>
      <c r="X46" s="107">
        <f t="shared" ca="1" si="19"/>
        <v>0</v>
      </c>
      <c r="Y46" s="107">
        <f t="shared" ca="1" si="19"/>
        <v>0</v>
      </c>
      <c r="Z46" s="108">
        <f t="shared" ca="1" si="19"/>
        <v>0</v>
      </c>
      <c r="AA46" s="109"/>
      <c r="AB46" s="106">
        <f t="shared" ca="1" si="19"/>
        <v>0</v>
      </c>
      <c r="AC46" s="107">
        <f t="shared" ca="1" si="19"/>
        <v>0</v>
      </c>
      <c r="AD46" s="107">
        <f t="shared" ca="1" si="19"/>
        <v>0</v>
      </c>
      <c r="AE46" s="108">
        <f t="shared" ca="1" si="19"/>
        <v>0</v>
      </c>
      <c r="AF46" s="109"/>
      <c r="AG46" s="106">
        <f t="shared" ca="1" si="19"/>
        <v>0</v>
      </c>
      <c r="AH46" s="107">
        <f t="shared" ref="AG46:AJ47" ca="1" si="20">SUM(AH47)</f>
        <v>0</v>
      </c>
      <c r="AI46" s="107">
        <f t="shared" ca="1" si="20"/>
        <v>0</v>
      </c>
      <c r="AJ46" s="108">
        <f t="shared" ca="1" si="20"/>
        <v>0</v>
      </c>
      <c r="AK46" s="109"/>
      <c r="AL46" s="106">
        <f t="shared" ref="AL46:AQ47" ca="1" si="21">SUM(AL47)</f>
        <v>0</v>
      </c>
      <c r="AM46" s="107">
        <f t="shared" ca="1" si="21"/>
        <v>0</v>
      </c>
      <c r="AN46" s="107">
        <f t="shared" ca="1" si="21"/>
        <v>0</v>
      </c>
      <c r="AO46" s="108">
        <f t="shared" ca="1" si="21"/>
        <v>0</v>
      </c>
      <c r="AP46" s="109"/>
      <c r="AQ46" s="106">
        <f t="shared" ca="1" si="21"/>
        <v>0</v>
      </c>
      <c r="AR46" s="107">
        <f t="shared" ref="AQ46:AT47" ca="1" si="22">SUM(AR47)</f>
        <v>0</v>
      </c>
      <c r="AS46" s="107">
        <f t="shared" ca="1" si="22"/>
        <v>0</v>
      </c>
      <c r="AT46" s="108">
        <f t="shared" ca="1" si="22"/>
        <v>0</v>
      </c>
      <c r="AU46" s="109"/>
      <c r="AV46" s="106">
        <f t="shared" ref="AV46:BK47" ca="1" si="23">SUM(AV47)</f>
        <v>0</v>
      </c>
      <c r="AW46" s="107">
        <f t="shared" ca="1" si="23"/>
        <v>0</v>
      </c>
      <c r="AX46" s="107">
        <f t="shared" ca="1" si="23"/>
        <v>0</v>
      </c>
      <c r="AY46" s="108">
        <f t="shared" ca="1" si="23"/>
        <v>0</v>
      </c>
      <c r="AZ46" s="109"/>
      <c r="BA46" s="106">
        <f t="shared" ca="1" si="23"/>
        <v>0</v>
      </c>
      <c r="BB46" s="107">
        <f t="shared" ca="1" si="23"/>
        <v>0</v>
      </c>
      <c r="BC46" s="107">
        <f t="shared" ca="1" si="23"/>
        <v>0</v>
      </c>
      <c r="BD46" s="108">
        <f t="shared" ca="1" si="23"/>
        <v>0</v>
      </c>
      <c r="BE46" s="109"/>
      <c r="BF46" s="106">
        <f t="shared" ca="1" si="23"/>
        <v>0</v>
      </c>
      <c r="BG46" s="107">
        <f t="shared" ca="1" si="23"/>
        <v>0</v>
      </c>
      <c r="BH46" s="107">
        <f t="shared" ca="1" si="23"/>
        <v>0</v>
      </c>
      <c r="BI46" s="108">
        <f t="shared" ca="1" si="23"/>
        <v>0</v>
      </c>
      <c r="BJ46" s="109"/>
      <c r="BK46" s="106">
        <f t="shared" ca="1" si="23"/>
        <v>0</v>
      </c>
      <c r="BL46" s="107">
        <f t="shared" ref="BF46:BN47" ca="1" si="24">SUM(BL47)</f>
        <v>0</v>
      </c>
      <c r="BM46" s="107">
        <f t="shared" ca="1" si="24"/>
        <v>0</v>
      </c>
      <c r="BN46" s="108">
        <f t="shared" ca="1" si="24"/>
        <v>0</v>
      </c>
      <c r="BO46" s="109"/>
      <c r="BP46" s="106">
        <f t="shared" ref="BP46:BX47" ca="1" si="25">SUM(BP47)</f>
        <v>0</v>
      </c>
      <c r="BQ46" s="107">
        <f t="shared" ca="1" si="25"/>
        <v>0</v>
      </c>
      <c r="BR46" s="107">
        <f t="shared" ca="1" si="25"/>
        <v>0</v>
      </c>
      <c r="BS46" s="108">
        <f t="shared" ca="1" si="25"/>
        <v>0</v>
      </c>
      <c r="BT46" s="109"/>
      <c r="BU46" s="106">
        <f t="shared" ca="1" si="25"/>
        <v>0</v>
      </c>
      <c r="BV46" s="107">
        <f t="shared" ca="1" si="25"/>
        <v>0</v>
      </c>
      <c r="BW46" s="107">
        <f t="shared" ca="1" si="25"/>
        <v>0</v>
      </c>
      <c r="BX46" s="108">
        <f t="shared" ca="1" si="25"/>
        <v>0</v>
      </c>
    </row>
    <row r="47" spans="1:76" ht="15" customHeight="1" x14ac:dyDescent="0.35">
      <c r="B47" s="164">
        <f>B46+0</f>
        <v>0</v>
      </c>
      <c r="C47" s="172" t="str">
        <f t="shared" si="18"/>
        <v>233.10.8.1.0.0</v>
      </c>
      <c r="D47" s="110" t="s">
        <v>81</v>
      </c>
      <c r="E47" s="110" t="s">
        <v>81</v>
      </c>
      <c r="F47" s="110" t="s">
        <v>81</v>
      </c>
      <c r="G47" s="123">
        <v>233</v>
      </c>
      <c r="H47" s="124">
        <v>10</v>
      </c>
      <c r="I47" s="124">
        <v>8</v>
      </c>
      <c r="J47" s="124">
        <v>1</v>
      </c>
      <c r="K47" s="124">
        <v>0</v>
      </c>
      <c r="L47" s="124">
        <v>0</v>
      </c>
      <c r="M47" s="124">
        <v>0</v>
      </c>
      <c r="N47" s="125">
        <v>0</v>
      </c>
      <c r="O47" s="125">
        <v>0</v>
      </c>
      <c r="P47" s="125">
        <v>0</v>
      </c>
      <c r="Q47" s="124"/>
      <c r="R47" s="126">
        <f t="shared" ca="1" si="19"/>
        <v>0</v>
      </c>
      <c r="S47" s="127">
        <f t="shared" ca="1" si="19"/>
        <v>0</v>
      </c>
      <c r="T47" s="127">
        <f t="shared" ca="1" si="19"/>
        <v>0</v>
      </c>
      <c r="U47" s="128">
        <f t="shared" ca="1" si="19"/>
        <v>0</v>
      </c>
      <c r="V47" s="127"/>
      <c r="W47" s="126">
        <f t="shared" ca="1" si="19"/>
        <v>0</v>
      </c>
      <c r="X47" s="127">
        <f t="shared" ca="1" si="19"/>
        <v>0</v>
      </c>
      <c r="Y47" s="127">
        <f t="shared" ca="1" si="19"/>
        <v>0</v>
      </c>
      <c r="Z47" s="128">
        <f t="shared" ca="1" si="19"/>
        <v>0</v>
      </c>
      <c r="AA47" s="127"/>
      <c r="AB47" s="126">
        <f t="shared" ca="1" si="19"/>
        <v>0</v>
      </c>
      <c r="AC47" s="127">
        <f t="shared" ca="1" si="19"/>
        <v>0</v>
      </c>
      <c r="AD47" s="127">
        <f t="shared" ca="1" si="19"/>
        <v>0</v>
      </c>
      <c r="AE47" s="128">
        <f t="shared" ca="1" si="19"/>
        <v>0</v>
      </c>
      <c r="AF47" s="127"/>
      <c r="AG47" s="126">
        <f t="shared" ca="1" si="20"/>
        <v>0</v>
      </c>
      <c r="AH47" s="127">
        <f t="shared" ca="1" si="20"/>
        <v>0</v>
      </c>
      <c r="AI47" s="127">
        <f t="shared" ca="1" si="20"/>
        <v>0</v>
      </c>
      <c r="AJ47" s="128">
        <f t="shared" ca="1" si="20"/>
        <v>0</v>
      </c>
      <c r="AK47" s="127"/>
      <c r="AL47" s="126">
        <f t="shared" ca="1" si="21"/>
        <v>0</v>
      </c>
      <c r="AM47" s="127">
        <f t="shared" ca="1" si="21"/>
        <v>0</v>
      </c>
      <c r="AN47" s="127">
        <f t="shared" ca="1" si="21"/>
        <v>0</v>
      </c>
      <c r="AO47" s="128">
        <f t="shared" ca="1" si="21"/>
        <v>0</v>
      </c>
      <c r="AP47" s="127"/>
      <c r="AQ47" s="126">
        <f t="shared" ca="1" si="22"/>
        <v>0</v>
      </c>
      <c r="AR47" s="127">
        <f t="shared" ca="1" si="22"/>
        <v>0</v>
      </c>
      <c r="AS47" s="127">
        <f t="shared" ca="1" si="22"/>
        <v>0</v>
      </c>
      <c r="AT47" s="128">
        <f t="shared" ca="1" si="22"/>
        <v>0</v>
      </c>
      <c r="AU47" s="127"/>
      <c r="AV47" s="126">
        <f t="shared" ca="1" si="23"/>
        <v>0</v>
      </c>
      <c r="AW47" s="127">
        <f t="shared" ca="1" si="23"/>
        <v>0</v>
      </c>
      <c r="AX47" s="127">
        <f t="shared" ca="1" si="23"/>
        <v>0</v>
      </c>
      <c r="AY47" s="128">
        <f t="shared" ca="1" si="23"/>
        <v>0</v>
      </c>
      <c r="AZ47" s="127"/>
      <c r="BA47" s="126">
        <f t="shared" ca="1" si="23"/>
        <v>0</v>
      </c>
      <c r="BB47" s="127">
        <f t="shared" ca="1" si="23"/>
        <v>0</v>
      </c>
      <c r="BC47" s="127">
        <f t="shared" ca="1" si="23"/>
        <v>0</v>
      </c>
      <c r="BD47" s="128">
        <f t="shared" ca="1" si="23"/>
        <v>0</v>
      </c>
      <c r="BE47" s="127"/>
      <c r="BF47" s="126">
        <f t="shared" ca="1" si="24"/>
        <v>0</v>
      </c>
      <c r="BG47" s="127">
        <f t="shared" ca="1" si="24"/>
        <v>0</v>
      </c>
      <c r="BH47" s="127">
        <f t="shared" ca="1" si="24"/>
        <v>0</v>
      </c>
      <c r="BI47" s="128">
        <f t="shared" ca="1" si="24"/>
        <v>0</v>
      </c>
      <c r="BJ47" s="127"/>
      <c r="BK47" s="126">
        <f t="shared" ca="1" si="24"/>
        <v>0</v>
      </c>
      <c r="BL47" s="127">
        <f t="shared" ca="1" si="24"/>
        <v>0</v>
      </c>
      <c r="BM47" s="127">
        <f t="shared" ca="1" si="24"/>
        <v>0</v>
      </c>
      <c r="BN47" s="128">
        <f t="shared" ca="1" si="24"/>
        <v>0</v>
      </c>
      <c r="BO47" s="127"/>
      <c r="BP47" s="126">
        <f t="shared" ca="1" si="25"/>
        <v>0</v>
      </c>
      <c r="BQ47" s="127">
        <f t="shared" ca="1" si="25"/>
        <v>0</v>
      </c>
      <c r="BR47" s="127">
        <f t="shared" ca="1" si="25"/>
        <v>0</v>
      </c>
      <c r="BS47" s="128">
        <f t="shared" ca="1" si="25"/>
        <v>0</v>
      </c>
      <c r="BT47" s="127"/>
      <c r="BU47" s="126">
        <f t="shared" ca="1" si="25"/>
        <v>0</v>
      </c>
      <c r="BV47" s="127">
        <f t="shared" ca="1" si="25"/>
        <v>0</v>
      </c>
      <c r="BW47" s="127">
        <f t="shared" ca="1" si="25"/>
        <v>0</v>
      </c>
      <c r="BX47" s="128">
        <f t="shared" ca="1" si="25"/>
        <v>0</v>
      </c>
    </row>
    <row r="48" spans="1:76" ht="15" customHeight="1" x14ac:dyDescent="0.35">
      <c r="A48" s="80"/>
      <c r="B48" s="166">
        <f>B47+0</f>
        <v>0</v>
      </c>
      <c r="C48" s="175" t="str">
        <f t="shared" si="18"/>
        <v>233.10.8.1.1.0</v>
      </c>
      <c r="D48" s="113" t="s">
        <v>97</v>
      </c>
      <c r="E48" s="113" t="s">
        <v>97</v>
      </c>
      <c r="F48" s="113" t="s">
        <v>97</v>
      </c>
      <c r="G48" s="134">
        <v>233</v>
      </c>
      <c r="H48" s="135">
        <v>10</v>
      </c>
      <c r="I48" s="135">
        <v>8</v>
      </c>
      <c r="J48" s="135">
        <v>1</v>
      </c>
      <c r="K48" s="135">
        <v>1</v>
      </c>
      <c r="L48" s="135">
        <v>0</v>
      </c>
      <c r="M48" s="135">
        <v>0</v>
      </c>
      <c r="N48" s="136">
        <v>0</v>
      </c>
      <c r="O48" s="136">
        <v>0</v>
      </c>
      <c r="P48" s="136">
        <v>0</v>
      </c>
      <c r="Q48" s="78"/>
      <c r="R48" s="114">
        <f ca="1">SUM(R49:R50)-R50</f>
        <v>0</v>
      </c>
      <c r="S48" s="115">
        <f ca="1">SUM(S49:S50)-S50</f>
        <v>0</v>
      </c>
      <c r="T48" s="115">
        <f ca="1">SUM(T49:T50)-T50</f>
        <v>0</v>
      </c>
      <c r="U48" s="116">
        <f ca="1">SUM(U49:U50)-U50</f>
        <v>0</v>
      </c>
      <c r="V48" s="115"/>
      <c r="W48" s="114">
        <f ca="1">SUM(W49:W50)-W50</f>
        <v>0</v>
      </c>
      <c r="X48" s="115">
        <f ca="1">SUM(X49:X50)-X50</f>
        <v>0</v>
      </c>
      <c r="Y48" s="115">
        <f ca="1">SUM(Y49:Y50)-Y50</f>
        <v>0</v>
      </c>
      <c r="Z48" s="116">
        <f ca="1">SUM(Z49:Z50)-Z50</f>
        <v>0</v>
      </c>
      <c r="AA48" s="115"/>
      <c r="AB48" s="114">
        <f ca="1">SUM(AB49:AB50)-AB50</f>
        <v>0</v>
      </c>
      <c r="AC48" s="115">
        <f ca="1">SUM(AC49:AC50)-AC50</f>
        <v>0</v>
      </c>
      <c r="AD48" s="115">
        <f ca="1">SUM(AD49:AD50)-AD50</f>
        <v>0</v>
      </c>
      <c r="AE48" s="116">
        <f ca="1">SUM(AE49:AE50)-AE50</f>
        <v>0</v>
      </c>
      <c r="AF48" s="115"/>
      <c r="AG48" s="114">
        <f ca="1">SUM(AG49:AG50)-AG50</f>
        <v>0</v>
      </c>
      <c r="AH48" s="115">
        <f ca="1">SUM(AH49:AH50)-AH50</f>
        <v>0</v>
      </c>
      <c r="AI48" s="115">
        <f ca="1">SUM(AI49:AI50)-AI50</f>
        <v>0</v>
      </c>
      <c r="AJ48" s="116">
        <f ca="1">SUM(AJ49:AJ50)-AJ50</f>
        <v>0</v>
      </c>
      <c r="AK48" s="115"/>
      <c r="AL48" s="114">
        <f ca="1">SUM(AL49:AL50)-AL50</f>
        <v>0</v>
      </c>
      <c r="AM48" s="115">
        <f ca="1">SUM(AM49:AM50)-AM50</f>
        <v>0</v>
      </c>
      <c r="AN48" s="115">
        <f ca="1">SUM(AN49:AN50)-AN50</f>
        <v>0</v>
      </c>
      <c r="AO48" s="116">
        <f ca="1">SUM(AO49:AO50)-AO50</f>
        <v>0</v>
      </c>
      <c r="AP48" s="115"/>
      <c r="AQ48" s="114">
        <f ca="1">SUM(AQ49:AQ50)-AQ50</f>
        <v>0</v>
      </c>
      <c r="AR48" s="115">
        <f ca="1">SUM(AR49:AR50)-AR50</f>
        <v>0</v>
      </c>
      <c r="AS48" s="115">
        <f ca="1">SUM(AS49:AS50)-AS50</f>
        <v>0</v>
      </c>
      <c r="AT48" s="116">
        <f ca="1">SUM(AT49:AT50)-AT50</f>
        <v>0</v>
      </c>
      <c r="AU48" s="115"/>
      <c r="AV48" s="114">
        <f ca="1">SUM(AV49:AV50)-AV50</f>
        <v>0</v>
      </c>
      <c r="AW48" s="115">
        <f ca="1">SUM(AW49:AW50)-AW50</f>
        <v>0</v>
      </c>
      <c r="AX48" s="115">
        <f ca="1">SUM(AX49:AX50)-AX50</f>
        <v>0</v>
      </c>
      <c r="AY48" s="116">
        <f ca="1">SUM(AY49:AY50)-AY50</f>
        <v>0</v>
      </c>
      <c r="AZ48" s="115"/>
      <c r="BA48" s="114">
        <f ca="1">SUM(BA49:BA50)-BA50</f>
        <v>0</v>
      </c>
      <c r="BB48" s="115">
        <f ca="1">SUM(BB49:BB50)-BB50</f>
        <v>0</v>
      </c>
      <c r="BC48" s="115">
        <f ca="1">SUM(BC49:BC50)-BC50</f>
        <v>0</v>
      </c>
      <c r="BD48" s="116">
        <f ca="1">SUM(BD49:BD50)-BD50</f>
        <v>0</v>
      </c>
      <c r="BE48" s="115"/>
      <c r="BF48" s="114">
        <f ca="1">SUM(BF49:BF50)-BF50</f>
        <v>0</v>
      </c>
      <c r="BG48" s="115">
        <f ca="1">SUM(BG49:BG50)-BG50</f>
        <v>0</v>
      </c>
      <c r="BH48" s="115">
        <f ca="1">SUM(BH49:BH50)-BH50</f>
        <v>0</v>
      </c>
      <c r="BI48" s="116">
        <f ca="1">SUM(BI49:BI50)-BI50</f>
        <v>0</v>
      </c>
      <c r="BJ48" s="115"/>
      <c r="BK48" s="114">
        <f ca="1">SUM(BK49:BK50)-BK50</f>
        <v>0</v>
      </c>
      <c r="BL48" s="115">
        <f ca="1">SUM(BL49:BL50)-BL50</f>
        <v>0</v>
      </c>
      <c r="BM48" s="115">
        <f ca="1">SUM(BM49:BM50)-BM50</f>
        <v>0</v>
      </c>
      <c r="BN48" s="116">
        <f ca="1">SUM(BN49:BN50)-BN50</f>
        <v>0</v>
      </c>
      <c r="BO48" s="115"/>
      <c r="BP48" s="114">
        <f ca="1">SUM(BP49:BP50)-BP50</f>
        <v>0</v>
      </c>
      <c r="BQ48" s="115">
        <f ca="1">SUM(BQ49:BQ50)-BQ50</f>
        <v>0</v>
      </c>
      <c r="BR48" s="115">
        <f ca="1">SUM(BR49:BR50)-BR50</f>
        <v>0</v>
      </c>
      <c r="BS48" s="116">
        <f ca="1">SUM(BS49:BS50)-BS50</f>
        <v>0</v>
      </c>
      <c r="BT48" s="115"/>
      <c r="BU48" s="114">
        <f ca="1">SUM(BU49:BU50)-BU50</f>
        <v>0</v>
      </c>
      <c r="BV48" s="115">
        <f ca="1">SUM(BV49:BV50)-BV50</f>
        <v>0</v>
      </c>
      <c r="BW48" s="115">
        <f ca="1">SUM(BW49:BW50)-BW50</f>
        <v>0</v>
      </c>
      <c r="BX48" s="116">
        <f ca="1">SUM(BX49:BX50)-BX50</f>
        <v>0</v>
      </c>
    </row>
    <row r="49" spans="1:76" ht="36" customHeight="1" thickBot="1" x14ac:dyDescent="0.4">
      <c r="A49" s="80"/>
      <c r="B49" s="167"/>
      <c r="C49" s="174"/>
      <c r="D49" s="81"/>
      <c r="E49" s="81"/>
      <c r="F49" s="81"/>
      <c r="G49" s="137"/>
      <c r="H49" s="138"/>
      <c r="I49" s="138"/>
      <c r="J49" s="138"/>
      <c r="K49" s="138"/>
      <c r="L49" s="138"/>
      <c r="M49" s="138"/>
      <c r="N49" s="118"/>
      <c r="O49" s="118"/>
      <c r="P49" s="118"/>
      <c r="Q49" s="83"/>
      <c r="R49" s="119"/>
      <c r="S49" s="117"/>
      <c r="T49" s="117"/>
      <c r="U49" s="118"/>
      <c r="V49" s="117"/>
      <c r="W49" s="119"/>
      <c r="X49" s="117"/>
      <c r="Y49" s="117"/>
      <c r="Z49" s="118"/>
      <c r="AA49" s="117"/>
      <c r="AB49" s="119"/>
      <c r="AC49" s="117"/>
      <c r="AD49" s="117"/>
      <c r="AE49" s="118"/>
      <c r="AF49" s="117"/>
      <c r="AG49" s="119"/>
      <c r="AH49" s="117"/>
      <c r="AI49" s="117"/>
      <c r="AJ49" s="118"/>
      <c r="AK49" s="117"/>
      <c r="AL49" s="119"/>
      <c r="AM49" s="117"/>
      <c r="AN49" s="117"/>
      <c r="AO49" s="118"/>
      <c r="AP49" s="117"/>
      <c r="AQ49" s="119"/>
      <c r="AR49" s="117"/>
      <c r="AS49" s="117"/>
      <c r="AT49" s="118"/>
      <c r="AU49" s="117"/>
      <c r="AV49" s="119"/>
      <c r="AW49" s="117"/>
      <c r="AX49" s="117"/>
      <c r="AY49" s="118"/>
      <c r="AZ49" s="117"/>
      <c r="BA49" s="119"/>
      <c r="BB49" s="117"/>
      <c r="BC49" s="117"/>
      <c r="BD49" s="118"/>
      <c r="BE49" s="117"/>
      <c r="BF49" s="119"/>
      <c r="BG49" s="117"/>
      <c r="BH49" s="117"/>
      <c r="BI49" s="118"/>
      <c r="BJ49" s="117"/>
      <c r="BK49" s="119"/>
      <c r="BL49" s="117"/>
      <c r="BM49" s="117"/>
      <c r="BN49" s="118"/>
      <c r="BO49" s="117"/>
      <c r="BP49" s="119"/>
      <c r="BQ49" s="117"/>
      <c r="BR49" s="117"/>
      <c r="BS49" s="118"/>
      <c r="BT49" s="117"/>
      <c r="BU49" s="119"/>
      <c r="BV49" s="117"/>
      <c r="BW49" s="117"/>
      <c r="BX49" s="118"/>
    </row>
    <row r="50" spans="1:76" ht="15" customHeight="1" x14ac:dyDescent="0.35">
      <c r="A50" s="101"/>
      <c r="B50" s="157">
        <v>0</v>
      </c>
      <c r="C50" s="171" t="str">
        <f t="shared" si="18"/>
        <v>233.10.9.0.0.0</v>
      </c>
      <c r="D50" s="103" t="s">
        <v>98</v>
      </c>
      <c r="E50" s="103" t="s">
        <v>98</v>
      </c>
      <c r="F50" s="103" t="s">
        <v>98</v>
      </c>
      <c r="G50" s="102">
        <v>233</v>
      </c>
      <c r="H50" s="104">
        <v>10</v>
      </c>
      <c r="I50" s="104">
        <v>9</v>
      </c>
      <c r="J50" s="104">
        <v>0</v>
      </c>
      <c r="K50" s="104">
        <v>0</v>
      </c>
      <c r="L50" s="104">
        <v>0</v>
      </c>
      <c r="M50" s="104">
        <v>0</v>
      </c>
      <c r="N50" s="105">
        <v>0</v>
      </c>
      <c r="O50" s="105">
        <v>0</v>
      </c>
      <c r="P50" s="105">
        <v>0</v>
      </c>
      <c r="Q50" s="75"/>
      <c r="R50" s="106">
        <f ca="1">SUM(R51)</f>
        <v>6053.6</v>
      </c>
      <c r="S50" s="107">
        <f ca="1">SUM(S51)</f>
        <v>0</v>
      </c>
      <c r="T50" s="107">
        <f ca="1">SUM(T51)</f>
        <v>0</v>
      </c>
      <c r="U50" s="108">
        <f ca="1">SUM(U51)</f>
        <v>0</v>
      </c>
      <c r="V50" s="109"/>
      <c r="W50" s="106">
        <f ca="1">SUM(W51)</f>
        <v>4936.1000000000004</v>
      </c>
      <c r="X50" s="107">
        <f ca="1">SUM(X51)</f>
        <v>0</v>
      </c>
      <c r="Y50" s="107">
        <f ca="1">SUM(Y51)</f>
        <v>0</v>
      </c>
      <c r="Z50" s="108">
        <f ca="1">SUM(Z51)</f>
        <v>0</v>
      </c>
      <c r="AA50" s="109"/>
      <c r="AB50" s="106">
        <f ca="1">SUM(AB51)</f>
        <v>8899.1416666666664</v>
      </c>
      <c r="AC50" s="107">
        <f ca="1">SUM(AC51)</f>
        <v>0</v>
      </c>
      <c r="AD50" s="107">
        <f ca="1">SUM(AD51)</f>
        <v>0</v>
      </c>
      <c r="AE50" s="108">
        <f ca="1">SUM(AE51)</f>
        <v>0</v>
      </c>
      <c r="AF50" s="109"/>
      <c r="AG50" s="106">
        <f ca="1">SUM(AG51)</f>
        <v>13760</v>
      </c>
      <c r="AH50" s="107">
        <f ca="1">SUM(AH51)</f>
        <v>0</v>
      </c>
      <c r="AI50" s="107">
        <f ca="1">SUM(AI51)</f>
        <v>0</v>
      </c>
      <c r="AJ50" s="108">
        <f ca="1">SUM(AJ51)</f>
        <v>0</v>
      </c>
      <c r="AK50" s="109"/>
      <c r="AL50" s="106">
        <f ca="1">SUM(AL51)</f>
        <v>13382.599999999999</v>
      </c>
      <c r="AM50" s="107">
        <f ca="1">SUM(AM51)</f>
        <v>0</v>
      </c>
      <c r="AN50" s="107">
        <f ca="1">SUM(AN51)</f>
        <v>0</v>
      </c>
      <c r="AO50" s="108">
        <f ca="1">SUM(AO51)</f>
        <v>0</v>
      </c>
      <c r="AP50" s="109"/>
      <c r="AQ50" s="106">
        <f ca="1">SUM(AQ51)</f>
        <v>11481.166666666666</v>
      </c>
      <c r="AR50" s="107">
        <f ca="1">SUM(AR51)</f>
        <v>0</v>
      </c>
      <c r="AS50" s="107">
        <f ca="1">SUM(AS51)</f>
        <v>0</v>
      </c>
      <c r="AT50" s="108">
        <f ca="1">SUM(AT51)</f>
        <v>0</v>
      </c>
      <c r="AU50" s="109"/>
      <c r="AV50" s="106">
        <f ca="1">SUM(AV51)</f>
        <v>9874</v>
      </c>
      <c r="AW50" s="107">
        <f ca="1">SUM(AW51)</f>
        <v>0</v>
      </c>
      <c r="AX50" s="107">
        <f ca="1">SUM(AX51)</f>
        <v>0</v>
      </c>
      <c r="AY50" s="108">
        <f ca="1">SUM(AY51)</f>
        <v>0</v>
      </c>
      <c r="AZ50" s="109"/>
      <c r="BA50" s="106">
        <f ca="1">SUM(BA51)</f>
        <v>8437.3333333333339</v>
      </c>
      <c r="BB50" s="107">
        <f ca="1">SUM(BB51)</f>
        <v>0</v>
      </c>
      <c r="BC50" s="107">
        <f ca="1">SUM(BC51)</f>
        <v>0</v>
      </c>
      <c r="BD50" s="108">
        <f ca="1">SUM(BD51)</f>
        <v>0</v>
      </c>
      <c r="BE50" s="109"/>
      <c r="BF50" s="106">
        <f ca="1">SUM(BF51)</f>
        <v>7545.916666666667</v>
      </c>
      <c r="BG50" s="107">
        <f ca="1">SUM(BG51)</f>
        <v>0</v>
      </c>
      <c r="BH50" s="107">
        <f ca="1">SUM(BH51)</f>
        <v>0</v>
      </c>
      <c r="BI50" s="108">
        <f ca="1">SUM(BI51)</f>
        <v>0</v>
      </c>
      <c r="BJ50" s="109"/>
      <c r="BK50" s="106">
        <f ca="1">SUM(BK51)</f>
        <v>8287.5</v>
      </c>
      <c r="BL50" s="107">
        <f ca="1">SUM(BL51)</f>
        <v>0</v>
      </c>
      <c r="BM50" s="107">
        <f ca="1">SUM(BM51)</f>
        <v>0</v>
      </c>
      <c r="BN50" s="108">
        <f ca="1">SUM(BN51)</f>
        <v>0</v>
      </c>
      <c r="BO50" s="109"/>
      <c r="BP50" s="106">
        <f ca="1">SUM(BP51)</f>
        <v>7379.4</v>
      </c>
      <c r="BQ50" s="107">
        <f ca="1">SUM(BQ51)</f>
        <v>0</v>
      </c>
      <c r="BR50" s="107">
        <f ca="1">SUM(BR51)</f>
        <v>0</v>
      </c>
      <c r="BS50" s="108">
        <f ca="1">SUM(BS51)</f>
        <v>0</v>
      </c>
      <c r="BT50" s="109"/>
      <c r="BU50" s="106">
        <f ca="1">SUM(BU51)</f>
        <v>6316.7666666666673</v>
      </c>
      <c r="BV50" s="107">
        <f ca="1">SUM(BV51)</f>
        <v>0</v>
      </c>
      <c r="BW50" s="107">
        <f ca="1">SUM(BW51)</f>
        <v>0</v>
      </c>
      <c r="BX50" s="108">
        <f ca="1">SUM(BX51)</f>
        <v>0</v>
      </c>
    </row>
    <row r="51" spans="1:76" ht="15" customHeight="1" x14ac:dyDescent="0.35">
      <c r="B51" s="164">
        <f>B50+0</f>
        <v>0</v>
      </c>
      <c r="C51" s="172" t="str">
        <f t="shared" si="18"/>
        <v>233.10.9.1.0.0</v>
      </c>
      <c r="D51" s="110" t="s">
        <v>81</v>
      </c>
      <c r="E51" s="110" t="s">
        <v>81</v>
      </c>
      <c r="F51" s="110" t="s">
        <v>81</v>
      </c>
      <c r="G51" s="123">
        <v>233</v>
      </c>
      <c r="H51" s="124">
        <v>10</v>
      </c>
      <c r="I51" s="124">
        <v>9</v>
      </c>
      <c r="J51" s="124">
        <v>1</v>
      </c>
      <c r="K51" s="124">
        <v>0</v>
      </c>
      <c r="L51" s="124">
        <v>0</v>
      </c>
      <c r="M51" s="124">
        <v>0</v>
      </c>
      <c r="N51" s="125">
        <v>0</v>
      </c>
      <c r="O51" s="125">
        <v>0</v>
      </c>
      <c r="P51" s="125">
        <v>0</v>
      </c>
      <c r="Q51" s="124"/>
      <c r="R51" s="126">
        <f ca="1">SUM(R52,R54)</f>
        <v>6053.6</v>
      </c>
      <c r="S51" s="127">
        <f ca="1">SUM(S52,S54)</f>
        <v>0</v>
      </c>
      <c r="T51" s="127">
        <f ca="1">SUM(T52,T54)</f>
        <v>0</v>
      </c>
      <c r="U51" s="128">
        <f ca="1">SUM(U52,U54)</f>
        <v>0</v>
      </c>
      <c r="V51" s="127"/>
      <c r="W51" s="126">
        <f ca="1">SUM(W52,W54)</f>
        <v>4936.1000000000004</v>
      </c>
      <c r="X51" s="127">
        <f ca="1">SUM(X52,X54)</f>
        <v>0</v>
      </c>
      <c r="Y51" s="127">
        <f ca="1">SUM(Y52,Y54)</f>
        <v>0</v>
      </c>
      <c r="Z51" s="128">
        <f ca="1">SUM(Z52,Z54)</f>
        <v>0</v>
      </c>
      <c r="AA51" s="127"/>
      <c r="AB51" s="126">
        <f ca="1">SUM(AB52,AB54)</f>
        <v>8899.1416666666664</v>
      </c>
      <c r="AC51" s="127">
        <f ca="1">SUM(AC52,AC54)</f>
        <v>0</v>
      </c>
      <c r="AD51" s="127">
        <f ca="1">SUM(AD52,AD54)</f>
        <v>0</v>
      </c>
      <c r="AE51" s="128">
        <f ca="1">SUM(AE52,AE54)</f>
        <v>0</v>
      </c>
      <c r="AF51" s="127"/>
      <c r="AG51" s="126">
        <f ca="1">SUM(AG52,AG54)</f>
        <v>13760</v>
      </c>
      <c r="AH51" s="127">
        <f ca="1">SUM(AH52,AH54)</f>
        <v>0</v>
      </c>
      <c r="AI51" s="127">
        <f ca="1">SUM(AI52,AI54)</f>
        <v>0</v>
      </c>
      <c r="AJ51" s="128">
        <f ca="1">SUM(AJ52,AJ54)</f>
        <v>0</v>
      </c>
      <c r="AK51" s="127"/>
      <c r="AL51" s="126">
        <f ca="1">SUM(AL52,AL54)</f>
        <v>13382.599999999999</v>
      </c>
      <c r="AM51" s="127">
        <f ca="1">SUM(AM52,AM54)</f>
        <v>0</v>
      </c>
      <c r="AN51" s="127">
        <f ca="1">SUM(AN52,AN54)</f>
        <v>0</v>
      </c>
      <c r="AO51" s="128">
        <f ca="1">SUM(AO52,AO54)</f>
        <v>0</v>
      </c>
      <c r="AP51" s="127"/>
      <c r="AQ51" s="126">
        <f ca="1">SUM(AQ52,AQ54)</f>
        <v>11481.166666666666</v>
      </c>
      <c r="AR51" s="127">
        <f ca="1">SUM(AR52,AR54)</f>
        <v>0</v>
      </c>
      <c r="AS51" s="127">
        <f ca="1">SUM(AS52,AS54)</f>
        <v>0</v>
      </c>
      <c r="AT51" s="128">
        <f ca="1">SUM(AT52,AT54)</f>
        <v>0</v>
      </c>
      <c r="AU51" s="127"/>
      <c r="AV51" s="126">
        <f ca="1">SUM(AV52,AV54)</f>
        <v>9874</v>
      </c>
      <c r="AW51" s="127">
        <f ca="1">SUM(AW52,AW54)</f>
        <v>0</v>
      </c>
      <c r="AX51" s="127">
        <f ca="1">SUM(AX52,AX54)</f>
        <v>0</v>
      </c>
      <c r="AY51" s="128">
        <f ca="1">SUM(AY52,AY54)</f>
        <v>0</v>
      </c>
      <c r="AZ51" s="127"/>
      <c r="BA51" s="126">
        <f ca="1">SUM(BA52,BA54)</f>
        <v>8437.3333333333339</v>
      </c>
      <c r="BB51" s="127">
        <f ca="1">SUM(BB52,BB54)</f>
        <v>0</v>
      </c>
      <c r="BC51" s="127">
        <f ca="1">SUM(BC52,BC54)</f>
        <v>0</v>
      </c>
      <c r="BD51" s="128">
        <f ca="1">SUM(BD52,BD54)</f>
        <v>0</v>
      </c>
      <c r="BE51" s="127"/>
      <c r="BF51" s="126">
        <f ca="1">SUM(BF52,BF54)</f>
        <v>7545.916666666667</v>
      </c>
      <c r="BG51" s="127">
        <f ca="1">SUM(BG52,BG54)</f>
        <v>0</v>
      </c>
      <c r="BH51" s="127">
        <f ca="1">SUM(BH52,BH54)</f>
        <v>0</v>
      </c>
      <c r="BI51" s="128">
        <f ca="1">SUM(BI52,BI54)</f>
        <v>0</v>
      </c>
      <c r="BJ51" s="127"/>
      <c r="BK51" s="126">
        <f ca="1">SUM(BK52,BK54)</f>
        <v>8287.5</v>
      </c>
      <c r="BL51" s="127">
        <f ca="1">SUM(BL52,BL54)</f>
        <v>0</v>
      </c>
      <c r="BM51" s="127">
        <f ca="1">SUM(BM52,BM54)</f>
        <v>0</v>
      </c>
      <c r="BN51" s="128">
        <f ca="1">SUM(BN52,BN54)</f>
        <v>0</v>
      </c>
      <c r="BO51" s="127"/>
      <c r="BP51" s="126">
        <f ca="1">SUM(BP52,BP54)</f>
        <v>7379.4</v>
      </c>
      <c r="BQ51" s="127">
        <f ca="1">SUM(BQ52,BQ54)</f>
        <v>0</v>
      </c>
      <c r="BR51" s="127">
        <f ca="1">SUM(BR52,BR54)</f>
        <v>0</v>
      </c>
      <c r="BS51" s="128">
        <f ca="1">SUM(BS52,BS54)</f>
        <v>0</v>
      </c>
      <c r="BT51" s="127"/>
      <c r="BU51" s="126">
        <f ca="1">SUM(BU52,BU54)</f>
        <v>6316.7666666666673</v>
      </c>
      <c r="BV51" s="127">
        <f ca="1">SUM(BV52,BV54)</f>
        <v>0</v>
      </c>
      <c r="BW51" s="127">
        <f ca="1">SUM(BW52,BW54)</f>
        <v>0</v>
      </c>
      <c r="BX51" s="128">
        <f ca="1">SUM(BX52,BX54)</f>
        <v>0</v>
      </c>
    </row>
    <row r="52" spans="1:76" ht="15" customHeight="1" x14ac:dyDescent="0.35">
      <c r="B52" s="166">
        <f>B51+0</f>
        <v>0</v>
      </c>
      <c r="C52" s="175" t="str">
        <f t="shared" si="18"/>
        <v>233.10.9.1.1.0</v>
      </c>
      <c r="D52" s="113" t="s">
        <v>99</v>
      </c>
      <c r="E52" s="113" t="s">
        <v>99</v>
      </c>
      <c r="F52" s="113" t="s">
        <v>99</v>
      </c>
      <c r="G52" s="134">
        <v>233</v>
      </c>
      <c r="H52" s="135">
        <v>10</v>
      </c>
      <c r="I52" s="135">
        <v>9</v>
      </c>
      <c r="J52" s="135">
        <v>1</v>
      </c>
      <c r="K52" s="135">
        <v>1</v>
      </c>
      <c r="L52" s="135">
        <v>0</v>
      </c>
      <c r="M52" s="135">
        <v>0</v>
      </c>
      <c r="N52" s="136">
        <v>0</v>
      </c>
      <c r="O52" s="136">
        <v>0</v>
      </c>
      <c r="P52" s="136">
        <v>0</v>
      </c>
      <c r="Q52" s="135"/>
      <c r="R52" s="114">
        <f ca="1">SUM(R53:R54)-R54</f>
        <v>6053.6</v>
      </c>
      <c r="S52" s="115">
        <f ca="1">SUM(S53:S54)-S54</f>
        <v>0</v>
      </c>
      <c r="T52" s="115">
        <f ca="1">SUM(T53:T54)-T54</f>
        <v>0</v>
      </c>
      <c r="U52" s="116">
        <f ca="1">SUM(U53:U54)-U54</f>
        <v>0</v>
      </c>
      <c r="V52" s="115"/>
      <c r="W52" s="114">
        <f ca="1">SUM(W53:W54)-W54</f>
        <v>4936.1000000000004</v>
      </c>
      <c r="X52" s="115">
        <f ca="1">SUM(X53:X54)-X54</f>
        <v>0</v>
      </c>
      <c r="Y52" s="115">
        <f ca="1">SUM(Y53:Y54)-Y54</f>
        <v>0</v>
      </c>
      <c r="Z52" s="116">
        <f ca="1">SUM(Z53:Z54)-Z54</f>
        <v>0</v>
      </c>
      <c r="AA52" s="115"/>
      <c r="AB52" s="114">
        <f ca="1">SUM(AB53:AB54)-AB54</f>
        <v>8899.1416666666664</v>
      </c>
      <c r="AC52" s="115">
        <f ca="1">SUM(AC53:AC54)-AC54</f>
        <v>0</v>
      </c>
      <c r="AD52" s="115">
        <f ca="1">SUM(AD53:AD54)-AD54</f>
        <v>0</v>
      </c>
      <c r="AE52" s="116">
        <f ca="1">SUM(AE53:AE54)-AE54</f>
        <v>0</v>
      </c>
      <c r="AF52" s="115"/>
      <c r="AG52" s="114">
        <f ca="1">SUM(AG53:AG54)-AG54</f>
        <v>13760</v>
      </c>
      <c r="AH52" s="115">
        <f ca="1">SUM(AH53:AH54)-AH54</f>
        <v>0</v>
      </c>
      <c r="AI52" s="115">
        <f ca="1">SUM(AI53:AI54)-AI54</f>
        <v>0</v>
      </c>
      <c r="AJ52" s="116">
        <f ca="1">SUM(AJ53:AJ54)-AJ54</f>
        <v>0</v>
      </c>
      <c r="AK52" s="115"/>
      <c r="AL52" s="114">
        <f ca="1">SUM(AL53:AL54)-AL54</f>
        <v>13382.599999999999</v>
      </c>
      <c r="AM52" s="115">
        <f ca="1">SUM(AM53:AM54)-AM54</f>
        <v>0</v>
      </c>
      <c r="AN52" s="115">
        <f ca="1">SUM(AN53:AN54)-AN54</f>
        <v>0</v>
      </c>
      <c r="AO52" s="116">
        <f ca="1">SUM(AO53:AO54)-AO54</f>
        <v>0</v>
      </c>
      <c r="AP52" s="115"/>
      <c r="AQ52" s="114">
        <f ca="1">SUM(AQ53:AQ54)-AQ54</f>
        <v>11481.166666666666</v>
      </c>
      <c r="AR52" s="115">
        <f ca="1">SUM(AR53:AR54)-AR54</f>
        <v>0</v>
      </c>
      <c r="AS52" s="115">
        <f ca="1">SUM(AS53:AS54)-AS54</f>
        <v>0</v>
      </c>
      <c r="AT52" s="116">
        <f ca="1">SUM(AT53:AT54)-AT54</f>
        <v>0</v>
      </c>
      <c r="AU52" s="115"/>
      <c r="AV52" s="114">
        <f ca="1">SUM(AV53:AV54)-AV54</f>
        <v>9874</v>
      </c>
      <c r="AW52" s="115">
        <f ca="1">SUM(AW53:AW54)-AW54</f>
        <v>0</v>
      </c>
      <c r="AX52" s="115">
        <f ca="1">SUM(AX53:AX54)-AX54</f>
        <v>0</v>
      </c>
      <c r="AY52" s="116">
        <f ca="1">SUM(AY53:AY54)-AY54</f>
        <v>0</v>
      </c>
      <c r="AZ52" s="115"/>
      <c r="BA52" s="114">
        <f ca="1">SUM(BA53:BA54)-BA54</f>
        <v>8437.3333333333339</v>
      </c>
      <c r="BB52" s="115">
        <f ca="1">SUM(BB53:BB54)-BB54</f>
        <v>0</v>
      </c>
      <c r="BC52" s="115">
        <f ca="1">SUM(BC53:BC54)-BC54</f>
        <v>0</v>
      </c>
      <c r="BD52" s="116">
        <f ca="1">SUM(BD53:BD54)-BD54</f>
        <v>0</v>
      </c>
      <c r="BE52" s="115"/>
      <c r="BF52" s="114">
        <f ca="1">SUM(BF53:BF54)-BF54</f>
        <v>7545.916666666667</v>
      </c>
      <c r="BG52" s="115">
        <f ca="1">SUM(BG53:BG54)-BG54</f>
        <v>0</v>
      </c>
      <c r="BH52" s="115">
        <f ca="1">SUM(BH53:BH54)-BH54</f>
        <v>0</v>
      </c>
      <c r="BI52" s="116">
        <f ca="1">SUM(BI53:BI54)-BI54</f>
        <v>0</v>
      </c>
      <c r="BJ52" s="115"/>
      <c r="BK52" s="114">
        <f ca="1">SUM(BK53:BK54)-BK54</f>
        <v>8287.5</v>
      </c>
      <c r="BL52" s="115">
        <f ca="1">SUM(BL53:BL54)-BL54</f>
        <v>0</v>
      </c>
      <c r="BM52" s="115">
        <f ca="1">SUM(BM53:BM54)-BM54</f>
        <v>0</v>
      </c>
      <c r="BN52" s="116">
        <f ca="1">SUM(BN53:BN54)-BN54</f>
        <v>0</v>
      </c>
      <c r="BO52" s="115"/>
      <c r="BP52" s="114">
        <f ca="1">SUM(BP53:BP54)-BP54</f>
        <v>7379.4</v>
      </c>
      <c r="BQ52" s="115">
        <f ca="1">SUM(BQ53:BQ54)-BQ54</f>
        <v>0</v>
      </c>
      <c r="BR52" s="115">
        <f ca="1">SUM(BR53:BR54)-BR54</f>
        <v>0</v>
      </c>
      <c r="BS52" s="116">
        <f ca="1">SUM(BS53:BS54)-BS54</f>
        <v>0</v>
      </c>
      <c r="BT52" s="115"/>
      <c r="BU52" s="114">
        <f ca="1">SUM(BU53:BU54)-BU54</f>
        <v>6316.7666666666673</v>
      </c>
      <c r="BV52" s="115">
        <f ca="1">SUM(BV53:BV54)-BV54</f>
        <v>0</v>
      </c>
      <c r="BW52" s="115">
        <f ca="1">SUM(BW53:BW54)-BW54</f>
        <v>0</v>
      </c>
      <c r="BX52" s="116">
        <f ca="1">SUM(BX53:BX54)-BX54</f>
        <v>0</v>
      </c>
    </row>
    <row r="53" spans="1:76" ht="30" customHeight="1" x14ac:dyDescent="0.35">
      <c r="A53" s="80" t="str">
        <f ca="1">HYPERLINK(CELL("contents",$A$2)&amp;CELL("contents",D$50)&amp;"!B"&amp;MATCH(D53,OTHER_SOCIAL!C:C,0)+6, "seedetails")</f>
        <v>seedetails</v>
      </c>
      <c r="B53" s="168">
        <f>B52+1</f>
        <v>1</v>
      </c>
      <c r="C53" s="174" t="str">
        <f t="shared" ca="1" si="18"/>
        <v>233.10.9.1.1.1</v>
      </c>
      <c r="D53" s="81" t="str">
        <f ca="1">INDIRECT( ADDRESS( ( $B53 - 1)*Tools!$G$16 + Tools!$G$17, 3, 1, 1, "OTHER_SOCIAL" ) )</f>
        <v>Minimum income benefit</v>
      </c>
      <c r="E53" s="81" t="str">
        <f ca="1">INDIRECT( ADDRESS( ( $B53 - 1)*Tools!$G$16 + Tools!$G$17, 4, 1, 1, "OTHER_SOCIAL" ) )</f>
        <v>Minimum income benefit</v>
      </c>
      <c r="F53" s="81" t="str">
        <f ca="1">INDIRECT( ADDRESS( ( $B53 - 1)*Tools!$G$16 + Tools!$G$17, 4, 1, 1, "OTHER_SOCIAL" ) )</f>
        <v>Minimum income benefit</v>
      </c>
      <c r="G53" s="139">
        <v>233</v>
      </c>
      <c r="H53" s="140">
        <f ca="1">IF(INDEX(OTHER_SOCIAL!$A$1:$H$460,MATCH($D53,OTHER_SOCIAL!$C:$C,0)+Tools!$G$14,5)=Tools!$D$19,10,IF(INDEX(OTHER_SOCIAL!$A$1:$H$460,MATCH($D53,OTHER_SOCIAL!$C:$C,0)+Tools!$G$14,5)=Tools!$D$20,20,30))</f>
        <v>10</v>
      </c>
      <c r="I53" s="140">
        <v>9</v>
      </c>
      <c r="J53" s="140">
        <v>1</v>
      </c>
      <c r="K53" s="140">
        <f>K52</f>
        <v>1</v>
      </c>
      <c r="L53" s="140">
        <f>L52+1</f>
        <v>1</v>
      </c>
      <c r="M53" s="117">
        <f ca="1">IF(INDEX( OTHER_SOCIAL!$A$1:$H$460,MATCH($D53,OTHER_SOCIAL!$C:$C,0)+Tools!$G$13,3)="No",0,1)</f>
        <v>0</v>
      </c>
      <c r="N53" s="118">
        <f ca="1">IF(INDEX( OTHER_SOCIAL!$A$1:$H$460,MATCH($D53,OTHER_SOCIAL!$C:$C,0)+Tools!$G$12,3)="No",0,1)</f>
        <v>1</v>
      </c>
      <c r="O53" s="118" t="str">
        <f ca="1">IF(INDEX(OTHER_SOCIAL!$A$1:$H$696,MATCH($D53,OTHER_SOCIAL!$C:$C,0)+Tools!$G$12,5)=1,"P",IF(INDEX(OTHER_SOCIAL!$A$1:$H$696,MATCH($D53,OTHER_SOCIAL!$C:$C,0)+Tools!$G$12,5)=365,"F","G"))</f>
        <v>P</v>
      </c>
      <c r="P53" s="118">
        <f ca="1">IF(INDEX( OTHER_SOCIAL!$A$1:$H$460,MATCH($D53,OTHER_SOCIAL!$C:$C,0)+Tools!$G$13,5)="No",0,1)</f>
        <v>1</v>
      </c>
      <c r="Q53" s="83"/>
      <c r="R53" s="119">
        <f ca="1">INDEX(OTHER_SOCIAL!$A$1:$H$460,MATCH($D53,OTHER_SOCIAL!$C:$C,0)+Tools!$G$4,MATCH(2007,OTHER_SOCIAL!$11:$11,0)+Tools!$G$3)</f>
        <v>6053.6</v>
      </c>
      <c r="S53" s="117" t="str">
        <f ca="1">INDEX(OTHER_SOCIAL!$A$1:$H$460,MATCH($D53,OTHER_SOCIAL!$C:$C,0)+Tools!$G$5,MATCH(2007,OTHER_SOCIAL!$11:$11,0)+Tools!$G$3)</f>
        <v>(m)</v>
      </c>
      <c r="T53" s="117" t="str">
        <f ca="1">INDEX(OTHER_SOCIAL!$A$1:$H$460,MATCH($D53,OTHER_SOCIAL!$C:$C,0)+Tools!$G$6,MATCH(2007,OTHER_SOCIAL!$11:$11,0)+Tools!$G$3)</f>
        <v>(m)</v>
      </c>
      <c r="U53" s="118" t="str">
        <f ca="1">INDEX(OTHER_SOCIAL!$A$1:$H$460,MATCH($D53,OTHER_SOCIAL!$C:$C,0)+Tools!$G$8,MATCH(2007,OTHER_SOCIAL!$11:$11,0)+Tools!$G$3)</f>
        <v>(m)</v>
      </c>
      <c r="V53" s="117"/>
      <c r="W53" s="119">
        <f ca="1">INDEX(OTHER_SOCIAL!$A$1:$H$460,MATCH($D53,OTHER_SOCIAL!$C:$C,0)+Tools!$G$4,MATCH(2008,OTHER_SOCIAL!$11:$11,0)+Tools!$G$3)</f>
        <v>4936.1000000000004</v>
      </c>
      <c r="X53" s="117" t="str">
        <f ca="1">INDEX(OTHER_SOCIAL!$A$1:$H$460,MATCH($D53,OTHER_SOCIAL!$C:$C,0)+Tools!$G$5,MATCH(2008,OTHER_SOCIAL!$11:$11,0)+Tools!$G$3)</f>
        <v>(m)</v>
      </c>
      <c r="Y53" s="117" t="str">
        <f ca="1">INDEX(OTHER_SOCIAL!$A$1:$H$460,MATCH($D53,OTHER_SOCIAL!$C:$C,0)+Tools!$G$6,MATCH(2008,OTHER_SOCIAL!$11:$11,0)+Tools!$G$3)</f>
        <v>(m)</v>
      </c>
      <c r="Z53" s="118" t="str">
        <f ca="1">INDEX(OTHER_SOCIAL!$A$1:$H$460,MATCH($D53,OTHER_SOCIAL!$C:$C,0)+Tools!$G$8,MATCH(2008,OTHER_SOCIAL!$11:$11,0)+Tools!$G$3)</f>
        <v>(m)</v>
      </c>
      <c r="AA53" s="117"/>
      <c r="AB53" s="119">
        <f ca="1">INDEX(OTHER_SOCIAL!$A$1:$I$460,MATCH($D53,OTHER_SOCIAL!$C:$C,0)+Tools!$G$4,MATCH(2009,OTHER_SOCIAL!$11:$11,0)+Tools!$G$3)</f>
        <v>8899.1416666666664</v>
      </c>
      <c r="AC53" s="117" t="str">
        <f ca="1">INDEX(OTHER_SOCIAL!$A$1:$I$460,MATCH($D53,OTHER_SOCIAL!$C:$C,0)+Tools!$G$5,MATCH(2009,OTHER_SOCIAL!$11:$11,0)+Tools!$G$3)</f>
        <v>(m)</v>
      </c>
      <c r="AD53" s="117" t="str">
        <f ca="1">INDEX(OTHER_SOCIAL!$A$1:$I$460,MATCH($D53,OTHER_SOCIAL!$C:$C,0)+Tools!$G$6,MATCH(2009,OTHER_SOCIAL!$11:$11,0)+Tools!$G$3)</f>
        <v>(m)</v>
      </c>
      <c r="AE53" s="118" t="str">
        <f ca="1">INDEX(OTHER_SOCIAL!$A$1:$I$460,MATCH($D53,OTHER_SOCIAL!$C:$C,0)+Tools!$G$8,MATCH(2009,OTHER_SOCIAL!$11:$11,0)+Tools!$G$3)</f>
        <v>(m)</v>
      </c>
      <c r="AF53" s="117"/>
      <c r="AG53" s="119">
        <f ca="1">INDEX(OTHER_SOCIAL!$A$1:$J$460,MATCH($D53,OTHER_SOCIAL!$C:$C,0)+Tools!$G$4,MATCH(2010,OTHER_SOCIAL!$11:$11,0)+Tools!$G$3)</f>
        <v>13760</v>
      </c>
      <c r="AH53" s="117" t="str">
        <f ca="1">INDEX(OTHER_SOCIAL!$A$1:$J$460,MATCH($D53,OTHER_SOCIAL!$C:$C,0)+Tools!$G$5,MATCH(2010,OTHER_SOCIAL!$11:$11,0)+Tools!$G$3)</f>
        <v>(m)</v>
      </c>
      <c r="AI53" s="117" t="str">
        <f ca="1">INDEX(OTHER_SOCIAL!$A$1:$J$460,MATCH($D53,OTHER_SOCIAL!$C:$C,0)+Tools!$G$6,MATCH(2010,OTHER_SOCIAL!$11:$11,0)+Tools!$G$3)</f>
        <v>(m)</v>
      </c>
      <c r="AJ53" s="118" t="str">
        <f ca="1">INDEX(OTHER_SOCIAL!$A$1:$J$460,MATCH($D53,OTHER_SOCIAL!$C:$C,0)+Tools!$G$8,MATCH(2010,OTHER_SOCIAL!$11:$11,0)+Tools!$G$3)</f>
        <v>(m)</v>
      </c>
      <c r="AK53" s="117"/>
      <c r="AL53" s="119">
        <f ca="1">INDEX(OTHER_SOCIAL!$A$1:$Z$460,MATCH($D53,OTHER_SOCIAL!$C:$C,0)+Tools!$G$4,MATCH(2011,OTHER_SOCIAL!$11:$11,0)+Tools!$G$3)</f>
        <v>13382.599999999999</v>
      </c>
      <c r="AM53" s="117" t="str">
        <f ca="1">INDEX(OTHER_SOCIAL!$A$1:$Z$460,MATCH($D53,OTHER_SOCIAL!$C:$C,0)+Tools!$G$5,MATCH(2011,OTHER_SOCIAL!$11:$11,0)+Tools!$G$3)</f>
        <v>(m)</v>
      </c>
      <c r="AN53" s="117" t="str">
        <f ca="1">INDEX(OTHER_SOCIAL!$A$1:$Z$460,MATCH($D53,OTHER_SOCIAL!$C:$C,0)+Tools!$G$6,MATCH(2011,OTHER_SOCIAL!$11:$11,0)+Tools!$G$3)</f>
        <v>(m)</v>
      </c>
      <c r="AO53" s="118" t="str">
        <f ca="1">INDEX(OTHER_SOCIAL!$A$1:$Z$460,MATCH($D53,OTHER_SOCIAL!$C:$C,0)+Tools!$G$8,MATCH(2011,OTHER_SOCIAL!$11:$11,0)+Tools!$G$3)</f>
        <v>(m)</v>
      </c>
      <c r="AP53" s="117"/>
      <c r="AQ53" s="119">
        <f ca="1">INDEX(OTHER_SOCIAL!$A$1:$Z$460,MATCH($D53,OTHER_SOCIAL!$C:$C,0)+Tools!$G$4,MATCH(2012,OTHER_SOCIAL!$11:$11,0)+Tools!$G$3)</f>
        <v>11481.166666666666</v>
      </c>
      <c r="AR53" s="117" t="str">
        <f ca="1">INDEX(OTHER_SOCIAL!$A$1:$Z$460,MATCH($D53,OTHER_SOCIAL!$C:$C,0)+Tools!$G$5,MATCH(2012,OTHER_SOCIAL!$11:$11,0)+Tools!$G$3)</f>
        <v>(m)</v>
      </c>
      <c r="AS53" s="117" t="str">
        <f ca="1">INDEX(OTHER_SOCIAL!$A$1:$Z$460,MATCH($D53,OTHER_SOCIAL!$C:$C,0)+Tools!$G$6,MATCH(2012,OTHER_SOCIAL!$11:$11,0)+Tools!$G$3)</f>
        <v>(m)</v>
      </c>
      <c r="AT53" s="118" t="str">
        <f ca="1">INDEX(OTHER_SOCIAL!$A$1:$Z$460,MATCH($D53,OTHER_SOCIAL!$C:$C,0)+Tools!$G$8,MATCH(2012,OTHER_SOCIAL!$11:$11,0)+Tools!$G$3)</f>
        <v>(m)</v>
      </c>
      <c r="AU53" s="117"/>
      <c r="AV53" s="119">
        <f ca="1">INDEX(OTHER_SOCIAL!$A$1:$Z$460,MATCH($D53,OTHER_SOCIAL!$C:$C,0)+Tools!$G$4,MATCH(2013,OTHER_SOCIAL!$11:$11,0)+Tools!$G$3)</f>
        <v>9874</v>
      </c>
      <c r="AW53" s="117" t="str">
        <f ca="1">INDEX(OTHER_SOCIAL!$A$1:$Z$460,MATCH($D53,OTHER_SOCIAL!$C:$C,0)+Tools!$G$5,MATCH(2013,OTHER_SOCIAL!$11:$11,0)+Tools!$G$3)</f>
        <v>(m)</v>
      </c>
      <c r="AX53" s="117" t="str">
        <f ca="1">INDEX(OTHER_SOCIAL!$A$1:$Z$460,MATCH($D53,OTHER_SOCIAL!$C:$C,0)+Tools!$G$6,MATCH(2013,OTHER_SOCIAL!$11:$11,0)+Tools!$G$3)</f>
        <v>(m)</v>
      </c>
      <c r="AY53" s="118" t="str">
        <f ca="1">INDEX(OTHER_SOCIAL!$A$1:$Z$460,MATCH($D53,OTHER_SOCIAL!$C:$C,0)+Tools!$G$8,MATCH(2013,OTHER_SOCIAL!$11:$11,0)+Tools!$G$3)</f>
        <v>(m)</v>
      </c>
      <c r="AZ53" s="117"/>
      <c r="BA53" s="119">
        <f ca="1">INDEX(OTHER_SOCIAL!$A$1:$Z$460,MATCH($D53,OTHER_SOCIAL!$C:$C,0)+Tools!$G$4,MATCH(2014,OTHER_SOCIAL!$11:$11,0)+Tools!$G$3)</f>
        <v>8437.3333333333339</v>
      </c>
      <c r="BB53" s="117" t="str">
        <f ca="1">INDEX(OTHER_SOCIAL!$A$1:$Z$460,MATCH($D53,OTHER_SOCIAL!$C:$C,0)+Tools!$G$5,MATCH(2014,OTHER_SOCIAL!$11:$11,0)+Tools!$G$3)</f>
        <v>(m)</v>
      </c>
      <c r="BC53" s="117" t="str">
        <f ca="1">INDEX(OTHER_SOCIAL!$A$1:$Z$460,MATCH($D53,OTHER_SOCIAL!$C:$C,0)+Tools!$G$6,MATCH(2014,OTHER_SOCIAL!$11:$11,0)+Tools!$G$3)</f>
        <v>(m)</v>
      </c>
      <c r="BD53" s="118" t="str">
        <f ca="1">INDEX(OTHER_SOCIAL!$A$1:$Z$460,MATCH($D53,OTHER_SOCIAL!$C:$C,0)+Tools!$G$8,MATCH(2014,OTHER_SOCIAL!$11:$11,0)+Tools!$G$3)</f>
        <v>(m)</v>
      </c>
      <c r="BE53" s="117"/>
      <c r="BF53" s="119">
        <f ca="1">INDEX(OTHER_SOCIAL!$A$1:$Z$460,MATCH($D53,OTHER_SOCIAL!$C:$C,0)+Tools!$G$4,MATCH(2015,OTHER_SOCIAL!$11:$11,0)+Tools!$G$3)</f>
        <v>7545.916666666667</v>
      </c>
      <c r="BG53" s="117" t="str">
        <f ca="1">INDEX(OTHER_SOCIAL!$A$1:$Z$460,MATCH($D53,OTHER_SOCIAL!$C:$C,0)+Tools!$G$5,MATCH(2015,OTHER_SOCIAL!$11:$11,0)+Tools!$G$3)</f>
        <v>(m)</v>
      </c>
      <c r="BH53" s="117" t="str">
        <f ca="1">INDEX(OTHER_SOCIAL!$A$1:$Z$460,MATCH($D53,OTHER_SOCIAL!$C:$C,0)+Tools!$G$6,MATCH(2015,OTHER_SOCIAL!$11:$11,0)+Tools!$G$3)</f>
        <v>(m)</v>
      </c>
      <c r="BI53" s="118" t="str">
        <f ca="1">INDEX(OTHER_SOCIAL!$A$1:$Z$460,MATCH($D53,OTHER_SOCIAL!$C:$C,0)+Tools!$G$8,MATCH(2015,OTHER_SOCIAL!$11:$11,0)+Tools!$G$3)</f>
        <v>(m)</v>
      </c>
      <c r="BJ53" s="117"/>
      <c r="BK53" s="119">
        <f ca="1">INDEX(OTHER_SOCIAL!$A$1:$Z$460,MATCH($D53,OTHER_SOCIAL!$C:$C,0)+Tools!$G$4,MATCH(2016,OTHER_SOCIAL!$11:$11,0)+Tools!$G$3)</f>
        <v>8287.5</v>
      </c>
      <c r="BL53" s="117" t="str">
        <f ca="1">INDEX(OTHER_SOCIAL!$A$1:$Z$460,MATCH($D53,OTHER_SOCIAL!$C:$C,0)+Tools!$G$5,MATCH(2016,OTHER_SOCIAL!$11:$11,0)+Tools!$G$3)</f>
        <v>(m)</v>
      </c>
      <c r="BM53" s="117" t="str">
        <f ca="1">INDEX(OTHER_SOCIAL!$A$1:$Z$460,MATCH($D53,OTHER_SOCIAL!$C:$C,0)+Tools!$G$6,MATCH(2016,OTHER_SOCIAL!$11:$11,0)+Tools!$G$3)</f>
        <v>(m)</v>
      </c>
      <c r="BN53" s="118" t="str">
        <f ca="1">INDEX(OTHER_SOCIAL!$A$1:$Z$460,MATCH($D53,OTHER_SOCIAL!$C:$C,0)+Tools!$G$8,MATCH(2016,OTHER_SOCIAL!$11:$11,0)+Tools!$G$3)</f>
        <v>(m)</v>
      </c>
      <c r="BO53" s="117"/>
      <c r="BP53" s="119">
        <f ca="1">INDEX(OTHER_SOCIAL!$A$1:$Z$460,MATCH($D53,OTHER_SOCIAL!$C:$C,0)+Tools!$G$4,MATCH(2017,OTHER_SOCIAL!$11:$11,0)+Tools!$G$3)</f>
        <v>7379.4</v>
      </c>
      <c r="BQ53" s="117" t="str">
        <f ca="1">INDEX(OTHER_SOCIAL!$A$1:$Z$460,MATCH($D53,OTHER_SOCIAL!$C:$C,0)+Tools!$G$5,MATCH(2017,OTHER_SOCIAL!$11:$11,0)+Tools!$G$3)</f>
        <v>(m)</v>
      </c>
      <c r="BR53" s="117" t="str">
        <f ca="1">INDEX(OTHER_SOCIAL!$A$1:$Z$460,MATCH($D53,OTHER_SOCIAL!$C:$C,0)+Tools!$G$6,MATCH(2017,OTHER_SOCIAL!$11:$11,0)+Tools!$G$3)</f>
        <v>(m)</v>
      </c>
      <c r="BS53" s="118" t="str">
        <f ca="1">INDEX(OTHER_SOCIAL!$A$1:$Z$460,MATCH($D53,OTHER_SOCIAL!$C:$C,0)+Tools!$G$8,MATCH(2017,OTHER_SOCIAL!$11:$11,0)+Tools!$G$3)</f>
        <v>(m)</v>
      </c>
      <c r="BT53" s="117"/>
      <c r="BU53" s="119">
        <f ca="1">INDEX(OTHER_SOCIAL!$A$1:$Z$460,MATCH($D53,OTHER_SOCIAL!$C:$C,0)+Tools!$G$4,MATCH(2018,OTHER_SOCIAL!$11:$11,0)+Tools!$G$3)</f>
        <v>6316.7666666666673</v>
      </c>
      <c r="BV53" s="117" t="str">
        <f ca="1">INDEX(OTHER_SOCIAL!$A$1:$Z$460,MATCH($D53,OTHER_SOCIAL!$C:$C,0)+Tools!$G$5,MATCH(2018,OTHER_SOCIAL!$11:$11,0)+Tools!$G$3)</f>
        <v>(m)</v>
      </c>
      <c r="BW53" s="117" t="str">
        <f ca="1">INDEX(OTHER_SOCIAL!$A$1:$Z$460,MATCH($D53,OTHER_SOCIAL!$C:$C,0)+Tools!$G$6,MATCH(2018,OTHER_SOCIAL!$11:$11,0)+Tools!$G$3)</f>
        <v>(m)</v>
      </c>
      <c r="BX53" s="118" t="str">
        <f ca="1">INDEX(OTHER_SOCIAL!$A$1:$Z$460,MATCH($D53,OTHER_SOCIAL!$C:$C,0)+Tools!$G$8,MATCH(2018,OTHER_SOCIAL!$11:$11,0)+Tools!$G$3)</f>
        <v>(m)</v>
      </c>
    </row>
    <row r="54" spans="1:76" ht="25.5" customHeight="1" x14ac:dyDescent="0.35">
      <c r="B54" s="159">
        <v>1</v>
      </c>
      <c r="C54" s="173" t="str">
        <f>CONCATENATE(G54,".",H54,".",I54,".",J54,".",K54,".",L54)</f>
        <v>233.10.9.1.2.0</v>
      </c>
      <c r="D54" s="129" t="s">
        <v>92</v>
      </c>
      <c r="E54" s="129" t="s">
        <v>92</v>
      </c>
      <c r="F54" s="129" t="s">
        <v>92</v>
      </c>
      <c r="G54" s="77">
        <v>233</v>
      </c>
      <c r="H54" s="78">
        <v>10</v>
      </c>
      <c r="I54" s="78">
        <v>9</v>
      </c>
      <c r="J54" s="78">
        <v>1</v>
      </c>
      <c r="K54" s="78">
        <v>2</v>
      </c>
      <c r="L54" s="78">
        <v>0</v>
      </c>
      <c r="M54" s="78">
        <v>0</v>
      </c>
      <c r="N54" s="79">
        <v>0</v>
      </c>
      <c r="O54" s="79">
        <v>0</v>
      </c>
      <c r="P54" s="79">
        <v>0</v>
      </c>
      <c r="Q54" s="135"/>
      <c r="R54" s="114">
        <f>SUM(R55:R56)-R56</f>
        <v>0</v>
      </c>
      <c r="S54" s="115">
        <f>SUM(S55:S56)-S56</f>
        <v>0</v>
      </c>
      <c r="T54" s="115">
        <f>SUM(T55:T56)-T56</f>
        <v>0</v>
      </c>
      <c r="U54" s="116">
        <f>SUM(U55:U56)-U56</f>
        <v>0</v>
      </c>
      <c r="V54" s="115"/>
      <c r="W54" s="114">
        <f>SUM(W55:W56)-W56</f>
        <v>0</v>
      </c>
      <c r="X54" s="115">
        <f>SUM(X55:X56)-X56</f>
        <v>0</v>
      </c>
      <c r="Y54" s="115">
        <f>SUM(Y55:Y56)-Y56</f>
        <v>0</v>
      </c>
      <c r="Z54" s="116">
        <f>SUM(Z55:Z56)-Z56</f>
        <v>0</v>
      </c>
      <c r="AA54" s="115"/>
      <c r="AB54" s="114">
        <f>SUM(AB55:AB56)-AB56</f>
        <v>0</v>
      </c>
      <c r="AC54" s="115">
        <f>SUM(AC55:AC56)-AC56</f>
        <v>0</v>
      </c>
      <c r="AD54" s="115">
        <f>SUM(AD55:AD56)-AD56</f>
        <v>0</v>
      </c>
      <c r="AE54" s="116">
        <f>SUM(AE55:AE56)-AE56</f>
        <v>0</v>
      </c>
      <c r="AF54" s="115"/>
      <c r="AG54" s="114">
        <f>SUM(AG55:AG56)-AG56</f>
        <v>0</v>
      </c>
      <c r="AH54" s="115">
        <f>SUM(AH55:AH56)-AH56</f>
        <v>0</v>
      </c>
      <c r="AI54" s="115">
        <f>SUM(AI55:AI56)-AI56</f>
        <v>0</v>
      </c>
      <c r="AJ54" s="116">
        <f>SUM(AJ55:AJ56)-AJ56</f>
        <v>0</v>
      </c>
      <c r="AK54" s="115"/>
      <c r="AL54" s="114">
        <f>SUM(AL55:AL56)-AL56</f>
        <v>0</v>
      </c>
      <c r="AM54" s="115">
        <f>SUM(AM55:AM56)-AM56</f>
        <v>0</v>
      </c>
      <c r="AN54" s="115">
        <f>SUM(AN55:AN56)-AN56</f>
        <v>0</v>
      </c>
      <c r="AO54" s="116">
        <f>SUM(AO55:AO56)-AO56</f>
        <v>0</v>
      </c>
      <c r="AP54" s="115"/>
      <c r="AQ54" s="114">
        <f>SUM(AQ55:AQ56)-AQ56</f>
        <v>0</v>
      </c>
      <c r="AR54" s="115">
        <f>SUM(AR55:AR56)-AR56</f>
        <v>0</v>
      </c>
      <c r="AS54" s="115">
        <f>SUM(AS55:AS56)-AS56</f>
        <v>0</v>
      </c>
      <c r="AT54" s="116">
        <f>SUM(AT55:AT56)-AT56</f>
        <v>0</v>
      </c>
      <c r="AU54" s="115"/>
      <c r="AV54" s="114">
        <f>SUM(AV55:AV56)-AV56</f>
        <v>0</v>
      </c>
      <c r="AW54" s="115">
        <f>SUM(AW55:AW56)-AW56</f>
        <v>0</v>
      </c>
      <c r="AX54" s="115">
        <f>SUM(AX55:AX56)-AX56</f>
        <v>0</v>
      </c>
      <c r="AY54" s="116">
        <f>SUM(AY55:AY56)-AY56</f>
        <v>0</v>
      </c>
      <c r="AZ54" s="115"/>
      <c r="BA54" s="114">
        <f>SUM(BA55:BA56)-BA56</f>
        <v>0</v>
      </c>
      <c r="BB54" s="115">
        <f>SUM(BB55:BB56)-BB56</f>
        <v>0</v>
      </c>
      <c r="BC54" s="115">
        <f>SUM(BC55:BC56)-BC56</f>
        <v>0</v>
      </c>
      <c r="BD54" s="116">
        <f>SUM(BD55:BD56)-BD56</f>
        <v>0</v>
      </c>
      <c r="BE54" s="115"/>
      <c r="BF54" s="114">
        <f>SUM(BF55:BF56)-BF56</f>
        <v>0</v>
      </c>
      <c r="BG54" s="115">
        <f>SUM(BG55:BG56)-BG56</f>
        <v>0</v>
      </c>
      <c r="BH54" s="115">
        <f>SUM(BH55:BH56)-BH56</f>
        <v>0</v>
      </c>
      <c r="BI54" s="116">
        <f>SUM(BI55:BI56)-BI56</f>
        <v>0</v>
      </c>
      <c r="BJ54" s="115"/>
      <c r="BK54" s="114">
        <f>SUM(BK55:BK56)-BK56</f>
        <v>0</v>
      </c>
      <c r="BL54" s="115">
        <f>SUM(BL55:BL56)-BL56</f>
        <v>0</v>
      </c>
      <c r="BM54" s="115">
        <f>SUM(BM55:BM56)-BM56</f>
        <v>0</v>
      </c>
      <c r="BN54" s="116">
        <f>SUM(BN55:BN56)-BN56</f>
        <v>0</v>
      </c>
      <c r="BO54" s="115"/>
      <c r="BP54" s="114">
        <f>SUM(BP55:BP56)-BP56</f>
        <v>0</v>
      </c>
      <c r="BQ54" s="115">
        <f>SUM(BQ55:BQ56)-BQ56</f>
        <v>0</v>
      </c>
      <c r="BR54" s="115">
        <f>SUM(BR55:BR56)-BR56</f>
        <v>0</v>
      </c>
      <c r="BS54" s="116">
        <f>SUM(BS55:BS56)-BS56</f>
        <v>0</v>
      </c>
      <c r="BT54" s="115"/>
      <c r="BU54" s="114">
        <f>SUM(BU55:BU56)-BU56</f>
        <v>0</v>
      </c>
      <c r="BV54" s="115">
        <f>SUM(BV55:BV56)-BV56</f>
        <v>0</v>
      </c>
      <c r="BW54" s="115">
        <f>SUM(BW55:BW56)-BW56</f>
        <v>0</v>
      </c>
      <c r="BX54" s="116">
        <f>SUM(BX55:BX56)-BX56</f>
        <v>0</v>
      </c>
    </row>
    <row r="55" spans="1:76" ht="15" customHeight="1" thickBot="1" x14ac:dyDescent="0.4">
      <c r="B55" s="160"/>
      <c r="C55" s="174"/>
      <c r="D55" s="81"/>
      <c r="E55" s="81"/>
      <c r="F55" s="81"/>
      <c r="G55" s="82"/>
      <c r="H55" s="83"/>
      <c r="I55" s="83"/>
      <c r="J55" s="83"/>
      <c r="K55" s="83"/>
      <c r="L55" s="83"/>
      <c r="M55" s="117"/>
      <c r="N55" s="118"/>
      <c r="O55" s="118"/>
      <c r="P55" s="118"/>
      <c r="Q55" s="83"/>
      <c r="R55" s="119"/>
      <c r="S55" s="117"/>
      <c r="T55" s="117"/>
      <c r="U55" s="118"/>
      <c r="V55" s="117"/>
      <c r="W55" s="119"/>
      <c r="X55" s="117"/>
      <c r="Y55" s="117"/>
      <c r="Z55" s="118"/>
      <c r="AA55" s="117"/>
      <c r="AB55" s="119"/>
      <c r="AC55" s="117"/>
      <c r="AD55" s="117"/>
      <c r="AE55" s="118"/>
      <c r="AF55" s="117"/>
      <c r="AG55" s="119"/>
      <c r="AH55" s="117"/>
      <c r="AI55" s="117"/>
      <c r="AJ55" s="118"/>
      <c r="AK55" s="117"/>
      <c r="AL55" s="119"/>
      <c r="AM55" s="117"/>
      <c r="AN55" s="117"/>
      <c r="AO55" s="118"/>
      <c r="AP55" s="117"/>
      <c r="AQ55" s="119"/>
      <c r="AR55" s="117"/>
      <c r="AS55" s="117"/>
      <c r="AT55" s="118"/>
      <c r="AU55" s="117"/>
      <c r="AV55" s="119"/>
      <c r="AW55" s="117"/>
      <c r="AX55" s="117"/>
      <c r="AY55" s="118"/>
      <c r="AZ55" s="117"/>
      <c r="BA55" s="119"/>
      <c r="BB55" s="117"/>
      <c r="BC55" s="117"/>
      <c r="BD55" s="118"/>
      <c r="BE55" s="117"/>
      <c r="BF55" s="119"/>
      <c r="BG55" s="117"/>
      <c r="BH55" s="117"/>
      <c r="BI55" s="118"/>
      <c r="BJ55" s="117"/>
      <c r="BK55" s="119"/>
      <c r="BL55" s="117"/>
      <c r="BM55" s="117"/>
      <c r="BN55" s="118"/>
      <c r="BO55" s="117"/>
      <c r="BP55" s="119"/>
      <c r="BQ55" s="117"/>
      <c r="BR55" s="117"/>
      <c r="BS55" s="118"/>
      <c r="BT55" s="117"/>
      <c r="BU55" s="119"/>
      <c r="BV55" s="117"/>
      <c r="BW55" s="117"/>
      <c r="BX55" s="118"/>
    </row>
    <row r="56" spans="1:76" ht="15" customHeight="1" x14ac:dyDescent="0.35">
      <c r="A56" s="101"/>
      <c r="B56" s="157">
        <v>0</v>
      </c>
      <c r="C56" s="171" t="str">
        <f t="shared" si="18"/>
        <v>233.10.10.0.0.0</v>
      </c>
      <c r="D56" s="103" t="s">
        <v>100</v>
      </c>
      <c r="E56" s="103" t="s">
        <v>100</v>
      </c>
      <c r="F56" s="103" t="s">
        <v>100</v>
      </c>
      <c r="G56" s="102">
        <v>233</v>
      </c>
      <c r="H56" s="104">
        <v>10</v>
      </c>
      <c r="I56" s="104">
        <v>10</v>
      </c>
      <c r="J56" s="104">
        <v>0</v>
      </c>
      <c r="K56" s="104">
        <v>0</v>
      </c>
      <c r="L56" s="104">
        <v>0</v>
      </c>
      <c r="M56" s="104">
        <v>0</v>
      </c>
      <c r="N56" s="105">
        <v>0</v>
      </c>
      <c r="O56" s="105">
        <v>0</v>
      </c>
      <c r="P56" s="105">
        <v>0</v>
      </c>
      <c r="Q56" s="75"/>
      <c r="R56" s="106">
        <f>SUM(R57)</f>
        <v>0</v>
      </c>
      <c r="S56" s="107">
        <f>SUM(S57)</f>
        <v>0</v>
      </c>
      <c r="T56" s="107">
        <f>SUM(T57)</f>
        <v>0</v>
      </c>
      <c r="U56" s="108">
        <f>SUM(U57)</f>
        <v>0</v>
      </c>
      <c r="V56" s="109"/>
      <c r="W56" s="106">
        <f>SUM(W57)</f>
        <v>0</v>
      </c>
      <c r="X56" s="107">
        <f>SUM(X57)</f>
        <v>0</v>
      </c>
      <c r="Y56" s="107">
        <f>SUM(Y57)</f>
        <v>0</v>
      </c>
      <c r="Z56" s="108">
        <f>SUM(Z57)</f>
        <v>0</v>
      </c>
      <c r="AA56" s="109"/>
      <c r="AB56" s="106">
        <f>SUM(AB57)</f>
        <v>0</v>
      </c>
      <c r="AC56" s="107">
        <f>SUM(AC57)</f>
        <v>0</v>
      </c>
      <c r="AD56" s="107">
        <f>SUM(AD57)</f>
        <v>0</v>
      </c>
      <c r="AE56" s="108">
        <f>SUM(AE57)</f>
        <v>0</v>
      </c>
      <c r="AF56" s="109"/>
      <c r="AG56" s="106">
        <f>SUM(AG57)</f>
        <v>0</v>
      </c>
      <c r="AH56" s="107">
        <f>SUM(AH57)</f>
        <v>0</v>
      </c>
      <c r="AI56" s="107">
        <f>SUM(AI57)</f>
        <v>0</v>
      </c>
      <c r="AJ56" s="108">
        <f>SUM(AJ57)</f>
        <v>0</v>
      </c>
      <c r="AK56" s="109"/>
      <c r="AL56" s="106">
        <f>SUM(AL57)</f>
        <v>0</v>
      </c>
      <c r="AM56" s="107">
        <f>SUM(AM57)</f>
        <v>0</v>
      </c>
      <c r="AN56" s="107">
        <f>SUM(AN57)</f>
        <v>0</v>
      </c>
      <c r="AO56" s="108">
        <f>SUM(AO57)</f>
        <v>0</v>
      </c>
      <c r="AP56" s="109"/>
      <c r="AQ56" s="106">
        <f>SUM(AQ57)</f>
        <v>0</v>
      </c>
      <c r="AR56" s="107">
        <f>SUM(AR57)</f>
        <v>0</v>
      </c>
      <c r="AS56" s="107">
        <f>SUM(AS57)</f>
        <v>0</v>
      </c>
      <c r="AT56" s="108">
        <f>SUM(AT57)</f>
        <v>0</v>
      </c>
      <c r="AU56" s="109"/>
      <c r="AV56" s="106">
        <f>SUM(AV57)</f>
        <v>0</v>
      </c>
      <c r="AW56" s="107">
        <f>SUM(AW57)</f>
        <v>0</v>
      </c>
      <c r="AX56" s="107">
        <f>SUM(AX57)</f>
        <v>0</v>
      </c>
      <c r="AY56" s="108">
        <f>SUM(AY57)</f>
        <v>0</v>
      </c>
      <c r="AZ56" s="109"/>
      <c r="BA56" s="106">
        <f>SUM(BA57)</f>
        <v>0</v>
      </c>
      <c r="BB56" s="107">
        <f>SUM(BB57)</f>
        <v>0</v>
      </c>
      <c r="BC56" s="107">
        <f>SUM(BC57)</f>
        <v>0</v>
      </c>
      <c r="BD56" s="108">
        <f>SUM(BD57)</f>
        <v>0</v>
      </c>
      <c r="BE56" s="109"/>
      <c r="BF56" s="106">
        <f>SUM(BF57)</f>
        <v>0</v>
      </c>
      <c r="BG56" s="107">
        <f>SUM(BG57)</f>
        <v>0</v>
      </c>
      <c r="BH56" s="107">
        <f>SUM(BH57)</f>
        <v>0</v>
      </c>
      <c r="BI56" s="108">
        <f>SUM(BI57)</f>
        <v>0</v>
      </c>
      <c r="BJ56" s="109"/>
      <c r="BK56" s="106">
        <f>SUM(BK57)</f>
        <v>0</v>
      </c>
      <c r="BL56" s="107">
        <f>SUM(BL57)</f>
        <v>0</v>
      </c>
      <c r="BM56" s="107">
        <f>SUM(BM57)</f>
        <v>0</v>
      </c>
      <c r="BN56" s="108">
        <f>SUM(BN57)</f>
        <v>0</v>
      </c>
      <c r="BO56" s="109"/>
      <c r="BP56" s="106">
        <f>SUM(BP57)</f>
        <v>0</v>
      </c>
      <c r="BQ56" s="107">
        <f>SUM(BQ57)</f>
        <v>0</v>
      </c>
      <c r="BR56" s="107">
        <f>SUM(BR57)</f>
        <v>0</v>
      </c>
      <c r="BS56" s="108">
        <f>SUM(BS57)</f>
        <v>0</v>
      </c>
      <c r="BT56" s="109"/>
      <c r="BU56" s="106">
        <f>SUM(BU57)</f>
        <v>0</v>
      </c>
      <c r="BV56" s="107">
        <f>SUM(BV57)</f>
        <v>0</v>
      </c>
      <c r="BW56" s="107">
        <f>SUM(BW57)</f>
        <v>0</v>
      </c>
      <c r="BX56" s="108">
        <f>SUM(BX57)</f>
        <v>0</v>
      </c>
    </row>
    <row r="57" spans="1:76" ht="15" customHeight="1" x14ac:dyDescent="0.35">
      <c r="B57" s="164">
        <f>B56+0</f>
        <v>0</v>
      </c>
      <c r="C57" s="172" t="str">
        <f t="shared" si="18"/>
        <v>233.10.10.1.0.0</v>
      </c>
      <c r="D57" s="110" t="s">
        <v>81</v>
      </c>
      <c r="E57" s="110" t="s">
        <v>81</v>
      </c>
      <c r="F57" s="110" t="s">
        <v>81</v>
      </c>
      <c r="G57" s="123">
        <v>233</v>
      </c>
      <c r="H57" s="124">
        <v>10</v>
      </c>
      <c r="I57" s="124">
        <v>10</v>
      </c>
      <c r="J57" s="124">
        <v>1</v>
      </c>
      <c r="K57" s="124">
        <v>0</v>
      </c>
      <c r="L57" s="124">
        <v>0</v>
      </c>
      <c r="M57" s="124">
        <v>0</v>
      </c>
      <c r="N57" s="125">
        <v>0</v>
      </c>
      <c r="O57" s="125">
        <v>0</v>
      </c>
      <c r="P57" s="125">
        <v>0</v>
      </c>
      <c r="Q57" s="124"/>
      <c r="R57" s="126">
        <f>SUM(R58,R63)</f>
        <v>0</v>
      </c>
      <c r="S57" s="127">
        <f>SUM(S58,S63)</f>
        <v>0</v>
      </c>
      <c r="T57" s="127">
        <f>SUM(T58,T63)</f>
        <v>0</v>
      </c>
      <c r="U57" s="128">
        <f>SUM(U58,U63)</f>
        <v>0</v>
      </c>
      <c r="V57" s="127"/>
      <c r="W57" s="126">
        <f>SUM(W58,W63)</f>
        <v>0</v>
      </c>
      <c r="X57" s="127">
        <f>SUM(X58,X63)</f>
        <v>0</v>
      </c>
      <c r="Y57" s="127">
        <f>SUM(Y58,Y63)</f>
        <v>0</v>
      </c>
      <c r="Z57" s="128">
        <f>SUM(Z58,Z63)</f>
        <v>0</v>
      </c>
      <c r="AA57" s="127"/>
      <c r="AB57" s="126">
        <f>SUM(AB58,AB63)</f>
        <v>0</v>
      </c>
      <c r="AC57" s="127">
        <f>SUM(AC58,AC63)</f>
        <v>0</v>
      </c>
      <c r="AD57" s="127">
        <f>SUM(AD58,AD63)</f>
        <v>0</v>
      </c>
      <c r="AE57" s="128">
        <f>SUM(AE58,AE63)</f>
        <v>0</v>
      </c>
      <c r="AF57" s="127"/>
      <c r="AG57" s="126">
        <f>SUM(AG58,AG63)</f>
        <v>0</v>
      </c>
      <c r="AH57" s="127">
        <f>SUM(AH58,AH63)</f>
        <v>0</v>
      </c>
      <c r="AI57" s="127">
        <f>SUM(AI58,AI63)</f>
        <v>0</v>
      </c>
      <c r="AJ57" s="128">
        <f>SUM(AJ58,AJ63)</f>
        <v>0</v>
      </c>
      <c r="AK57" s="127"/>
      <c r="AL57" s="126">
        <f>SUM(AL58,AL63)</f>
        <v>0</v>
      </c>
      <c r="AM57" s="127">
        <f>SUM(AM58,AM63)</f>
        <v>0</v>
      </c>
      <c r="AN57" s="127">
        <f>SUM(AN58,AN63)</f>
        <v>0</v>
      </c>
      <c r="AO57" s="128">
        <f>SUM(AO58,AO63)</f>
        <v>0</v>
      </c>
      <c r="AP57" s="127"/>
      <c r="AQ57" s="126">
        <f>SUM(AQ58,AQ63)</f>
        <v>0</v>
      </c>
      <c r="AR57" s="127">
        <f>SUM(AR58,AR63)</f>
        <v>0</v>
      </c>
      <c r="AS57" s="127">
        <f>SUM(AS58,AS63)</f>
        <v>0</v>
      </c>
      <c r="AT57" s="128">
        <f>SUM(AT58,AT63)</f>
        <v>0</v>
      </c>
      <c r="AU57" s="127"/>
      <c r="AV57" s="126">
        <f>SUM(AV58,AV63)</f>
        <v>0</v>
      </c>
      <c r="AW57" s="127">
        <f>SUM(AW58,AW63)</f>
        <v>0</v>
      </c>
      <c r="AX57" s="127">
        <f>SUM(AX58,AX63)</f>
        <v>0</v>
      </c>
      <c r="AY57" s="128">
        <f>SUM(AY58,AY63)</f>
        <v>0</v>
      </c>
      <c r="AZ57" s="127"/>
      <c r="BA57" s="126">
        <f>SUM(BA58,BA63)</f>
        <v>0</v>
      </c>
      <c r="BB57" s="127">
        <f>SUM(BB58,BB63)</f>
        <v>0</v>
      </c>
      <c r="BC57" s="127">
        <f>SUM(BC58,BC63)</f>
        <v>0</v>
      </c>
      <c r="BD57" s="128">
        <f>SUM(BD58,BD63)</f>
        <v>0</v>
      </c>
      <c r="BE57" s="127"/>
      <c r="BF57" s="126">
        <f>SUM(BF58,BF63)</f>
        <v>0</v>
      </c>
      <c r="BG57" s="127">
        <f>SUM(BG58,BG63)</f>
        <v>0</v>
      </c>
      <c r="BH57" s="127">
        <f>SUM(BH58,BH63)</f>
        <v>0</v>
      </c>
      <c r="BI57" s="128">
        <f>SUM(BI58,BI63)</f>
        <v>0</v>
      </c>
      <c r="BJ57" s="127"/>
      <c r="BK57" s="126">
        <f>SUM(BK58,BK63)</f>
        <v>0</v>
      </c>
      <c r="BL57" s="127">
        <f>SUM(BL58,BL63)</f>
        <v>0</v>
      </c>
      <c r="BM57" s="127">
        <f>SUM(BM58,BM63)</f>
        <v>0</v>
      </c>
      <c r="BN57" s="128">
        <f>SUM(BN58,BN63)</f>
        <v>0</v>
      </c>
      <c r="BO57" s="127"/>
      <c r="BP57" s="126">
        <f>SUM(BP58,BP63)</f>
        <v>0</v>
      </c>
      <c r="BQ57" s="127">
        <f>SUM(BQ58,BQ63)</f>
        <v>0</v>
      </c>
      <c r="BR57" s="127">
        <f>SUM(BR58,BR63)</f>
        <v>0</v>
      </c>
      <c r="BS57" s="128">
        <f>SUM(BS58,BS63)</f>
        <v>0</v>
      </c>
      <c r="BT57" s="127"/>
      <c r="BU57" s="126">
        <f>SUM(BU58,BU63)</f>
        <v>0</v>
      </c>
      <c r="BV57" s="127">
        <f>SUM(BV58,BV63)</f>
        <v>0</v>
      </c>
      <c r="BW57" s="127">
        <f>SUM(BW58,BW63)</f>
        <v>0</v>
      </c>
      <c r="BX57" s="128">
        <f>SUM(BX58,BX63)</f>
        <v>0</v>
      </c>
    </row>
    <row r="58" spans="1:76" ht="15" customHeight="1" x14ac:dyDescent="0.35">
      <c r="B58" s="166">
        <f>B57+0</f>
        <v>0</v>
      </c>
      <c r="C58" s="175" t="str">
        <f t="shared" si="18"/>
        <v>233.10.10.1.1.0</v>
      </c>
      <c r="D58" s="113" t="s">
        <v>101</v>
      </c>
      <c r="E58" s="113" t="s">
        <v>101</v>
      </c>
      <c r="F58" s="113" t="s">
        <v>101</v>
      </c>
      <c r="G58" s="134">
        <v>233</v>
      </c>
      <c r="H58" s="135">
        <v>10</v>
      </c>
      <c r="I58" s="135">
        <v>10</v>
      </c>
      <c r="J58" s="135">
        <v>1</v>
      </c>
      <c r="K58" s="135">
        <v>1</v>
      </c>
      <c r="L58" s="135">
        <v>0</v>
      </c>
      <c r="M58" s="135">
        <v>0</v>
      </c>
      <c r="N58" s="136">
        <v>0</v>
      </c>
      <c r="O58" s="136">
        <v>0</v>
      </c>
      <c r="P58" s="136">
        <v>0</v>
      </c>
      <c r="Q58" s="135"/>
      <c r="R58" s="114">
        <f>SUM(R59:R60)-R60</f>
        <v>0</v>
      </c>
      <c r="S58" s="115">
        <f>SUM(S59:S60)-S60</f>
        <v>0</v>
      </c>
      <c r="T58" s="115">
        <f>SUM(T59:T60)-T60</f>
        <v>0</v>
      </c>
      <c r="U58" s="116">
        <f>SUM(U59:U60)-U60</f>
        <v>0</v>
      </c>
      <c r="V58" s="115"/>
      <c r="W58" s="114">
        <f>SUM(W59:W60)-W60</f>
        <v>0</v>
      </c>
      <c r="X58" s="115">
        <f>SUM(X59:X60)-X60</f>
        <v>0</v>
      </c>
      <c r="Y58" s="115">
        <f>SUM(Y59:Y60)-Y60</f>
        <v>0</v>
      </c>
      <c r="Z58" s="116">
        <f>SUM(Z59:Z60)-Z60</f>
        <v>0</v>
      </c>
      <c r="AA58" s="115"/>
      <c r="AB58" s="114">
        <f>SUM(AB59:AB60)-AB60</f>
        <v>0</v>
      </c>
      <c r="AC58" s="115">
        <f>SUM(AC59:AC60)-AC60</f>
        <v>0</v>
      </c>
      <c r="AD58" s="115">
        <f>SUM(AD59:AD60)-AD60</f>
        <v>0</v>
      </c>
      <c r="AE58" s="116">
        <f>SUM(AE59:AE60)-AE60</f>
        <v>0</v>
      </c>
      <c r="AF58" s="115"/>
      <c r="AG58" s="114">
        <f>SUM(AG59:AG60)-AG60</f>
        <v>0</v>
      </c>
      <c r="AH58" s="115">
        <f>SUM(AH59:AH60)-AH60</f>
        <v>0</v>
      </c>
      <c r="AI58" s="115">
        <f>SUM(AI59:AI60)-AI60</f>
        <v>0</v>
      </c>
      <c r="AJ58" s="116">
        <f>SUM(AJ59:AJ60)-AJ60</f>
        <v>0</v>
      </c>
      <c r="AK58" s="115"/>
      <c r="AL58" s="114">
        <f>SUM(AL59:AL60)-AL60</f>
        <v>0</v>
      </c>
      <c r="AM58" s="115">
        <f>SUM(AM59:AM60)-AM60</f>
        <v>0</v>
      </c>
      <c r="AN58" s="115">
        <f>SUM(AN59:AN60)-AN60</f>
        <v>0</v>
      </c>
      <c r="AO58" s="116">
        <f>SUM(AO59:AO60)-AO60</f>
        <v>0</v>
      </c>
      <c r="AP58" s="115"/>
      <c r="AQ58" s="114">
        <f>SUM(AQ59:AQ60)-AQ60</f>
        <v>0</v>
      </c>
      <c r="AR58" s="115">
        <f>SUM(AR59:AR60)-AR60</f>
        <v>0</v>
      </c>
      <c r="AS58" s="115">
        <f>SUM(AS59:AS60)-AS60</f>
        <v>0</v>
      </c>
      <c r="AT58" s="116">
        <f>SUM(AT59:AT60)-AT60</f>
        <v>0</v>
      </c>
      <c r="AU58" s="115"/>
      <c r="AV58" s="114">
        <f>SUM(AV59:AV60)-AV60</f>
        <v>0</v>
      </c>
      <c r="AW58" s="115">
        <f>SUM(AW59:AW60)-AW60</f>
        <v>0</v>
      </c>
      <c r="AX58" s="115">
        <f>SUM(AX59:AX60)-AX60</f>
        <v>0</v>
      </c>
      <c r="AY58" s="116">
        <f>SUM(AY59:AY60)-AY60</f>
        <v>0</v>
      </c>
      <c r="AZ58" s="115"/>
      <c r="BA58" s="114">
        <f>SUM(BA59:BA60)-BA60</f>
        <v>0</v>
      </c>
      <c r="BB58" s="115">
        <f>SUM(BB59:BB60)-BB60</f>
        <v>0</v>
      </c>
      <c r="BC58" s="115">
        <f>SUM(BC59:BC60)-BC60</f>
        <v>0</v>
      </c>
      <c r="BD58" s="116">
        <f>SUM(BD59:BD60)-BD60</f>
        <v>0</v>
      </c>
      <c r="BE58" s="115"/>
      <c r="BF58" s="114">
        <f>SUM(BF59:BF60)-BF60</f>
        <v>0</v>
      </c>
      <c r="BG58" s="115">
        <f>SUM(BG59:BG60)-BG60</f>
        <v>0</v>
      </c>
      <c r="BH58" s="115">
        <f>SUM(BH59:BH60)-BH60</f>
        <v>0</v>
      </c>
      <c r="BI58" s="116">
        <f>SUM(BI59:BI60)-BI60</f>
        <v>0</v>
      </c>
      <c r="BJ58" s="115"/>
      <c r="BK58" s="114">
        <f>SUM(BK59:BK60)-BK60</f>
        <v>0</v>
      </c>
      <c r="BL58" s="115">
        <f>SUM(BL59:BL60)-BL60</f>
        <v>0</v>
      </c>
      <c r="BM58" s="115">
        <f>SUM(BM59:BM60)-BM60</f>
        <v>0</v>
      </c>
      <c r="BN58" s="116">
        <f>SUM(BN59:BN60)-BN60</f>
        <v>0</v>
      </c>
      <c r="BO58" s="115"/>
      <c r="BP58" s="114">
        <f>SUM(BP59:BP60)-BP60</f>
        <v>0</v>
      </c>
      <c r="BQ58" s="115">
        <f>SUM(BQ59:BQ60)-BQ60</f>
        <v>0</v>
      </c>
      <c r="BR58" s="115">
        <f>SUM(BR59:BR60)-BR60</f>
        <v>0</v>
      </c>
      <c r="BS58" s="116">
        <f>SUM(BS59:BS60)-BS60</f>
        <v>0</v>
      </c>
      <c r="BT58" s="115"/>
      <c r="BU58" s="114">
        <f>SUM(BU59:BU60)-BU60</f>
        <v>0</v>
      </c>
      <c r="BV58" s="115">
        <f>SUM(BV59:BV60)-BV60</f>
        <v>0</v>
      </c>
      <c r="BW58" s="115">
        <f>SUM(BW59:BW60)-BW60</f>
        <v>0</v>
      </c>
      <c r="BX58" s="116">
        <f>SUM(BX59:BX60)-BX60</f>
        <v>0</v>
      </c>
    </row>
    <row r="59" spans="1:76" ht="15" customHeight="1" thickBot="1" x14ac:dyDescent="0.4">
      <c r="A59" s="80"/>
      <c r="B59" s="168"/>
      <c r="C59" s="174"/>
      <c r="D59" s="81"/>
      <c r="E59" s="81"/>
      <c r="F59" s="81"/>
      <c r="G59" s="139"/>
      <c r="H59" s="140"/>
      <c r="I59" s="140"/>
      <c r="J59" s="140"/>
      <c r="K59" s="140"/>
      <c r="L59" s="140"/>
      <c r="M59" s="117"/>
      <c r="N59" s="118"/>
      <c r="O59" s="118"/>
      <c r="P59" s="118"/>
      <c r="Q59" s="83"/>
      <c r="R59" s="119"/>
      <c r="S59" s="117"/>
      <c r="T59" s="117"/>
      <c r="U59" s="118"/>
      <c r="V59" s="117"/>
      <c r="W59" s="119"/>
      <c r="X59" s="117"/>
      <c r="Y59" s="117"/>
      <c r="Z59" s="118"/>
      <c r="AA59" s="117"/>
      <c r="AB59" s="119"/>
      <c r="AC59" s="117"/>
      <c r="AD59" s="117"/>
      <c r="AE59" s="118"/>
      <c r="AF59" s="117"/>
      <c r="AG59" s="119"/>
      <c r="AH59" s="117"/>
      <c r="AI59" s="117"/>
      <c r="AJ59" s="118"/>
      <c r="AK59" s="117"/>
      <c r="AL59" s="119"/>
      <c r="AM59" s="117"/>
      <c r="AN59" s="117"/>
      <c r="AO59" s="118"/>
      <c r="AP59" s="117"/>
      <c r="AQ59" s="119"/>
      <c r="AR59" s="117"/>
      <c r="AS59" s="117"/>
      <c r="AT59" s="118"/>
      <c r="AU59" s="117"/>
      <c r="AV59" s="119"/>
      <c r="AW59" s="117"/>
      <c r="AX59" s="117"/>
      <c r="AY59" s="118"/>
      <c r="AZ59" s="117"/>
      <c r="BA59" s="119"/>
      <c r="BB59" s="117"/>
      <c r="BC59" s="117"/>
      <c r="BD59" s="118"/>
      <c r="BE59" s="117"/>
      <c r="BF59" s="119"/>
      <c r="BG59" s="117"/>
      <c r="BH59" s="117"/>
      <c r="BI59" s="118"/>
      <c r="BJ59" s="117"/>
      <c r="BK59" s="119"/>
      <c r="BL59" s="117"/>
      <c r="BM59" s="117"/>
      <c r="BN59" s="118"/>
      <c r="BO59" s="117"/>
      <c r="BP59" s="119"/>
      <c r="BQ59" s="117"/>
      <c r="BR59" s="117"/>
      <c r="BS59" s="118"/>
      <c r="BT59" s="117"/>
      <c r="BU59" s="119"/>
      <c r="BV59" s="117"/>
      <c r="BW59" s="117"/>
      <c r="BX59" s="118"/>
    </row>
    <row r="60" spans="1:76" ht="6.75" customHeight="1" thickBot="1" x14ac:dyDescent="0.4">
      <c r="A60" s="141"/>
      <c r="B60" s="169"/>
      <c r="C60" s="177"/>
      <c r="D60" s="143"/>
      <c r="E60" s="143"/>
      <c r="F60" s="143"/>
      <c r="G60" s="142"/>
      <c r="H60" s="144"/>
      <c r="I60" s="144"/>
      <c r="J60" s="144"/>
      <c r="K60" s="144"/>
      <c r="L60" s="144"/>
      <c r="M60" s="144"/>
      <c r="N60" s="145"/>
      <c r="O60" s="145"/>
      <c r="P60" s="145"/>
      <c r="Q60" s="75"/>
      <c r="R60" s="146"/>
      <c r="S60" s="147"/>
      <c r="T60" s="147"/>
      <c r="U60" s="148"/>
      <c r="V60" s="109"/>
      <c r="W60" s="146"/>
      <c r="X60" s="147"/>
      <c r="Y60" s="147"/>
      <c r="Z60" s="148"/>
      <c r="AA60" s="109"/>
      <c r="AB60" s="146"/>
      <c r="AC60" s="147"/>
      <c r="AD60" s="147"/>
      <c r="AE60" s="148"/>
      <c r="AF60" s="109"/>
      <c r="AG60" s="146"/>
      <c r="AH60" s="147"/>
      <c r="AI60" s="147"/>
      <c r="AJ60" s="148"/>
      <c r="AK60" s="109"/>
      <c r="AL60" s="146"/>
      <c r="AM60" s="147"/>
      <c r="AN60" s="147"/>
      <c r="AO60" s="148"/>
      <c r="AP60" s="109"/>
      <c r="AQ60" s="146"/>
      <c r="AR60" s="147"/>
      <c r="AS60" s="147"/>
      <c r="AT60" s="148"/>
      <c r="AU60" s="109"/>
      <c r="AV60" s="146"/>
      <c r="AW60" s="147"/>
      <c r="AX60" s="147"/>
      <c r="AY60" s="148"/>
      <c r="AZ60" s="109"/>
      <c r="BA60" s="146"/>
      <c r="BB60" s="147"/>
      <c r="BC60" s="147"/>
      <c r="BD60" s="148"/>
      <c r="BE60" s="109"/>
      <c r="BF60" s="146"/>
      <c r="BG60" s="147"/>
      <c r="BH60" s="147"/>
      <c r="BI60" s="148"/>
      <c r="BJ60" s="109"/>
      <c r="BK60" s="146"/>
      <c r="BL60" s="147"/>
      <c r="BM60" s="147"/>
      <c r="BN60" s="148"/>
      <c r="BO60" s="109"/>
      <c r="BP60" s="146"/>
      <c r="BQ60" s="147"/>
      <c r="BR60" s="147"/>
      <c r="BS60" s="148"/>
      <c r="BT60" s="109"/>
      <c r="BU60" s="146"/>
      <c r="BV60" s="147"/>
      <c r="BW60" s="147"/>
      <c r="BX60" s="148"/>
    </row>
    <row r="61" spans="1:76" ht="15" customHeight="1" x14ac:dyDescent="0.35">
      <c r="A61" s="101"/>
      <c r="B61" s="157">
        <v>0</v>
      </c>
      <c r="C61" s="171" t="str">
        <f t="shared" si="18"/>
        <v>233.10.90.0.0.0</v>
      </c>
      <c r="D61" s="103" t="s">
        <v>102</v>
      </c>
      <c r="E61" s="103" t="s">
        <v>102</v>
      </c>
      <c r="F61" s="103" t="s">
        <v>102</v>
      </c>
      <c r="G61" s="102">
        <v>233</v>
      </c>
      <c r="H61" s="104">
        <v>10</v>
      </c>
      <c r="I61" s="104">
        <v>90</v>
      </c>
      <c r="J61" s="104">
        <v>0</v>
      </c>
      <c r="K61" s="104">
        <v>0</v>
      </c>
      <c r="L61" s="104">
        <v>0</v>
      </c>
      <c r="M61" s="104">
        <v>0</v>
      </c>
      <c r="N61" s="105">
        <v>0</v>
      </c>
      <c r="O61" s="105">
        <v>0</v>
      </c>
      <c r="P61" s="105">
        <v>0</v>
      </c>
      <c r="Q61" s="179"/>
      <c r="R61" s="106">
        <f ca="1">SUM(R3,R14,R18,R28,R30,R37,R39,R46,R50,R56)</f>
        <v>535509.01976516633</v>
      </c>
      <c r="S61" s="107">
        <f ca="1">SUM(S3,S14,S18,S29,S30,S37,S39,S46,S50,S56)</f>
        <v>107069</v>
      </c>
      <c r="T61" s="107">
        <f ca="1">SUM(T3,T14,T18,T29,T30,T37,T39,T46,T50,T56)</f>
        <v>124327</v>
      </c>
      <c r="U61" s="108">
        <f ca="1">SUM(U3,U14,U18,U29,U30,U37,U39,U46,U50,U56)</f>
        <v>404080.25</v>
      </c>
      <c r="V61" s="107"/>
      <c r="W61" s="106">
        <f ca="1">SUM(W3,W14,W18,W28,W30,W37,W39,W46,W50,W56)</f>
        <v>553731.05166340503</v>
      </c>
      <c r="X61" s="107">
        <f ca="1">SUM(X3,X14,X18,X29,X30,X37,X39,X46,X50,X56)</f>
        <v>144815</v>
      </c>
      <c r="Y61" s="107">
        <f ca="1">SUM(Y3,Y14,Y18,Y29,Y30,Y37,Y39,Y46,Y50,Y56)</f>
        <v>93978</v>
      </c>
      <c r="Z61" s="108">
        <f ca="1">SUM(Z3,Z14,Z18,Z29,Z30,Z37,Z39,Z46,Z50,Z56)</f>
        <v>409465.5</v>
      </c>
      <c r="AA61" s="107"/>
      <c r="AB61" s="106">
        <f ca="1">SUM(AB3,AB14,AB18,AB28,AB30,AB37,AB39,AB46,AB50,AB56)</f>
        <v>624290.37180365308</v>
      </c>
      <c r="AC61" s="107">
        <f ca="1">SUM(AC3,AC14,AC18,AC29,AC30,AC37,AC39,AC46,AC50,AC56)</f>
        <v>114717</v>
      </c>
      <c r="AD61" s="107">
        <f ca="1">SUM(AD3,AD14,AD18,AD29,AD30,AD37,AD39,AD46,AD50,AD56)</f>
        <v>0</v>
      </c>
      <c r="AE61" s="108">
        <f ca="1">SUM(AE3,AE14,AE18,AE29,AE30,AE37,AE39,AE46,AE50,AE56)</f>
        <v>0</v>
      </c>
      <c r="AF61" s="107"/>
      <c r="AG61" s="106">
        <f ca="1">SUM(AG3,AG14,AG18,AG28,AG30,AG37,AG39,AG46,AG50,AG56)</f>
        <v>637775.70088062622</v>
      </c>
      <c r="AH61" s="107">
        <f ca="1">SUM(AH3,AH14,AH18,AH29,AH30,AH37,AH39,AH46,AH50,AH56)</f>
        <v>85759</v>
      </c>
      <c r="AI61" s="107">
        <f ca="1">SUM(AI3,AI14,AI18,AI29,AI30,AI37,AI39,AI46,AI50,AI56)</f>
        <v>0</v>
      </c>
      <c r="AJ61" s="108">
        <f ca="1">SUM(AJ3,AJ14,AJ18,AJ29,AJ30,AJ37,AJ39,AJ46,AJ50,AJ56)</f>
        <v>0</v>
      </c>
      <c r="AK61" s="107"/>
      <c r="AL61" s="106">
        <f ca="1">SUM(AL3,AL14,AL18,AL28,AL30,AL37,AL39,AL46,AL50,AL56)</f>
        <v>626028.5156555773</v>
      </c>
      <c r="AM61" s="107">
        <f ca="1">SUM(AM3,AM14,AM18,AM29,AM30,AM37,AM39,AM46,AM50,AM56)</f>
        <v>63397</v>
      </c>
      <c r="AN61" s="107">
        <f ca="1">SUM(AN3,AN14,AN18,AN29,AN30,AN37,AN39,AN46,AN50,AN56)</f>
        <v>0</v>
      </c>
      <c r="AO61" s="108">
        <f ca="1">SUM(AO3,AO14,AO18,AO29,AO30,AO37,AO39,AO46,AO50,AO56)</f>
        <v>0</v>
      </c>
      <c r="AP61" s="107"/>
      <c r="AQ61" s="106">
        <f ca="1">SUM(AQ3,AQ14,AQ18,AQ28,AQ30,AQ37,AQ39,AQ46,AQ50,AQ56)</f>
        <v>626219.00746901496</v>
      </c>
      <c r="AR61" s="107">
        <f ca="1">SUM(AR3,AR14,AR18,AR29,AR30,AR37,AR39,AR46,AR50,AR56)</f>
        <v>58880</v>
      </c>
      <c r="AS61" s="107">
        <f ca="1">SUM(AS3,AS14,AS18,AS29,AS30,AS37,AS39,AS46,AS50,AS56)</f>
        <v>0</v>
      </c>
      <c r="AT61" s="108">
        <f ca="1">SUM(AT3,AT14,AT18,AT29,AT30,AT37,AT39,AT46,AT50,AT56)</f>
        <v>0</v>
      </c>
      <c r="AU61" s="107"/>
      <c r="AV61" s="106">
        <f ca="1">SUM(AV3,AV14,AV18,AV28,AV30,AV37,AV39,AV46,AV50,AV56)</f>
        <v>630994.38140900189</v>
      </c>
      <c r="AW61" s="107">
        <f ca="1">SUM(AW3,AW14,AW18,AW29,AW30,AW37,AW39,AW46,AW50,AW56)</f>
        <v>58879</v>
      </c>
      <c r="AX61" s="107">
        <f ca="1">SUM(AX3,AX14,AX18,AX29,AX30,AX37,AX39,AX46,AX50,AX56)</f>
        <v>0</v>
      </c>
      <c r="AY61" s="108">
        <f ca="1">SUM(AY3,AY14,AY18,AY29,AY30,AY37,AY39,AY46,AY50,AY56)</f>
        <v>0</v>
      </c>
      <c r="AZ61" s="107"/>
      <c r="BA61" s="106">
        <f ca="1">SUM(BA3,BA14,BA18,BA28,BA30,BA37,BA39,BA46,BA50,BA56)</f>
        <v>631575.70084801049</v>
      </c>
      <c r="BB61" s="107">
        <f ca="1">SUM(BB3,BB14,BB18,BB29,BB30,BB37,BB39,BB46,BB50,BB56)</f>
        <v>53075</v>
      </c>
      <c r="BC61" s="107">
        <f ca="1">SUM(BC3,BC14,BC18,BC29,BC30,BC37,BC39,BC46,BC50,BC56)</f>
        <v>0</v>
      </c>
      <c r="BD61" s="108">
        <f ca="1">SUM(BD3,BD14,BD18,BD29,BD30,BD37,BD39,BD46,BD50,BD56)</f>
        <v>0</v>
      </c>
      <c r="BE61" s="107"/>
      <c r="BF61" s="106">
        <f ca="1">SUM(BF3,BF14,BF18,BF28,BF30,BF37,BF39,BF46,BF50,BF56)</f>
        <v>638235.50065231568</v>
      </c>
      <c r="BG61" s="107">
        <f ca="1">SUM(BG3,BG14,BG18,BG29,BG30,BG37,BG39,BG46,BG50,BG56)</f>
        <v>58766</v>
      </c>
      <c r="BH61" s="107">
        <f ca="1">SUM(BH3,BH14,BH18,BH29,BH30,BH37,BH39,BH46,BH50,BH56)</f>
        <v>0</v>
      </c>
      <c r="BI61" s="108">
        <f ca="1">SUM(BI3,BI14,BI18,BI29,BI30,BI37,BI39,BI46,BI50,BI56)</f>
        <v>0</v>
      </c>
      <c r="BJ61" s="107"/>
      <c r="BK61" s="106">
        <f ca="1">SUM(BK3,BK14,BK18,BK28,BK30,BK37,BK39,BK46,BK50,BK56)</f>
        <v>650981.78842139605</v>
      </c>
      <c r="BL61" s="107">
        <f ca="1">SUM(BL3,BL14,BL18,BL29,BL30,BL37,BL39,BL46,BL50,BL56)</f>
        <v>58682</v>
      </c>
      <c r="BM61" s="107">
        <f ca="1">SUM(BM3,BM14,BM18,BM29,BM30,BM37,BM39,BM46,BM50,BM56)</f>
        <v>0</v>
      </c>
      <c r="BN61" s="108">
        <f ca="1">SUM(BN3,BN14,BN18,BN29,BN30,BN37,BN39,BN46,BN50,BN56)</f>
        <v>0</v>
      </c>
      <c r="BO61" s="107"/>
      <c r="BP61" s="106">
        <f ca="1">SUM(BP3,BP14,BP18,BP28,BP30,BP37,BP39,BP46,BP50,BP56)</f>
        <v>613785.188551859</v>
      </c>
      <c r="BQ61" s="107">
        <f ca="1">SUM(BQ3,BQ14,BQ18,BQ29,BQ30,BQ37,BQ39,BQ46,BQ50,BQ56)</f>
        <v>47944</v>
      </c>
      <c r="BR61" s="107">
        <f ca="1">SUM(BR3,BR14,BR18,BR29,BR30,BR37,BR39,BR46,BR50,BR56)</f>
        <v>0</v>
      </c>
      <c r="BS61" s="108">
        <f ca="1">SUM(BS3,BS14,BS18,BS29,BS30,BS37,BS39,BS46,BS50,BS56)</f>
        <v>0</v>
      </c>
      <c r="BT61" s="107"/>
      <c r="BU61" s="106">
        <f ca="1">SUM(BU3,BU14,BU18,BU28,BU30,BU37,BU39,BU46,BU50,BU56)</f>
        <v>592564.81849315087</v>
      </c>
      <c r="BV61" s="107">
        <f ca="1">SUM(BV3,BV14,BV18,BV29,BV30,BV37,BV39,BV46,BV50,BV56)</f>
        <v>47834</v>
      </c>
      <c r="BW61" s="107">
        <f ca="1">SUM(BW3,BW14,BW18,BW29,BW30,BW37,BW39,BW46,BW50,BW56)</f>
        <v>0</v>
      </c>
      <c r="BX61" s="108">
        <f ca="1">SUM(BX3,BX14,BX18,BX29,BX30,BX37,BX39,BX46,BX50,BX56)</f>
        <v>0</v>
      </c>
    </row>
    <row r="62" spans="1:76" ht="15" customHeight="1" thickBot="1" x14ac:dyDescent="0.4">
      <c r="B62" s="170">
        <f>B61+0</f>
        <v>0</v>
      </c>
      <c r="C62" s="178" t="str">
        <f t="shared" si="18"/>
        <v>233.10.90.1.0.0</v>
      </c>
      <c r="D62" s="180" t="s">
        <v>81</v>
      </c>
      <c r="E62" s="180" t="s">
        <v>81</v>
      </c>
      <c r="F62" s="180" t="s">
        <v>81</v>
      </c>
      <c r="G62" s="181">
        <v>233</v>
      </c>
      <c r="H62" s="182">
        <v>10</v>
      </c>
      <c r="I62" s="182">
        <v>90</v>
      </c>
      <c r="J62" s="182">
        <v>1</v>
      </c>
      <c r="K62" s="182">
        <v>0</v>
      </c>
      <c r="L62" s="182">
        <v>0</v>
      </c>
      <c r="M62" s="182">
        <v>0</v>
      </c>
      <c r="N62" s="183">
        <v>0</v>
      </c>
      <c r="O62" s="183">
        <v>0</v>
      </c>
      <c r="P62" s="183">
        <v>0</v>
      </c>
      <c r="Q62" s="182"/>
      <c r="R62" s="184">
        <f ca="1">SUM(R4,R15,R19,R29,R31,R38,R40,R47,R51,R57)</f>
        <v>535509.01976516633</v>
      </c>
      <c r="S62" s="185">
        <f ca="1">SUM(S4,S15,S19,S29,S31,S40,S47,S51,S57)</f>
        <v>107069</v>
      </c>
      <c r="T62" s="185">
        <f ca="1">SUM(T4,T15,T19,T29,T31,T40,T47,T51,T57)</f>
        <v>124327</v>
      </c>
      <c r="U62" s="186">
        <f ca="1">SUM(U4,U15,U19,U29,U31,U40,U47,U51,U57)</f>
        <v>404080.25</v>
      </c>
      <c r="V62" s="185"/>
      <c r="W62" s="184">
        <f ca="1">SUM(W4,W15,W19,W29,W31,W38,W40,W47,W51,W57)</f>
        <v>553731.05166340503</v>
      </c>
      <c r="X62" s="185">
        <f ca="1">SUM(X4,X15,X19,X29,X31,X40,X47,X51,X57)</f>
        <v>144815</v>
      </c>
      <c r="Y62" s="185">
        <f ca="1">SUM(Y4,Y15,Y19,Y29,Y31,Y40,Y47,Y51,Y57)</f>
        <v>93978</v>
      </c>
      <c r="Z62" s="186">
        <f ca="1">SUM(Z4,Z15,Z19,Z29,Z31,Z40,Z47,Z51,Z57)</f>
        <v>409465.5</v>
      </c>
      <c r="AA62" s="185"/>
      <c r="AB62" s="184">
        <f ca="1">SUM(AB4,AB15,AB19,AB29,AB31,AB38,AB40,AB47,AB51,AB57)</f>
        <v>624290.37180365308</v>
      </c>
      <c r="AC62" s="185">
        <f ca="1">SUM(AC4,AC15,AC19,AC29,AC31,AC40,AC47,AC51,AC57)</f>
        <v>114717</v>
      </c>
      <c r="AD62" s="185">
        <f ca="1">SUM(AD4,AD15,AD19,AD29,AD31,AD40,AD47,AD51,AD57)</f>
        <v>0</v>
      </c>
      <c r="AE62" s="186">
        <f ca="1">SUM(AE4,AE15,AE19,AE29,AE31,AE40,AE47,AE51,AE57)</f>
        <v>0</v>
      </c>
      <c r="AF62" s="185"/>
      <c r="AG62" s="184">
        <f ca="1">SUM(AG4,AG15,AG19,AG29,AG31,AG38,AG40,AG47,AG51,AG57)</f>
        <v>637775.70088062622</v>
      </c>
      <c r="AH62" s="185">
        <f ca="1">SUM(AH4,AH15,AH19,AH29,AH31,AH40,AH47,AH51,AH57)</f>
        <v>85759</v>
      </c>
      <c r="AI62" s="185">
        <f ca="1">SUM(AI4,AI15,AI19,AI29,AI31,AI40,AI47,AI51,AI57)</f>
        <v>0</v>
      </c>
      <c r="AJ62" s="186">
        <f ca="1">SUM(AJ4,AJ15,AJ19,AJ29,AJ31,AJ40,AJ47,AJ51,AJ57)</f>
        <v>0</v>
      </c>
      <c r="AK62" s="185"/>
      <c r="AL62" s="184">
        <f ca="1">SUM(AL4,AL15,AL19,AL29,AL31,AL38,AL40,AL47,AL51,AL57)</f>
        <v>626028.5156555773</v>
      </c>
      <c r="AM62" s="185">
        <f ca="1">SUM(AM4,AM15,AM19,AM29,AM31,AM40,AM47,AM51,AM57)</f>
        <v>63397</v>
      </c>
      <c r="AN62" s="185">
        <f ca="1">SUM(AN4,AN15,AN19,AN29,AN31,AN40,AN47,AN51,AN57)</f>
        <v>0</v>
      </c>
      <c r="AO62" s="186">
        <f ca="1">SUM(AO4,AO15,AO19,AO29,AO31,AO40,AO47,AO51,AO57)</f>
        <v>0</v>
      </c>
      <c r="AP62" s="185"/>
      <c r="AQ62" s="184">
        <f ca="1">SUM(AQ4,AQ15,AQ19,AQ29,AQ31,AQ38,AQ40,AQ47,AQ51,AQ57)</f>
        <v>626219.00746901496</v>
      </c>
      <c r="AR62" s="185">
        <f ca="1">SUM(AR4,AR15,AR19,AR29,AR31,AR40,AR47,AR51,AR57)</f>
        <v>58880</v>
      </c>
      <c r="AS62" s="185">
        <f ca="1">SUM(AS4,AS15,AS19,AS29,AS31,AS40,AS47,AS51,AS57)</f>
        <v>0</v>
      </c>
      <c r="AT62" s="186">
        <f ca="1">SUM(AT4,AT15,AT19,AT29,AT31,AT40,AT47,AT51,AT57)</f>
        <v>0</v>
      </c>
      <c r="AU62" s="185"/>
      <c r="AV62" s="184">
        <f ca="1">SUM(AV4,AV15,AV19,AV29,AV31,AV38,AV40,AV47,AV51,AV57)</f>
        <v>630994.38140900189</v>
      </c>
      <c r="AW62" s="185">
        <f ca="1">SUM(AW4,AW15,AW19,AW29,AW31,AW40,AW47,AW51,AW57)</f>
        <v>58879</v>
      </c>
      <c r="AX62" s="185">
        <f ca="1">SUM(AX4,AX15,AX19,AX29,AX31,AX40,AX47,AX51,AX57)</f>
        <v>0</v>
      </c>
      <c r="AY62" s="186">
        <f ca="1">SUM(AY4,AY15,AY19,AY29,AY31,AY40,AY47,AY51,AY57)</f>
        <v>0</v>
      </c>
      <c r="AZ62" s="185"/>
      <c r="BA62" s="184">
        <f ca="1">SUM(BA4,BA15,BA19,BA29,BA31,BA38,BA40,BA47,BA51,BA57)</f>
        <v>631575.70084801049</v>
      </c>
      <c r="BB62" s="185">
        <f ca="1">SUM(BB4,BB15,BB19,BB29,BB31,BB40,BB47,BB51,BB57)</f>
        <v>53075</v>
      </c>
      <c r="BC62" s="185">
        <f ca="1">SUM(BC4,BC15,BC19,BC29,BC31,BC40,BC47,BC51,BC57)</f>
        <v>0</v>
      </c>
      <c r="BD62" s="186">
        <f ca="1">SUM(BD4,BD15,BD19,BD29,BD31,BD40,BD47,BD51,BD57)</f>
        <v>0</v>
      </c>
      <c r="BE62" s="185"/>
      <c r="BF62" s="184">
        <f ca="1">SUM(BF4,BF15,BF19,BF29,BF31,BF38,BF40,BF47,BF51,BF57)</f>
        <v>638235.50065231568</v>
      </c>
      <c r="BG62" s="185">
        <f ca="1">SUM(BG4,BG15,BG19,BG29,BG31,BG40,BG47,BG51,BG57)</f>
        <v>58766</v>
      </c>
      <c r="BH62" s="185">
        <f ca="1">SUM(BH4,BH15,BH19,BH29,BH31,BH40,BH47,BH51,BH57)</f>
        <v>0</v>
      </c>
      <c r="BI62" s="186">
        <f ca="1">SUM(BI4,BI15,BI19,BI29,BI31,BI40,BI47,BI51,BI57)</f>
        <v>0</v>
      </c>
      <c r="BJ62" s="185"/>
      <c r="BK62" s="184">
        <f ca="1">SUM(BK4,BK15,BK19,BK29,BK31,BK38,BK40,BK47,BK51,BK57)</f>
        <v>650981.78842139605</v>
      </c>
      <c r="BL62" s="185">
        <f ca="1">SUM(BL4,BL15,BL19,BL29,BL31,BL40,BL47,BL51,BL57)</f>
        <v>58682</v>
      </c>
      <c r="BM62" s="185">
        <f ca="1">SUM(BM4,BM15,BM19,BM29,BM31,BM40,BM47,BM51,BM57)</f>
        <v>0</v>
      </c>
      <c r="BN62" s="186">
        <f ca="1">SUM(BN4,BN15,BN19,BN29,BN31,BN40,BN47,BN51,BN57)</f>
        <v>0</v>
      </c>
      <c r="BO62" s="185"/>
      <c r="BP62" s="184">
        <f ca="1">SUM(BP4,BP15,BP19,BP29,BP31,BP38,BP40,BP47,BP51,BP57)</f>
        <v>613785.188551859</v>
      </c>
      <c r="BQ62" s="185">
        <f ca="1">SUM(BQ4,BQ15,BQ19,BQ29,BQ31,BQ40,BQ47,BQ51,BQ57)</f>
        <v>47944</v>
      </c>
      <c r="BR62" s="185">
        <f ca="1">SUM(BR4,BR15,BR19,BR29,BR31,BR40,BR47,BR51,BR57)</f>
        <v>0</v>
      </c>
      <c r="BS62" s="186">
        <f ca="1">SUM(BS4,BS15,BS19,BS29,BS31,BS40,BS47,BS51,BS57)</f>
        <v>0</v>
      </c>
      <c r="BT62" s="185"/>
      <c r="BU62" s="184">
        <f ca="1">SUM(BU4,BU15,BU19,BU29,BU31,BU38,BU40,BU47,BU51,BU57)</f>
        <v>592564.81849315087</v>
      </c>
      <c r="BV62" s="185">
        <f ca="1">SUM(BV4,BV15,BV19,BV29,BV31,BV40,BV47,BV51,BV57)</f>
        <v>47834</v>
      </c>
      <c r="BW62" s="185">
        <f ca="1">SUM(BW4,BW15,BW19,BW29,BW31,BW40,BW47,BW51,BW57)</f>
        <v>0</v>
      </c>
      <c r="BX62" s="186">
        <f ca="1">SUM(BX4,BX15,BX19,BX29,BX31,BX40,BX47,BX51,BX57)</f>
        <v>0</v>
      </c>
    </row>
    <row r="66" spans="1:76" ht="26.5" thickBot="1" x14ac:dyDescent="0.4">
      <c r="A66" s="204" t="s">
        <v>138</v>
      </c>
      <c r="R66" s="204" t="s">
        <v>139</v>
      </c>
      <c r="S66" s="204" t="s">
        <v>140</v>
      </c>
      <c r="T66" s="204" t="s">
        <v>141</v>
      </c>
      <c r="U66" s="204" t="s">
        <v>142</v>
      </c>
      <c r="W66" s="204" t="s">
        <v>139</v>
      </c>
      <c r="X66" s="204" t="s">
        <v>140</v>
      </c>
      <c r="Y66" s="204" t="s">
        <v>141</v>
      </c>
      <c r="Z66" s="204" t="s">
        <v>142</v>
      </c>
      <c r="AB66" s="204" t="s">
        <v>139</v>
      </c>
      <c r="AC66" s="204" t="s">
        <v>140</v>
      </c>
      <c r="AD66" s="204" t="s">
        <v>141</v>
      </c>
      <c r="AE66" s="204" t="s">
        <v>142</v>
      </c>
      <c r="AG66" s="204" t="s">
        <v>139</v>
      </c>
      <c r="AH66" s="204" t="s">
        <v>140</v>
      </c>
      <c r="AI66" s="204" t="s">
        <v>141</v>
      </c>
      <c r="AJ66" s="204" t="s">
        <v>142</v>
      </c>
      <c r="AL66" s="204" t="s">
        <v>139</v>
      </c>
      <c r="AM66" s="204" t="s">
        <v>140</v>
      </c>
      <c r="AN66" s="204" t="s">
        <v>141</v>
      </c>
      <c r="AO66" s="204" t="s">
        <v>142</v>
      </c>
      <c r="AQ66" s="204" t="s">
        <v>139</v>
      </c>
      <c r="AR66" s="204" t="s">
        <v>140</v>
      </c>
      <c r="AS66" s="204" t="s">
        <v>141</v>
      </c>
      <c r="AT66" s="204" t="s">
        <v>142</v>
      </c>
      <c r="AV66" s="204" t="s">
        <v>139</v>
      </c>
      <c r="AW66" s="204" t="s">
        <v>140</v>
      </c>
      <c r="AX66" s="204" t="s">
        <v>141</v>
      </c>
      <c r="AY66" s="204" t="s">
        <v>142</v>
      </c>
      <c r="BA66" s="204" t="s">
        <v>139</v>
      </c>
      <c r="BB66" s="204" t="s">
        <v>140</v>
      </c>
      <c r="BC66" s="204" t="s">
        <v>141</v>
      </c>
      <c r="BD66" s="204" t="s">
        <v>142</v>
      </c>
      <c r="BF66" s="204" t="s">
        <v>139</v>
      </c>
      <c r="BG66" s="204" t="s">
        <v>140</v>
      </c>
      <c r="BH66" s="204" t="s">
        <v>141</v>
      </c>
      <c r="BI66" s="204" t="s">
        <v>142</v>
      </c>
      <c r="BK66" s="204" t="s">
        <v>139</v>
      </c>
      <c r="BL66" s="204" t="s">
        <v>140</v>
      </c>
      <c r="BM66" s="204" t="s">
        <v>141</v>
      </c>
      <c r="BN66" s="204" t="s">
        <v>142</v>
      </c>
      <c r="BP66" s="204" t="s">
        <v>139</v>
      </c>
      <c r="BQ66" s="204" t="s">
        <v>140</v>
      </c>
      <c r="BR66" s="204" t="s">
        <v>141</v>
      </c>
      <c r="BS66" s="204" t="s">
        <v>142</v>
      </c>
      <c r="BU66" s="204" t="s">
        <v>139</v>
      </c>
      <c r="BV66" s="204" t="s">
        <v>140</v>
      </c>
      <c r="BW66" s="204" t="s">
        <v>141</v>
      </c>
      <c r="BX66" s="204" t="s">
        <v>142</v>
      </c>
    </row>
    <row r="67" spans="1:76" ht="15" thickBot="1" x14ac:dyDescent="0.4">
      <c r="A67" s="205">
        <f ca="1">COUNTIF(A$3:A62, "seedetails")</f>
        <v>18</v>
      </c>
      <c r="R67" s="206">
        <f ca="1">$A67 - COUNTIFS($A$3:$A62,"seedetails",R$3:R62,"(m)")</f>
        <v>16</v>
      </c>
      <c r="S67" s="206">
        <f ca="1">$A67 - COUNTIFS($A$3:$A62,"seedetails",S$3:S62,"(m)")</f>
        <v>16</v>
      </c>
      <c r="T67" s="206">
        <f ca="1">$A67 - COUNTIFS($A$3:$A62,"seedetails",T$3:T62,"(m)")</f>
        <v>16</v>
      </c>
      <c r="U67" s="206">
        <f ca="1">$A67 - COUNTIFS($A$3:$A62,"seedetails",U$3:U62,"(m)")</f>
        <v>11</v>
      </c>
      <c r="W67" s="206">
        <f ca="1">$A67 - COUNTIFS($A$3:$A62,"seedetails",W$3:W62,"(m)")</f>
        <v>16</v>
      </c>
      <c r="X67" s="206">
        <f ca="1">$A67 - COUNTIFS($A$3:$A62,"seedetails",X$3:X62,"(m)")</f>
        <v>16</v>
      </c>
      <c r="Y67" s="206">
        <f ca="1">$A67 - COUNTIFS($A$3:$A62,"seedetails",Y$3:Y62,"(m)")</f>
        <v>16</v>
      </c>
      <c r="Z67" s="206">
        <f ca="1">$A67 - COUNTIFS($A$3:$A62,"seedetails",Z$3:Z62,"(m)")</f>
        <v>11</v>
      </c>
      <c r="AB67" s="206">
        <f ca="1">$A67 - COUNTIFS($A$3:$A62,"seedetails",AB$3:AB62,"(m)")</f>
        <v>16</v>
      </c>
      <c r="AC67" s="206">
        <f ca="1">$A67 - COUNTIFS($A$3:$A62,"seedetails",AC$3:AC62,"(m)")</f>
        <v>13</v>
      </c>
      <c r="AD67" s="206">
        <f ca="1">$A67 - COUNTIFS($A$3:$A62,"seedetails",AD$3:AD62,"(m)")</f>
        <v>4</v>
      </c>
      <c r="AE67" s="206">
        <f ca="1">$A67 - COUNTIFS($A$3:$A62,"seedetails",AE$3:AE62,"(m)")</f>
        <v>4</v>
      </c>
      <c r="AG67" s="206">
        <f ca="1">$A67 - COUNTIFS($A$3:$A62,"seedetails",AG$3:AG62,"(m)")</f>
        <v>16</v>
      </c>
      <c r="AH67" s="206">
        <f ca="1">$A67 - COUNTIFS($A$3:$A62,"seedetails",AH$3:AH62,"(m)")</f>
        <v>13</v>
      </c>
      <c r="AI67" s="206">
        <f ca="1">$A67 - COUNTIFS($A$3:$A62,"seedetails",AI$3:AI62,"(m)")</f>
        <v>4</v>
      </c>
      <c r="AJ67" s="206">
        <f ca="1">$A67 - COUNTIFS($A$3:$A62,"seedetails",AJ$3:AJ62,"(m)")</f>
        <v>4</v>
      </c>
      <c r="AL67" s="206">
        <f ca="1">$A67 - COUNTIFS($A$3:$A62,"seedetails",AL$3:AL62,"(m)")</f>
        <v>16</v>
      </c>
      <c r="AM67" s="206">
        <f ca="1">$A67 - COUNTIFS($A$3:$A62,"seedetails",AM$3:AM62,"(m)")</f>
        <v>13</v>
      </c>
      <c r="AN67" s="206">
        <f ca="1">$A67 - COUNTIFS($A$3:$A62,"seedetails",AN$3:AN62,"(m)")</f>
        <v>4</v>
      </c>
      <c r="AO67" s="206">
        <f ca="1">$A67 - COUNTIFS($A$3:$A62,"seedetails",AO$3:AO62,"(m)")</f>
        <v>4</v>
      </c>
      <c r="AQ67" s="206">
        <f ca="1">$A67 - COUNTIFS($A$3:$A62,"seedetails",AQ$3:AQ62,"(m)")</f>
        <v>16</v>
      </c>
      <c r="AR67" s="206">
        <f ca="1">$A67 - COUNTIFS($A$3:$A62,"seedetails",AR$3:AR62,"(m)")</f>
        <v>13</v>
      </c>
      <c r="AS67" s="206">
        <f ca="1">$A67 - COUNTIFS($A$3:$A62,"seedetails",AS$3:AS62,"(m)")</f>
        <v>4</v>
      </c>
      <c r="AT67" s="206">
        <f ca="1">$A67 - COUNTIFS($A$3:$A62,"seedetails",AT$3:AT62,"(m)")</f>
        <v>4</v>
      </c>
      <c r="AV67" s="206">
        <f ca="1">$A67 - COUNTIFS($A$3:$A62,"seedetails",AV$3:AV62,"(m)")</f>
        <v>17</v>
      </c>
      <c r="AW67" s="206">
        <f ca="1">$A67 - COUNTIFS($A$3:$A62,"seedetails",AW$3:AW62,"(m)")</f>
        <v>10</v>
      </c>
      <c r="AX67" s="206">
        <f ca="1">$A67 - COUNTIFS($A$3:$A62,"seedetails",AX$3:AX62,"(m)")</f>
        <v>4</v>
      </c>
      <c r="AY67" s="206">
        <f ca="1">$A67 - COUNTIFS($A$3:$A62,"seedetails",AY$3:AY62,"(m)")</f>
        <v>4</v>
      </c>
      <c r="BA67" s="206">
        <f ca="1">$A67 - COUNTIFS($A$3:$A62,"seedetails",BA$3:BA62,"(m)")</f>
        <v>17</v>
      </c>
      <c r="BB67" s="206">
        <f ca="1">$A67 - COUNTIFS($A$3:$A62,"seedetails",BB$3:BB62,"(m)")</f>
        <v>10</v>
      </c>
      <c r="BC67" s="206">
        <f ca="1">$A67 - COUNTIFS($A$3:$A62,"seedetails",BC$3:BC62,"(m)")</f>
        <v>4</v>
      </c>
      <c r="BD67" s="206">
        <f ca="1">$A67 - COUNTIFS($A$3:$A62,"seedetails",BD$3:BD62,"(m)")</f>
        <v>4</v>
      </c>
      <c r="BF67" s="206">
        <f ca="1">$A67 - COUNTIFS($A$3:$A62,"seedetails",BF$3:BF62,"(m)")</f>
        <v>17</v>
      </c>
      <c r="BG67" s="206">
        <f ca="1">$A67 - COUNTIFS($A$3:$A62,"seedetails",BG$3:BG62,"(m)")</f>
        <v>10</v>
      </c>
      <c r="BH67" s="206">
        <f ca="1">$A67 - COUNTIFS($A$3:$A62,"seedetails",BH$3:BH62,"(m)")</f>
        <v>4</v>
      </c>
      <c r="BI67" s="206">
        <f ca="1">$A67 - COUNTIFS($A$3:$A62,"seedetails",BI$3:BI62,"(m)")</f>
        <v>4</v>
      </c>
      <c r="BK67" s="206">
        <f ca="1">$A67 - COUNTIFS($A$3:$A62,"seedetails",BK$3:BK62,"(m)")</f>
        <v>17</v>
      </c>
      <c r="BL67" s="206">
        <f ca="1">$A67 - COUNTIFS($A$3:$A62,"seedetails",BL$3:BL62,"(m)")</f>
        <v>12</v>
      </c>
      <c r="BM67" s="206">
        <f ca="1">$A67 - COUNTIFS($A$3:$A62,"seedetails",BM$3:BM62,"(m)")</f>
        <v>4</v>
      </c>
      <c r="BN67" s="206">
        <f ca="1">$A67 - COUNTIFS($A$3:$A62,"seedetails",BN$3:BN62,"(m)")</f>
        <v>4</v>
      </c>
      <c r="BP67" s="206">
        <f ca="1">$A67 - COUNTIFS($A$3:$A62,"seedetails",BP$3:BP62,"(m)")</f>
        <v>17</v>
      </c>
      <c r="BQ67" s="206">
        <f ca="1">$A67 - COUNTIFS($A$3:$A62,"seedetails",BQ$3:BQ62,"(m)")</f>
        <v>13</v>
      </c>
      <c r="BR67" s="206">
        <f ca="1">$A67 - COUNTIFS($A$3:$A62,"seedetails",BR$3:BR62,"(m)")</f>
        <v>4</v>
      </c>
      <c r="BS67" s="206">
        <f ca="1">$A67 - COUNTIFS($A$3:$A62,"seedetails",BS$3:BS62,"(m)")</f>
        <v>4</v>
      </c>
      <c r="BU67" s="206">
        <f ca="1">$A67 - COUNTIFS($A$3:$A62,"seedetails",BU$3:BU62,"(m)")</f>
        <v>17</v>
      </c>
      <c r="BV67" s="206">
        <f ca="1">$A67 - COUNTIFS($A$3:$A62,"seedetails",BV$3:BV62,"(m)")</f>
        <v>13</v>
      </c>
      <c r="BW67" s="206">
        <f ca="1">$A67 - COUNTIFS($A$3:$A62,"seedetails",BW$3:BW62,"(m)")</f>
        <v>4</v>
      </c>
      <c r="BX67" s="206">
        <f ca="1">$A67 - COUNTIFS($A$3:$A62,"seedetails",BX$3:BX62,"(m)")</f>
        <v>4</v>
      </c>
    </row>
    <row r="68" spans="1:76" ht="15" thickBot="1" x14ac:dyDescent="0.4">
      <c r="R68" s="207">
        <f ca="1">R67/$A67</f>
        <v>0.88888888888888884</v>
      </c>
      <c r="S68" s="207">
        <f ca="1">S67/$A67</f>
        <v>0.88888888888888884</v>
      </c>
      <c r="T68" s="207">
        <f ca="1">T67/$A67</f>
        <v>0.88888888888888884</v>
      </c>
      <c r="U68" s="207">
        <f ca="1">U67/$A67</f>
        <v>0.61111111111111116</v>
      </c>
      <c r="W68" s="207">
        <f ca="1">W67/$A67</f>
        <v>0.88888888888888884</v>
      </c>
      <c r="X68" s="207">
        <f ca="1">X67/$A67</f>
        <v>0.88888888888888884</v>
      </c>
      <c r="Y68" s="207">
        <f ca="1">Y67/$A67</f>
        <v>0.88888888888888884</v>
      </c>
      <c r="Z68" s="207">
        <f ca="1">Z67/$A67</f>
        <v>0.61111111111111116</v>
      </c>
      <c r="AB68" s="207">
        <f ca="1">AB67/$A67</f>
        <v>0.88888888888888884</v>
      </c>
      <c r="AC68" s="207">
        <f ca="1">AC67/$A67</f>
        <v>0.72222222222222221</v>
      </c>
      <c r="AD68" s="207">
        <f ca="1">AD67/$A67</f>
        <v>0.22222222222222221</v>
      </c>
      <c r="AE68" s="207">
        <f ca="1">AE67/$A67</f>
        <v>0.22222222222222221</v>
      </c>
      <c r="AG68" s="207">
        <f ca="1">AG67/$A67</f>
        <v>0.88888888888888884</v>
      </c>
      <c r="AH68" s="207">
        <f ca="1">AH67/$A67</f>
        <v>0.72222222222222221</v>
      </c>
      <c r="AI68" s="207">
        <f ca="1">AI67/$A67</f>
        <v>0.22222222222222221</v>
      </c>
      <c r="AJ68" s="207">
        <f ca="1">AJ67/$A67</f>
        <v>0.22222222222222221</v>
      </c>
      <c r="AL68" s="207">
        <f ca="1">AL67/$A67</f>
        <v>0.88888888888888884</v>
      </c>
      <c r="AM68" s="207">
        <f ca="1">AM67/$A67</f>
        <v>0.72222222222222221</v>
      </c>
      <c r="AN68" s="207">
        <f ca="1">AN67/$A67</f>
        <v>0.22222222222222221</v>
      </c>
      <c r="AO68" s="207">
        <f ca="1">AO67/$A67</f>
        <v>0.22222222222222221</v>
      </c>
      <c r="AQ68" s="207">
        <f ca="1">AQ67/$A67</f>
        <v>0.88888888888888884</v>
      </c>
      <c r="AR68" s="207">
        <f ca="1">AR67/$A67</f>
        <v>0.72222222222222221</v>
      </c>
      <c r="AS68" s="207">
        <f ca="1">AS67/$A67</f>
        <v>0.22222222222222221</v>
      </c>
      <c r="AT68" s="207">
        <f ca="1">AT67/$A67</f>
        <v>0.22222222222222221</v>
      </c>
      <c r="AV68" s="207">
        <f ca="1">AV67/$A67</f>
        <v>0.94444444444444442</v>
      </c>
      <c r="AW68" s="207">
        <f ca="1">AW67/$A67</f>
        <v>0.55555555555555558</v>
      </c>
      <c r="AX68" s="207">
        <f ca="1">AX67/$A67</f>
        <v>0.22222222222222221</v>
      </c>
      <c r="AY68" s="207">
        <f ca="1">AY67/$A67</f>
        <v>0.22222222222222221</v>
      </c>
      <c r="BA68" s="207">
        <f ca="1">BA67/$A67</f>
        <v>0.94444444444444442</v>
      </c>
      <c r="BB68" s="207">
        <f ca="1">BB67/$A67</f>
        <v>0.55555555555555558</v>
      </c>
      <c r="BC68" s="207">
        <f ca="1">BC67/$A67</f>
        <v>0.22222222222222221</v>
      </c>
      <c r="BD68" s="207">
        <f ca="1">BD67/$A67</f>
        <v>0.22222222222222221</v>
      </c>
      <c r="BF68" s="207">
        <f ca="1">BF67/$A67</f>
        <v>0.94444444444444442</v>
      </c>
      <c r="BG68" s="207">
        <f ca="1">BG67/$A67</f>
        <v>0.55555555555555558</v>
      </c>
      <c r="BH68" s="207">
        <f ca="1">BH67/$A67</f>
        <v>0.22222222222222221</v>
      </c>
      <c r="BI68" s="207">
        <f ca="1">BI67/$A67</f>
        <v>0.22222222222222221</v>
      </c>
      <c r="BK68" s="207">
        <f ca="1">BK67/$A67</f>
        <v>0.94444444444444442</v>
      </c>
      <c r="BL68" s="207">
        <f ca="1">BL67/$A67</f>
        <v>0.66666666666666663</v>
      </c>
      <c r="BM68" s="207">
        <f ca="1">BM67/$A67</f>
        <v>0.22222222222222221</v>
      </c>
      <c r="BN68" s="207">
        <f ca="1">BN67/$A67</f>
        <v>0.22222222222222221</v>
      </c>
      <c r="BP68" s="207">
        <f ca="1">BP67/$A67</f>
        <v>0.94444444444444442</v>
      </c>
      <c r="BQ68" s="207">
        <f ca="1">BQ67/$A67</f>
        <v>0.72222222222222221</v>
      </c>
      <c r="BR68" s="207">
        <f ca="1">BR67/$A67</f>
        <v>0.22222222222222221</v>
      </c>
      <c r="BS68" s="207">
        <f ca="1">BS67/$A67</f>
        <v>0.22222222222222221</v>
      </c>
      <c r="BU68" s="207">
        <f ca="1">BU67/$A67</f>
        <v>0.94444444444444442</v>
      </c>
      <c r="BV68" s="207">
        <f ca="1">BV67/$A67</f>
        <v>0.72222222222222221</v>
      </c>
      <c r="BW68" s="207">
        <f ca="1">BW67/$A67</f>
        <v>0.22222222222222221</v>
      </c>
      <c r="BX68" s="207">
        <f ca="1">BX67/$A67</f>
        <v>0.22222222222222221</v>
      </c>
    </row>
  </sheetData>
  <mergeCells count="12">
    <mergeCell ref="BP1:BS1"/>
    <mergeCell ref="BU1:BX1"/>
    <mergeCell ref="R1:U1"/>
    <mergeCell ref="W1:Z1"/>
    <mergeCell ref="AB1:AE1"/>
    <mergeCell ref="AG1:AJ1"/>
    <mergeCell ref="AL1:AO1"/>
    <mergeCell ref="BF1:BI1"/>
    <mergeCell ref="BK1:BN1"/>
    <mergeCell ref="AV1:AY1"/>
    <mergeCell ref="BA1:BD1"/>
    <mergeCell ref="AQ1:AT1"/>
  </mergeCells>
  <pageMargins left="0.70866141732283505" right="0.70866141732283505" top="0.74803149606299202" bottom="0.74803149606299202" header="0.31496062992126" footer="0.31496062992126"/>
  <pageSetup paperSize="9" scale="50" orientation="landscape" r:id="rId1"/>
  <headerFooter scaleWithDoc="0">
    <oddFooter>&amp;L&amp;F&amp;C&amp;A&amp;R&amp;P</oddFooter>
  </headerFooter>
  <rowBreaks count="1" manualBreakCount="1">
    <brk id="36"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2"/>
  <sheetViews>
    <sheetView topLeftCell="A7" workbookViewId="0">
      <selection activeCell="M38" sqref="M38"/>
    </sheetView>
  </sheetViews>
  <sheetFormatPr defaultRowHeight="14.5" x14ac:dyDescent="0.35"/>
  <cols>
    <col min="1" max="1" width="17" style="298" bestFit="1" customWidth="1"/>
    <col min="2" max="2" width="4.81640625" style="298" customWidth="1"/>
    <col min="3" max="3" width="23.1796875" style="298" customWidth="1"/>
    <col min="4" max="4" width="23" style="298" customWidth="1"/>
    <col min="5" max="5" width="25.1796875" style="298" customWidth="1"/>
    <col min="6" max="6" width="5.81640625" style="298" bestFit="1" customWidth="1"/>
    <col min="7" max="7" width="34.1796875" style="298" bestFit="1" customWidth="1"/>
    <col min="8" max="12" width="5.1796875" style="298" customWidth="1"/>
    <col min="13" max="18" width="11.81640625" style="305" customWidth="1"/>
    <col min="19" max="21" width="9.1796875" style="305"/>
    <col min="22" max="22" width="10" style="305" customWidth="1"/>
    <col min="23" max="23" width="10.1796875" style="305" customWidth="1"/>
    <col min="24" max="28" width="11.81640625" style="305" customWidth="1"/>
    <col min="29" max="32" width="9.1796875" style="305"/>
    <col min="33" max="33" width="10.1796875" style="305" customWidth="1"/>
    <col min="34" max="38" width="11.81640625" style="305" customWidth="1"/>
    <col min="39" max="42" width="9.1796875" style="305"/>
    <col min="43" max="43" width="10.1796875" style="305" customWidth="1"/>
    <col min="44" max="48" width="11.81640625" style="305" customWidth="1"/>
    <col min="49" max="52" width="9.1796875" style="305"/>
    <col min="53" max="53" width="10.1796875" style="305" customWidth="1"/>
    <col min="54" max="58" width="11.81640625" style="305" customWidth="1"/>
    <col min="59" max="62" width="9.1796875" style="305"/>
    <col min="63" max="63" width="10.1796875" style="305" customWidth="1"/>
    <col min="64" max="68" width="11.81640625" style="305" customWidth="1"/>
    <col min="69" max="72" width="9.1796875" style="305"/>
    <col min="73" max="73" width="10.1796875" style="305" customWidth="1"/>
    <col min="74" max="78" width="11.81640625" style="305" customWidth="1"/>
    <col min="79" max="82" width="9.1796875" style="305"/>
    <col min="83" max="83" width="10.1796875" style="305" customWidth="1"/>
    <col min="84" max="88" width="11.81640625" style="305" customWidth="1"/>
    <col min="89" max="92" width="9.1796875" style="305"/>
    <col min="93" max="93" width="10.1796875" style="305" customWidth="1"/>
    <col min="94" max="98" width="11.81640625" style="305" customWidth="1"/>
    <col min="99" max="102" width="9.1796875" style="305"/>
    <col min="103" max="103" width="10.1796875" style="305" customWidth="1"/>
    <col min="104" max="108" width="11.81640625" style="305" customWidth="1"/>
    <col min="109" max="112" width="9.1796875" style="305"/>
    <col min="113" max="113" width="10.1796875" style="305" customWidth="1"/>
    <col min="114" max="118" width="11.81640625" style="305" customWidth="1"/>
    <col min="119" max="122" width="9.1796875" style="305"/>
    <col min="123" max="123" width="10.1796875" style="305" customWidth="1"/>
    <col min="124" max="128" width="11.81640625" style="305" customWidth="1"/>
    <col min="129" max="132" width="9.1796875" style="305"/>
    <col min="133" max="294" width="9.1796875" style="298"/>
    <col min="295" max="295" width="12.81640625" style="298" customWidth="1"/>
    <col min="296" max="296" width="4.81640625" style="298" customWidth="1"/>
    <col min="297" max="297" width="13" style="298" customWidth="1"/>
    <col min="298" max="298" width="23" style="298" customWidth="1"/>
    <col min="299" max="299" width="9.1796875" style="298" hidden="1" customWidth="1"/>
    <col min="300" max="300" width="25.1796875" style="298" customWidth="1"/>
    <col min="301" max="301" width="6.453125" style="298" customWidth="1"/>
    <col min="302" max="308" width="4.1796875" style="298" customWidth="1"/>
    <col min="309" max="309" width="3.453125" style="298" customWidth="1"/>
    <col min="310" max="310" width="11.81640625" style="298" customWidth="1"/>
    <col min="311" max="312" width="9.1796875" style="298"/>
    <col min="313" max="313" width="10" style="298" customWidth="1"/>
    <col min="314" max="314" width="3.453125" style="298" customWidth="1"/>
    <col min="315" max="315" width="10.1796875" style="298" customWidth="1"/>
    <col min="316" max="318" width="9.1796875" style="298"/>
    <col min="319" max="319" width="3.453125" style="298" customWidth="1"/>
    <col min="320" max="320" width="10.1796875" style="298" customWidth="1"/>
    <col min="321" max="323" width="9.1796875" style="298"/>
    <col min="324" max="324" width="3.453125" style="298" customWidth="1"/>
    <col min="325" max="325" width="10.1796875" style="298" customWidth="1"/>
    <col min="326" max="328" width="9.1796875" style="298"/>
    <col min="329" max="329" width="3.1796875" style="298" customWidth="1"/>
    <col min="330" max="330" width="10.1796875" style="298" customWidth="1"/>
    <col min="331" max="333" width="9.1796875" style="298"/>
    <col min="334" max="334" width="3.453125" style="298" customWidth="1"/>
    <col min="335" max="335" width="10.1796875" style="298" customWidth="1"/>
    <col min="336" max="550" width="9.1796875" style="298"/>
    <col min="551" max="551" width="12.81640625" style="298" customWidth="1"/>
    <col min="552" max="552" width="4.81640625" style="298" customWidth="1"/>
    <col min="553" max="553" width="13" style="298" customWidth="1"/>
    <col min="554" max="554" width="23" style="298" customWidth="1"/>
    <col min="555" max="555" width="9.1796875" style="298" hidden="1" customWidth="1"/>
    <col min="556" max="556" width="25.1796875" style="298" customWidth="1"/>
    <col min="557" max="557" width="6.453125" style="298" customWidth="1"/>
    <col min="558" max="564" width="4.1796875" style="298" customWidth="1"/>
    <col min="565" max="565" width="3.453125" style="298" customWidth="1"/>
    <col min="566" max="566" width="11.81640625" style="298" customWidth="1"/>
    <col min="567" max="568" width="9.1796875" style="298"/>
    <col min="569" max="569" width="10" style="298" customWidth="1"/>
    <col min="570" max="570" width="3.453125" style="298" customWidth="1"/>
    <col min="571" max="571" width="10.1796875" style="298" customWidth="1"/>
    <col min="572" max="574" width="9.1796875" style="298"/>
    <col min="575" max="575" width="3.453125" style="298" customWidth="1"/>
    <col min="576" max="576" width="10.1796875" style="298" customWidth="1"/>
    <col min="577" max="579" width="9.1796875" style="298"/>
    <col min="580" max="580" width="3.453125" style="298" customWidth="1"/>
    <col min="581" max="581" width="10.1796875" style="298" customWidth="1"/>
    <col min="582" max="584" width="9.1796875" style="298"/>
    <col min="585" max="585" width="3.1796875" style="298" customWidth="1"/>
    <col min="586" max="586" width="10.1796875" style="298" customWidth="1"/>
    <col min="587" max="589" width="9.1796875" style="298"/>
    <col min="590" max="590" width="3.453125" style="298" customWidth="1"/>
    <col min="591" max="591" width="10.1796875" style="298" customWidth="1"/>
    <col min="592" max="806" width="9.1796875" style="298"/>
    <col min="807" max="807" width="12.81640625" style="298" customWidth="1"/>
    <col min="808" max="808" width="4.81640625" style="298" customWidth="1"/>
    <col min="809" max="809" width="13" style="298" customWidth="1"/>
    <col min="810" max="810" width="23" style="298" customWidth="1"/>
    <col min="811" max="811" width="9.1796875" style="298" hidden="1" customWidth="1"/>
    <col min="812" max="812" width="25.1796875" style="298" customWidth="1"/>
    <col min="813" max="813" width="6.453125" style="298" customWidth="1"/>
    <col min="814" max="820" width="4.1796875" style="298" customWidth="1"/>
    <col min="821" max="821" width="3.453125" style="298" customWidth="1"/>
    <col min="822" max="822" width="11.81640625" style="298" customWidth="1"/>
    <col min="823" max="824" width="9.1796875" style="298"/>
    <col min="825" max="825" width="10" style="298" customWidth="1"/>
    <col min="826" max="826" width="3.453125" style="298" customWidth="1"/>
    <col min="827" max="827" width="10.1796875" style="298" customWidth="1"/>
    <col min="828" max="830" width="9.1796875" style="298"/>
    <col min="831" max="831" width="3.453125" style="298" customWidth="1"/>
    <col min="832" max="832" width="10.1796875" style="298" customWidth="1"/>
    <col min="833" max="835" width="9.1796875" style="298"/>
    <col min="836" max="836" width="3.453125" style="298" customWidth="1"/>
    <col min="837" max="837" width="10.1796875" style="298" customWidth="1"/>
    <col min="838" max="840" width="9.1796875" style="298"/>
    <col min="841" max="841" width="3.1796875" style="298" customWidth="1"/>
    <col min="842" max="842" width="10.1796875" style="298" customWidth="1"/>
    <col min="843" max="845" width="9.1796875" style="298"/>
    <col min="846" max="846" width="3.453125" style="298" customWidth="1"/>
    <col min="847" max="847" width="10.1796875" style="298" customWidth="1"/>
    <col min="848" max="1062" width="9.1796875" style="298"/>
    <col min="1063" max="1063" width="12.81640625" style="298" customWidth="1"/>
    <col min="1064" max="1064" width="4.81640625" style="298" customWidth="1"/>
    <col min="1065" max="1065" width="13" style="298" customWidth="1"/>
    <col min="1066" max="1066" width="23" style="298" customWidth="1"/>
    <col min="1067" max="1067" width="9.1796875" style="298" hidden="1" customWidth="1"/>
    <col min="1068" max="1068" width="25.1796875" style="298" customWidth="1"/>
    <col min="1069" max="1069" width="6.453125" style="298" customWidth="1"/>
    <col min="1070" max="1076" width="4.1796875" style="298" customWidth="1"/>
    <col min="1077" max="1077" width="3.453125" style="298" customWidth="1"/>
    <col min="1078" max="1078" width="11.81640625" style="298" customWidth="1"/>
    <col min="1079" max="1080" width="9.1796875" style="298"/>
    <col min="1081" max="1081" width="10" style="298" customWidth="1"/>
    <col min="1082" max="1082" width="3.453125" style="298" customWidth="1"/>
    <col min="1083" max="1083" width="10.1796875" style="298" customWidth="1"/>
    <col min="1084" max="1086" width="9.1796875" style="298"/>
    <col min="1087" max="1087" width="3.453125" style="298" customWidth="1"/>
    <col min="1088" max="1088" width="10.1796875" style="298" customWidth="1"/>
    <col min="1089" max="1091" width="9.1796875" style="298"/>
    <col min="1092" max="1092" width="3.453125" style="298" customWidth="1"/>
    <col min="1093" max="1093" width="10.1796875" style="298" customWidth="1"/>
    <col min="1094" max="1096" width="9.1796875" style="298"/>
    <col min="1097" max="1097" width="3.1796875" style="298" customWidth="1"/>
    <col min="1098" max="1098" width="10.1796875" style="298" customWidth="1"/>
    <col min="1099" max="1101" width="9.1796875" style="298"/>
    <col min="1102" max="1102" width="3.453125" style="298" customWidth="1"/>
    <col min="1103" max="1103" width="10.1796875" style="298" customWidth="1"/>
    <col min="1104" max="1318" width="9.1796875" style="298"/>
    <col min="1319" max="1319" width="12.81640625" style="298" customWidth="1"/>
    <col min="1320" max="1320" width="4.81640625" style="298" customWidth="1"/>
    <col min="1321" max="1321" width="13" style="298" customWidth="1"/>
    <col min="1322" max="1322" width="23" style="298" customWidth="1"/>
    <col min="1323" max="1323" width="9.1796875" style="298" hidden="1" customWidth="1"/>
    <col min="1324" max="1324" width="25.1796875" style="298" customWidth="1"/>
    <col min="1325" max="1325" width="6.453125" style="298" customWidth="1"/>
    <col min="1326" max="1332" width="4.1796875" style="298" customWidth="1"/>
    <col min="1333" max="1333" width="3.453125" style="298" customWidth="1"/>
    <col min="1334" max="1334" width="11.81640625" style="298" customWidth="1"/>
    <col min="1335" max="1336" width="9.1796875" style="298"/>
    <col min="1337" max="1337" width="10" style="298" customWidth="1"/>
    <col min="1338" max="1338" width="3.453125" style="298" customWidth="1"/>
    <col min="1339" max="1339" width="10.1796875" style="298" customWidth="1"/>
    <col min="1340" max="1342" width="9.1796875" style="298"/>
    <col min="1343" max="1343" width="3.453125" style="298" customWidth="1"/>
    <col min="1344" max="1344" width="10.1796875" style="298" customWidth="1"/>
    <col min="1345" max="1347" width="9.1796875" style="298"/>
    <col min="1348" max="1348" width="3.453125" style="298" customWidth="1"/>
    <col min="1349" max="1349" width="10.1796875" style="298" customWidth="1"/>
    <col min="1350" max="1352" width="9.1796875" style="298"/>
    <col min="1353" max="1353" width="3.1796875" style="298" customWidth="1"/>
    <col min="1354" max="1354" width="10.1796875" style="298" customWidth="1"/>
    <col min="1355" max="1357" width="9.1796875" style="298"/>
    <col min="1358" max="1358" width="3.453125" style="298" customWidth="1"/>
    <col min="1359" max="1359" width="10.1796875" style="298" customWidth="1"/>
    <col min="1360" max="1574" width="9.1796875" style="298"/>
    <col min="1575" max="1575" width="12.81640625" style="298" customWidth="1"/>
    <col min="1576" max="1576" width="4.81640625" style="298" customWidth="1"/>
    <col min="1577" max="1577" width="13" style="298" customWidth="1"/>
    <col min="1578" max="1578" width="23" style="298" customWidth="1"/>
    <col min="1579" max="1579" width="9.1796875" style="298" hidden="1" customWidth="1"/>
    <col min="1580" max="1580" width="25.1796875" style="298" customWidth="1"/>
    <col min="1581" max="1581" width="6.453125" style="298" customWidth="1"/>
    <col min="1582" max="1588" width="4.1796875" style="298" customWidth="1"/>
    <col min="1589" max="1589" width="3.453125" style="298" customWidth="1"/>
    <col min="1590" max="1590" width="11.81640625" style="298" customWidth="1"/>
    <col min="1591" max="1592" width="9.1796875" style="298"/>
    <col min="1593" max="1593" width="10" style="298" customWidth="1"/>
    <col min="1594" max="1594" width="3.453125" style="298" customWidth="1"/>
    <col min="1595" max="1595" width="10.1796875" style="298" customWidth="1"/>
    <col min="1596" max="1598" width="9.1796875" style="298"/>
    <col min="1599" max="1599" width="3.453125" style="298" customWidth="1"/>
    <col min="1600" max="1600" width="10.1796875" style="298" customWidth="1"/>
    <col min="1601" max="1603" width="9.1796875" style="298"/>
    <col min="1604" max="1604" width="3.453125" style="298" customWidth="1"/>
    <col min="1605" max="1605" width="10.1796875" style="298" customWidth="1"/>
    <col min="1606" max="1608" width="9.1796875" style="298"/>
    <col min="1609" max="1609" width="3.1796875" style="298" customWidth="1"/>
    <col min="1610" max="1610" width="10.1796875" style="298" customWidth="1"/>
    <col min="1611" max="1613" width="9.1796875" style="298"/>
    <col min="1614" max="1614" width="3.453125" style="298" customWidth="1"/>
    <col min="1615" max="1615" width="10.1796875" style="298" customWidth="1"/>
    <col min="1616" max="1830" width="9.1796875" style="298"/>
    <col min="1831" max="1831" width="12.81640625" style="298" customWidth="1"/>
    <col min="1832" max="1832" width="4.81640625" style="298" customWidth="1"/>
    <col min="1833" max="1833" width="13" style="298" customWidth="1"/>
    <col min="1834" max="1834" width="23" style="298" customWidth="1"/>
    <col min="1835" max="1835" width="9.1796875" style="298" hidden="1" customWidth="1"/>
    <col min="1836" max="1836" width="25.1796875" style="298" customWidth="1"/>
    <col min="1837" max="1837" width="6.453125" style="298" customWidth="1"/>
    <col min="1838" max="1844" width="4.1796875" style="298" customWidth="1"/>
    <col min="1845" max="1845" width="3.453125" style="298" customWidth="1"/>
    <col min="1846" max="1846" width="11.81640625" style="298" customWidth="1"/>
    <col min="1847" max="1848" width="9.1796875" style="298"/>
    <col min="1849" max="1849" width="10" style="298" customWidth="1"/>
    <col min="1850" max="1850" width="3.453125" style="298" customWidth="1"/>
    <col min="1851" max="1851" width="10.1796875" style="298" customWidth="1"/>
    <col min="1852" max="1854" width="9.1796875" style="298"/>
    <col min="1855" max="1855" width="3.453125" style="298" customWidth="1"/>
    <col min="1856" max="1856" width="10.1796875" style="298" customWidth="1"/>
    <col min="1857" max="1859" width="9.1796875" style="298"/>
    <col min="1860" max="1860" width="3.453125" style="298" customWidth="1"/>
    <col min="1861" max="1861" width="10.1796875" style="298" customWidth="1"/>
    <col min="1862" max="1864" width="9.1796875" style="298"/>
    <col min="1865" max="1865" width="3.1796875" style="298" customWidth="1"/>
    <col min="1866" max="1866" width="10.1796875" style="298" customWidth="1"/>
    <col min="1867" max="1869" width="9.1796875" style="298"/>
    <col min="1870" max="1870" width="3.453125" style="298" customWidth="1"/>
    <col min="1871" max="1871" width="10.1796875" style="298" customWidth="1"/>
    <col min="1872" max="2086" width="9.1796875" style="298"/>
    <col min="2087" max="2087" width="12.81640625" style="298" customWidth="1"/>
    <col min="2088" max="2088" width="4.81640625" style="298" customWidth="1"/>
    <col min="2089" max="2089" width="13" style="298" customWidth="1"/>
    <col min="2090" max="2090" width="23" style="298" customWidth="1"/>
    <col min="2091" max="2091" width="9.1796875" style="298" hidden="1" customWidth="1"/>
    <col min="2092" max="2092" width="25.1796875" style="298" customWidth="1"/>
    <col min="2093" max="2093" width="6.453125" style="298" customWidth="1"/>
    <col min="2094" max="2100" width="4.1796875" style="298" customWidth="1"/>
    <col min="2101" max="2101" width="3.453125" style="298" customWidth="1"/>
    <col min="2102" max="2102" width="11.81640625" style="298" customWidth="1"/>
    <col min="2103" max="2104" width="9.1796875" style="298"/>
    <col min="2105" max="2105" width="10" style="298" customWidth="1"/>
    <col min="2106" max="2106" width="3.453125" style="298" customWidth="1"/>
    <col min="2107" max="2107" width="10.1796875" style="298" customWidth="1"/>
    <col min="2108" max="2110" width="9.1796875" style="298"/>
    <col min="2111" max="2111" width="3.453125" style="298" customWidth="1"/>
    <col min="2112" max="2112" width="10.1796875" style="298" customWidth="1"/>
    <col min="2113" max="2115" width="9.1796875" style="298"/>
    <col min="2116" max="2116" width="3.453125" style="298" customWidth="1"/>
    <col min="2117" max="2117" width="10.1796875" style="298" customWidth="1"/>
    <col min="2118" max="2120" width="9.1796875" style="298"/>
    <col min="2121" max="2121" width="3.1796875" style="298" customWidth="1"/>
    <col min="2122" max="2122" width="10.1796875" style="298" customWidth="1"/>
    <col min="2123" max="2125" width="9.1796875" style="298"/>
    <col min="2126" max="2126" width="3.453125" style="298" customWidth="1"/>
    <col min="2127" max="2127" width="10.1796875" style="298" customWidth="1"/>
    <col min="2128" max="2342" width="9.1796875" style="298"/>
    <col min="2343" max="2343" width="12.81640625" style="298" customWidth="1"/>
    <col min="2344" max="2344" width="4.81640625" style="298" customWidth="1"/>
    <col min="2345" max="2345" width="13" style="298" customWidth="1"/>
    <col min="2346" max="2346" width="23" style="298" customWidth="1"/>
    <col min="2347" max="2347" width="9.1796875" style="298" hidden="1" customWidth="1"/>
    <col min="2348" max="2348" width="25.1796875" style="298" customWidth="1"/>
    <col min="2349" max="2349" width="6.453125" style="298" customWidth="1"/>
    <col min="2350" max="2356" width="4.1796875" style="298" customWidth="1"/>
    <col min="2357" max="2357" width="3.453125" style="298" customWidth="1"/>
    <col min="2358" max="2358" width="11.81640625" style="298" customWidth="1"/>
    <col min="2359" max="2360" width="9.1796875" style="298"/>
    <col min="2361" max="2361" width="10" style="298" customWidth="1"/>
    <col min="2362" max="2362" width="3.453125" style="298" customWidth="1"/>
    <col min="2363" max="2363" width="10.1796875" style="298" customWidth="1"/>
    <col min="2364" max="2366" width="9.1796875" style="298"/>
    <col min="2367" max="2367" width="3.453125" style="298" customWidth="1"/>
    <col min="2368" max="2368" width="10.1796875" style="298" customWidth="1"/>
    <col min="2369" max="2371" width="9.1796875" style="298"/>
    <col min="2372" max="2372" width="3.453125" style="298" customWidth="1"/>
    <col min="2373" max="2373" width="10.1796875" style="298" customWidth="1"/>
    <col min="2374" max="2376" width="9.1796875" style="298"/>
    <col min="2377" max="2377" width="3.1796875" style="298" customWidth="1"/>
    <col min="2378" max="2378" width="10.1796875" style="298" customWidth="1"/>
    <col min="2379" max="2381" width="9.1796875" style="298"/>
    <col min="2382" max="2382" width="3.453125" style="298" customWidth="1"/>
    <col min="2383" max="2383" width="10.1796875" style="298" customWidth="1"/>
    <col min="2384" max="2598" width="9.1796875" style="298"/>
    <col min="2599" max="2599" width="12.81640625" style="298" customWidth="1"/>
    <col min="2600" max="2600" width="4.81640625" style="298" customWidth="1"/>
    <col min="2601" max="2601" width="13" style="298" customWidth="1"/>
    <col min="2602" max="2602" width="23" style="298" customWidth="1"/>
    <col min="2603" max="2603" width="9.1796875" style="298" hidden="1" customWidth="1"/>
    <col min="2604" max="2604" width="25.1796875" style="298" customWidth="1"/>
    <col min="2605" max="2605" width="6.453125" style="298" customWidth="1"/>
    <col min="2606" max="2612" width="4.1796875" style="298" customWidth="1"/>
    <col min="2613" max="2613" width="3.453125" style="298" customWidth="1"/>
    <col min="2614" max="2614" width="11.81640625" style="298" customWidth="1"/>
    <col min="2615" max="2616" width="9.1796875" style="298"/>
    <col min="2617" max="2617" width="10" style="298" customWidth="1"/>
    <col min="2618" max="2618" width="3.453125" style="298" customWidth="1"/>
    <col min="2619" max="2619" width="10.1796875" style="298" customWidth="1"/>
    <col min="2620" max="2622" width="9.1796875" style="298"/>
    <col min="2623" max="2623" width="3.453125" style="298" customWidth="1"/>
    <col min="2624" max="2624" width="10.1796875" style="298" customWidth="1"/>
    <col min="2625" max="2627" width="9.1796875" style="298"/>
    <col min="2628" max="2628" width="3.453125" style="298" customWidth="1"/>
    <col min="2629" max="2629" width="10.1796875" style="298" customWidth="1"/>
    <col min="2630" max="2632" width="9.1796875" style="298"/>
    <col min="2633" max="2633" width="3.1796875" style="298" customWidth="1"/>
    <col min="2634" max="2634" width="10.1796875" style="298" customWidth="1"/>
    <col min="2635" max="2637" width="9.1796875" style="298"/>
    <col min="2638" max="2638" width="3.453125" style="298" customWidth="1"/>
    <col min="2639" max="2639" width="10.1796875" style="298" customWidth="1"/>
    <col min="2640" max="2854" width="9.1796875" style="298"/>
    <col min="2855" max="2855" width="12.81640625" style="298" customWidth="1"/>
    <col min="2856" max="2856" width="4.81640625" style="298" customWidth="1"/>
    <col min="2857" max="2857" width="13" style="298" customWidth="1"/>
    <col min="2858" max="2858" width="23" style="298" customWidth="1"/>
    <col min="2859" max="2859" width="9.1796875" style="298" hidden="1" customWidth="1"/>
    <col min="2860" max="2860" width="25.1796875" style="298" customWidth="1"/>
    <col min="2861" max="2861" width="6.453125" style="298" customWidth="1"/>
    <col min="2862" max="2868" width="4.1796875" style="298" customWidth="1"/>
    <col min="2869" max="2869" width="3.453125" style="298" customWidth="1"/>
    <col min="2870" max="2870" width="11.81640625" style="298" customWidth="1"/>
    <col min="2871" max="2872" width="9.1796875" style="298"/>
    <col min="2873" max="2873" width="10" style="298" customWidth="1"/>
    <col min="2874" max="2874" width="3.453125" style="298" customWidth="1"/>
    <col min="2875" max="2875" width="10.1796875" style="298" customWidth="1"/>
    <col min="2876" max="2878" width="9.1796875" style="298"/>
    <col min="2879" max="2879" width="3.453125" style="298" customWidth="1"/>
    <col min="2880" max="2880" width="10.1796875" style="298" customWidth="1"/>
    <col min="2881" max="2883" width="9.1796875" style="298"/>
    <col min="2884" max="2884" width="3.453125" style="298" customWidth="1"/>
    <col min="2885" max="2885" width="10.1796875" style="298" customWidth="1"/>
    <col min="2886" max="2888" width="9.1796875" style="298"/>
    <col min="2889" max="2889" width="3.1796875" style="298" customWidth="1"/>
    <col min="2890" max="2890" width="10.1796875" style="298" customWidth="1"/>
    <col min="2891" max="2893" width="9.1796875" style="298"/>
    <col min="2894" max="2894" width="3.453125" style="298" customWidth="1"/>
    <col min="2895" max="2895" width="10.1796875" style="298" customWidth="1"/>
    <col min="2896" max="3110" width="9.1796875" style="298"/>
    <col min="3111" max="3111" width="12.81640625" style="298" customWidth="1"/>
    <col min="3112" max="3112" width="4.81640625" style="298" customWidth="1"/>
    <col min="3113" max="3113" width="13" style="298" customWidth="1"/>
    <col min="3114" max="3114" width="23" style="298" customWidth="1"/>
    <col min="3115" max="3115" width="9.1796875" style="298" hidden="1" customWidth="1"/>
    <col min="3116" max="3116" width="25.1796875" style="298" customWidth="1"/>
    <col min="3117" max="3117" width="6.453125" style="298" customWidth="1"/>
    <col min="3118" max="3124" width="4.1796875" style="298" customWidth="1"/>
    <col min="3125" max="3125" width="3.453125" style="298" customWidth="1"/>
    <col min="3126" max="3126" width="11.81640625" style="298" customWidth="1"/>
    <col min="3127" max="3128" width="9.1796875" style="298"/>
    <col min="3129" max="3129" width="10" style="298" customWidth="1"/>
    <col min="3130" max="3130" width="3.453125" style="298" customWidth="1"/>
    <col min="3131" max="3131" width="10.1796875" style="298" customWidth="1"/>
    <col min="3132" max="3134" width="9.1796875" style="298"/>
    <col min="3135" max="3135" width="3.453125" style="298" customWidth="1"/>
    <col min="3136" max="3136" width="10.1796875" style="298" customWidth="1"/>
    <col min="3137" max="3139" width="9.1796875" style="298"/>
    <col min="3140" max="3140" width="3.453125" style="298" customWidth="1"/>
    <col min="3141" max="3141" width="10.1796875" style="298" customWidth="1"/>
    <col min="3142" max="3144" width="9.1796875" style="298"/>
    <col min="3145" max="3145" width="3.1796875" style="298" customWidth="1"/>
    <col min="3146" max="3146" width="10.1796875" style="298" customWidth="1"/>
    <col min="3147" max="3149" width="9.1796875" style="298"/>
    <col min="3150" max="3150" width="3.453125" style="298" customWidth="1"/>
    <col min="3151" max="3151" width="10.1796875" style="298" customWidth="1"/>
    <col min="3152" max="3366" width="9.1796875" style="298"/>
    <col min="3367" max="3367" width="12.81640625" style="298" customWidth="1"/>
    <col min="3368" max="3368" width="4.81640625" style="298" customWidth="1"/>
    <col min="3369" max="3369" width="13" style="298" customWidth="1"/>
    <col min="3370" max="3370" width="23" style="298" customWidth="1"/>
    <col min="3371" max="3371" width="9.1796875" style="298" hidden="1" customWidth="1"/>
    <col min="3372" max="3372" width="25.1796875" style="298" customWidth="1"/>
    <col min="3373" max="3373" width="6.453125" style="298" customWidth="1"/>
    <col min="3374" max="3380" width="4.1796875" style="298" customWidth="1"/>
    <col min="3381" max="3381" width="3.453125" style="298" customWidth="1"/>
    <col min="3382" max="3382" width="11.81640625" style="298" customWidth="1"/>
    <col min="3383" max="3384" width="9.1796875" style="298"/>
    <col min="3385" max="3385" width="10" style="298" customWidth="1"/>
    <col min="3386" max="3386" width="3.453125" style="298" customWidth="1"/>
    <col min="3387" max="3387" width="10.1796875" style="298" customWidth="1"/>
    <col min="3388" max="3390" width="9.1796875" style="298"/>
    <col min="3391" max="3391" width="3.453125" style="298" customWidth="1"/>
    <col min="3392" max="3392" width="10.1796875" style="298" customWidth="1"/>
    <col min="3393" max="3395" width="9.1796875" style="298"/>
    <col min="3396" max="3396" width="3.453125" style="298" customWidth="1"/>
    <col min="3397" max="3397" width="10.1796875" style="298" customWidth="1"/>
    <col min="3398" max="3400" width="9.1796875" style="298"/>
    <col min="3401" max="3401" width="3.1796875" style="298" customWidth="1"/>
    <col min="3402" max="3402" width="10.1796875" style="298" customWidth="1"/>
    <col min="3403" max="3405" width="9.1796875" style="298"/>
    <col min="3406" max="3406" width="3.453125" style="298" customWidth="1"/>
    <col min="3407" max="3407" width="10.1796875" style="298" customWidth="1"/>
    <col min="3408" max="3622" width="9.1796875" style="298"/>
    <col min="3623" max="3623" width="12.81640625" style="298" customWidth="1"/>
    <col min="3624" max="3624" width="4.81640625" style="298" customWidth="1"/>
    <col min="3625" max="3625" width="13" style="298" customWidth="1"/>
    <col min="3626" max="3626" width="23" style="298" customWidth="1"/>
    <col min="3627" max="3627" width="9.1796875" style="298" hidden="1" customWidth="1"/>
    <col min="3628" max="3628" width="25.1796875" style="298" customWidth="1"/>
    <col min="3629" max="3629" width="6.453125" style="298" customWidth="1"/>
    <col min="3630" max="3636" width="4.1796875" style="298" customWidth="1"/>
    <col min="3637" max="3637" width="3.453125" style="298" customWidth="1"/>
    <col min="3638" max="3638" width="11.81640625" style="298" customWidth="1"/>
    <col min="3639" max="3640" width="9.1796875" style="298"/>
    <col min="3641" max="3641" width="10" style="298" customWidth="1"/>
    <col min="3642" max="3642" width="3.453125" style="298" customWidth="1"/>
    <col min="3643" max="3643" width="10.1796875" style="298" customWidth="1"/>
    <col min="3644" max="3646" width="9.1796875" style="298"/>
    <col min="3647" max="3647" width="3.453125" style="298" customWidth="1"/>
    <col min="3648" max="3648" width="10.1796875" style="298" customWidth="1"/>
    <col min="3649" max="3651" width="9.1796875" style="298"/>
    <col min="3652" max="3652" width="3.453125" style="298" customWidth="1"/>
    <col min="3653" max="3653" width="10.1796875" style="298" customWidth="1"/>
    <col min="3654" max="3656" width="9.1796875" style="298"/>
    <col min="3657" max="3657" width="3.1796875" style="298" customWidth="1"/>
    <col min="3658" max="3658" width="10.1796875" style="298" customWidth="1"/>
    <col min="3659" max="3661" width="9.1796875" style="298"/>
    <col min="3662" max="3662" width="3.453125" style="298" customWidth="1"/>
    <col min="3663" max="3663" width="10.1796875" style="298" customWidth="1"/>
    <col min="3664" max="3878" width="9.1796875" style="298"/>
    <col min="3879" max="3879" width="12.81640625" style="298" customWidth="1"/>
    <col min="3880" max="3880" width="4.81640625" style="298" customWidth="1"/>
    <col min="3881" max="3881" width="13" style="298" customWidth="1"/>
    <col min="3882" max="3882" width="23" style="298" customWidth="1"/>
    <col min="3883" max="3883" width="9.1796875" style="298" hidden="1" customWidth="1"/>
    <col min="3884" max="3884" width="25.1796875" style="298" customWidth="1"/>
    <col min="3885" max="3885" width="6.453125" style="298" customWidth="1"/>
    <col min="3886" max="3892" width="4.1796875" style="298" customWidth="1"/>
    <col min="3893" max="3893" width="3.453125" style="298" customWidth="1"/>
    <col min="3894" max="3894" width="11.81640625" style="298" customWidth="1"/>
    <col min="3895" max="3896" width="9.1796875" style="298"/>
    <col min="3897" max="3897" width="10" style="298" customWidth="1"/>
    <col min="3898" max="3898" width="3.453125" style="298" customWidth="1"/>
    <col min="3899" max="3899" width="10.1796875" style="298" customWidth="1"/>
    <col min="3900" max="3902" width="9.1796875" style="298"/>
    <col min="3903" max="3903" width="3.453125" style="298" customWidth="1"/>
    <col min="3904" max="3904" width="10.1796875" style="298" customWidth="1"/>
    <col min="3905" max="3907" width="9.1796875" style="298"/>
    <col min="3908" max="3908" width="3.453125" style="298" customWidth="1"/>
    <col min="3909" max="3909" width="10.1796875" style="298" customWidth="1"/>
    <col min="3910" max="3912" width="9.1796875" style="298"/>
    <col min="3913" max="3913" width="3.1796875" style="298" customWidth="1"/>
    <col min="3914" max="3914" width="10.1796875" style="298" customWidth="1"/>
    <col min="3915" max="3917" width="9.1796875" style="298"/>
    <col min="3918" max="3918" width="3.453125" style="298" customWidth="1"/>
    <col min="3919" max="3919" width="10.1796875" style="298" customWidth="1"/>
    <col min="3920" max="4134" width="9.1796875" style="298"/>
    <col min="4135" max="4135" width="12.81640625" style="298" customWidth="1"/>
    <col min="4136" max="4136" width="4.81640625" style="298" customWidth="1"/>
    <col min="4137" max="4137" width="13" style="298" customWidth="1"/>
    <col min="4138" max="4138" width="23" style="298" customWidth="1"/>
    <col min="4139" max="4139" width="9.1796875" style="298" hidden="1" customWidth="1"/>
    <col min="4140" max="4140" width="25.1796875" style="298" customWidth="1"/>
    <col min="4141" max="4141" width="6.453125" style="298" customWidth="1"/>
    <col min="4142" max="4148" width="4.1796875" style="298" customWidth="1"/>
    <col min="4149" max="4149" width="3.453125" style="298" customWidth="1"/>
    <col min="4150" max="4150" width="11.81640625" style="298" customWidth="1"/>
    <col min="4151" max="4152" width="9.1796875" style="298"/>
    <col min="4153" max="4153" width="10" style="298" customWidth="1"/>
    <col min="4154" max="4154" width="3.453125" style="298" customWidth="1"/>
    <col min="4155" max="4155" width="10.1796875" style="298" customWidth="1"/>
    <col min="4156" max="4158" width="9.1796875" style="298"/>
    <col min="4159" max="4159" width="3.453125" style="298" customWidth="1"/>
    <col min="4160" max="4160" width="10.1796875" style="298" customWidth="1"/>
    <col min="4161" max="4163" width="9.1796875" style="298"/>
    <col min="4164" max="4164" width="3.453125" style="298" customWidth="1"/>
    <col min="4165" max="4165" width="10.1796875" style="298" customWidth="1"/>
    <col min="4166" max="4168" width="9.1796875" style="298"/>
    <col min="4169" max="4169" width="3.1796875" style="298" customWidth="1"/>
    <col min="4170" max="4170" width="10.1796875" style="298" customWidth="1"/>
    <col min="4171" max="4173" width="9.1796875" style="298"/>
    <col min="4174" max="4174" width="3.453125" style="298" customWidth="1"/>
    <col min="4175" max="4175" width="10.1796875" style="298" customWidth="1"/>
    <col min="4176" max="4390" width="9.1796875" style="298"/>
    <col min="4391" max="4391" width="12.81640625" style="298" customWidth="1"/>
    <col min="4392" max="4392" width="4.81640625" style="298" customWidth="1"/>
    <col min="4393" max="4393" width="13" style="298" customWidth="1"/>
    <col min="4394" max="4394" width="23" style="298" customWidth="1"/>
    <col min="4395" max="4395" width="9.1796875" style="298" hidden="1" customWidth="1"/>
    <col min="4396" max="4396" width="25.1796875" style="298" customWidth="1"/>
    <col min="4397" max="4397" width="6.453125" style="298" customWidth="1"/>
    <col min="4398" max="4404" width="4.1796875" style="298" customWidth="1"/>
    <col min="4405" max="4405" width="3.453125" style="298" customWidth="1"/>
    <col min="4406" max="4406" width="11.81640625" style="298" customWidth="1"/>
    <col min="4407" max="4408" width="9.1796875" style="298"/>
    <col min="4409" max="4409" width="10" style="298" customWidth="1"/>
    <col min="4410" max="4410" width="3.453125" style="298" customWidth="1"/>
    <col min="4411" max="4411" width="10.1796875" style="298" customWidth="1"/>
    <col min="4412" max="4414" width="9.1796875" style="298"/>
    <col min="4415" max="4415" width="3.453125" style="298" customWidth="1"/>
    <col min="4416" max="4416" width="10.1796875" style="298" customWidth="1"/>
    <col min="4417" max="4419" width="9.1796875" style="298"/>
    <col min="4420" max="4420" width="3.453125" style="298" customWidth="1"/>
    <col min="4421" max="4421" width="10.1796875" style="298" customWidth="1"/>
    <col min="4422" max="4424" width="9.1796875" style="298"/>
    <col min="4425" max="4425" width="3.1796875" style="298" customWidth="1"/>
    <col min="4426" max="4426" width="10.1796875" style="298" customWidth="1"/>
    <col min="4427" max="4429" width="9.1796875" style="298"/>
    <col min="4430" max="4430" width="3.453125" style="298" customWidth="1"/>
    <col min="4431" max="4431" width="10.1796875" style="298" customWidth="1"/>
    <col min="4432" max="4646" width="9.1796875" style="298"/>
    <col min="4647" max="4647" width="12.81640625" style="298" customWidth="1"/>
    <col min="4648" max="4648" width="4.81640625" style="298" customWidth="1"/>
    <col min="4649" max="4649" width="13" style="298" customWidth="1"/>
    <col min="4650" max="4650" width="23" style="298" customWidth="1"/>
    <col min="4651" max="4651" width="9.1796875" style="298" hidden="1" customWidth="1"/>
    <col min="4652" max="4652" width="25.1796875" style="298" customWidth="1"/>
    <col min="4653" max="4653" width="6.453125" style="298" customWidth="1"/>
    <col min="4654" max="4660" width="4.1796875" style="298" customWidth="1"/>
    <col min="4661" max="4661" width="3.453125" style="298" customWidth="1"/>
    <col min="4662" max="4662" width="11.81640625" style="298" customWidth="1"/>
    <col min="4663" max="4664" width="9.1796875" style="298"/>
    <col min="4665" max="4665" width="10" style="298" customWidth="1"/>
    <col min="4666" max="4666" width="3.453125" style="298" customWidth="1"/>
    <col min="4667" max="4667" width="10.1796875" style="298" customWidth="1"/>
    <col min="4668" max="4670" width="9.1796875" style="298"/>
    <col min="4671" max="4671" width="3.453125" style="298" customWidth="1"/>
    <col min="4672" max="4672" width="10.1796875" style="298" customWidth="1"/>
    <col min="4673" max="4675" width="9.1796875" style="298"/>
    <col min="4676" max="4676" width="3.453125" style="298" customWidth="1"/>
    <col min="4677" max="4677" width="10.1796875" style="298" customWidth="1"/>
    <col min="4678" max="4680" width="9.1796875" style="298"/>
    <col min="4681" max="4681" width="3.1796875" style="298" customWidth="1"/>
    <col min="4682" max="4682" width="10.1796875" style="298" customWidth="1"/>
    <col min="4683" max="4685" width="9.1796875" style="298"/>
    <col min="4686" max="4686" width="3.453125" style="298" customWidth="1"/>
    <col min="4687" max="4687" width="10.1796875" style="298" customWidth="1"/>
    <col min="4688" max="4902" width="9.1796875" style="298"/>
    <col min="4903" max="4903" width="12.81640625" style="298" customWidth="1"/>
    <col min="4904" max="4904" width="4.81640625" style="298" customWidth="1"/>
    <col min="4905" max="4905" width="13" style="298" customWidth="1"/>
    <col min="4906" max="4906" width="23" style="298" customWidth="1"/>
    <col min="4907" max="4907" width="9.1796875" style="298" hidden="1" customWidth="1"/>
    <col min="4908" max="4908" width="25.1796875" style="298" customWidth="1"/>
    <col min="4909" max="4909" width="6.453125" style="298" customWidth="1"/>
    <col min="4910" max="4916" width="4.1796875" style="298" customWidth="1"/>
    <col min="4917" max="4917" width="3.453125" style="298" customWidth="1"/>
    <col min="4918" max="4918" width="11.81640625" style="298" customWidth="1"/>
    <col min="4919" max="4920" width="9.1796875" style="298"/>
    <col min="4921" max="4921" width="10" style="298" customWidth="1"/>
    <col min="4922" max="4922" width="3.453125" style="298" customWidth="1"/>
    <col min="4923" max="4923" width="10.1796875" style="298" customWidth="1"/>
    <col min="4924" max="4926" width="9.1796875" style="298"/>
    <col min="4927" max="4927" width="3.453125" style="298" customWidth="1"/>
    <col min="4928" max="4928" width="10.1796875" style="298" customWidth="1"/>
    <col min="4929" max="4931" width="9.1796875" style="298"/>
    <col min="4932" max="4932" width="3.453125" style="298" customWidth="1"/>
    <col min="4933" max="4933" width="10.1796875" style="298" customWidth="1"/>
    <col min="4934" max="4936" width="9.1796875" style="298"/>
    <col min="4937" max="4937" width="3.1796875" style="298" customWidth="1"/>
    <col min="4938" max="4938" width="10.1796875" style="298" customWidth="1"/>
    <col min="4939" max="4941" width="9.1796875" style="298"/>
    <col min="4942" max="4942" width="3.453125" style="298" customWidth="1"/>
    <col min="4943" max="4943" width="10.1796875" style="298" customWidth="1"/>
    <col min="4944" max="5158" width="9.1796875" style="298"/>
    <col min="5159" max="5159" width="12.81640625" style="298" customWidth="1"/>
    <col min="5160" max="5160" width="4.81640625" style="298" customWidth="1"/>
    <col min="5161" max="5161" width="13" style="298" customWidth="1"/>
    <col min="5162" max="5162" width="23" style="298" customWidth="1"/>
    <col min="5163" max="5163" width="9.1796875" style="298" hidden="1" customWidth="1"/>
    <col min="5164" max="5164" width="25.1796875" style="298" customWidth="1"/>
    <col min="5165" max="5165" width="6.453125" style="298" customWidth="1"/>
    <col min="5166" max="5172" width="4.1796875" style="298" customWidth="1"/>
    <col min="5173" max="5173" width="3.453125" style="298" customWidth="1"/>
    <col min="5174" max="5174" width="11.81640625" style="298" customWidth="1"/>
    <col min="5175" max="5176" width="9.1796875" style="298"/>
    <col min="5177" max="5177" width="10" style="298" customWidth="1"/>
    <col min="5178" max="5178" width="3.453125" style="298" customWidth="1"/>
    <col min="5179" max="5179" width="10.1796875" style="298" customWidth="1"/>
    <col min="5180" max="5182" width="9.1796875" style="298"/>
    <col min="5183" max="5183" width="3.453125" style="298" customWidth="1"/>
    <col min="5184" max="5184" width="10.1796875" style="298" customWidth="1"/>
    <col min="5185" max="5187" width="9.1796875" style="298"/>
    <col min="5188" max="5188" width="3.453125" style="298" customWidth="1"/>
    <col min="5189" max="5189" width="10.1796875" style="298" customWidth="1"/>
    <col min="5190" max="5192" width="9.1796875" style="298"/>
    <col min="5193" max="5193" width="3.1796875" style="298" customWidth="1"/>
    <col min="5194" max="5194" width="10.1796875" style="298" customWidth="1"/>
    <col min="5195" max="5197" width="9.1796875" style="298"/>
    <col min="5198" max="5198" width="3.453125" style="298" customWidth="1"/>
    <col min="5199" max="5199" width="10.1796875" style="298" customWidth="1"/>
    <col min="5200" max="5414" width="9.1796875" style="298"/>
    <col min="5415" max="5415" width="12.81640625" style="298" customWidth="1"/>
    <col min="5416" max="5416" width="4.81640625" style="298" customWidth="1"/>
    <col min="5417" max="5417" width="13" style="298" customWidth="1"/>
    <col min="5418" max="5418" width="23" style="298" customWidth="1"/>
    <col min="5419" max="5419" width="9.1796875" style="298" hidden="1" customWidth="1"/>
    <col min="5420" max="5420" width="25.1796875" style="298" customWidth="1"/>
    <col min="5421" max="5421" width="6.453125" style="298" customWidth="1"/>
    <col min="5422" max="5428" width="4.1796875" style="298" customWidth="1"/>
    <col min="5429" max="5429" width="3.453125" style="298" customWidth="1"/>
    <col min="5430" max="5430" width="11.81640625" style="298" customWidth="1"/>
    <col min="5431" max="5432" width="9.1796875" style="298"/>
    <col min="5433" max="5433" width="10" style="298" customWidth="1"/>
    <col min="5434" max="5434" width="3.453125" style="298" customWidth="1"/>
    <col min="5435" max="5435" width="10.1796875" style="298" customWidth="1"/>
    <col min="5436" max="5438" width="9.1796875" style="298"/>
    <col min="5439" max="5439" width="3.453125" style="298" customWidth="1"/>
    <col min="5440" max="5440" width="10.1796875" style="298" customWidth="1"/>
    <col min="5441" max="5443" width="9.1796875" style="298"/>
    <col min="5444" max="5444" width="3.453125" style="298" customWidth="1"/>
    <col min="5445" max="5445" width="10.1796875" style="298" customWidth="1"/>
    <col min="5446" max="5448" width="9.1796875" style="298"/>
    <col min="5449" max="5449" width="3.1796875" style="298" customWidth="1"/>
    <col min="5450" max="5450" width="10.1796875" style="298" customWidth="1"/>
    <col min="5451" max="5453" width="9.1796875" style="298"/>
    <col min="5454" max="5454" width="3.453125" style="298" customWidth="1"/>
    <col min="5455" max="5455" width="10.1796875" style="298" customWidth="1"/>
    <col min="5456" max="5670" width="9.1796875" style="298"/>
    <col min="5671" max="5671" width="12.81640625" style="298" customWidth="1"/>
    <col min="5672" max="5672" width="4.81640625" style="298" customWidth="1"/>
    <col min="5673" max="5673" width="13" style="298" customWidth="1"/>
    <col min="5674" max="5674" width="23" style="298" customWidth="1"/>
    <col min="5675" max="5675" width="9.1796875" style="298" hidden="1" customWidth="1"/>
    <col min="5676" max="5676" width="25.1796875" style="298" customWidth="1"/>
    <col min="5677" max="5677" width="6.453125" style="298" customWidth="1"/>
    <col min="5678" max="5684" width="4.1796875" style="298" customWidth="1"/>
    <col min="5685" max="5685" width="3.453125" style="298" customWidth="1"/>
    <col min="5686" max="5686" width="11.81640625" style="298" customWidth="1"/>
    <col min="5687" max="5688" width="9.1796875" style="298"/>
    <col min="5689" max="5689" width="10" style="298" customWidth="1"/>
    <col min="5690" max="5690" width="3.453125" style="298" customWidth="1"/>
    <col min="5691" max="5691" width="10.1796875" style="298" customWidth="1"/>
    <col min="5692" max="5694" width="9.1796875" style="298"/>
    <col min="5695" max="5695" width="3.453125" style="298" customWidth="1"/>
    <col min="5696" max="5696" width="10.1796875" style="298" customWidth="1"/>
    <col min="5697" max="5699" width="9.1796875" style="298"/>
    <col min="5700" max="5700" width="3.453125" style="298" customWidth="1"/>
    <col min="5701" max="5701" width="10.1796875" style="298" customWidth="1"/>
    <col min="5702" max="5704" width="9.1796875" style="298"/>
    <col min="5705" max="5705" width="3.1796875" style="298" customWidth="1"/>
    <col min="5706" max="5706" width="10.1796875" style="298" customWidth="1"/>
    <col min="5707" max="5709" width="9.1796875" style="298"/>
    <col min="5710" max="5710" width="3.453125" style="298" customWidth="1"/>
    <col min="5711" max="5711" width="10.1796875" style="298" customWidth="1"/>
    <col min="5712" max="5926" width="9.1796875" style="298"/>
    <col min="5927" max="5927" width="12.81640625" style="298" customWidth="1"/>
    <col min="5928" max="5928" width="4.81640625" style="298" customWidth="1"/>
    <col min="5929" max="5929" width="13" style="298" customWidth="1"/>
    <col min="5930" max="5930" width="23" style="298" customWidth="1"/>
    <col min="5931" max="5931" width="9.1796875" style="298" hidden="1" customWidth="1"/>
    <col min="5932" max="5932" width="25.1796875" style="298" customWidth="1"/>
    <col min="5933" max="5933" width="6.453125" style="298" customWidth="1"/>
    <col min="5934" max="5940" width="4.1796875" style="298" customWidth="1"/>
    <col min="5941" max="5941" width="3.453125" style="298" customWidth="1"/>
    <col min="5942" max="5942" width="11.81640625" style="298" customWidth="1"/>
    <col min="5943" max="5944" width="9.1796875" style="298"/>
    <col min="5945" max="5945" width="10" style="298" customWidth="1"/>
    <col min="5946" max="5946" width="3.453125" style="298" customWidth="1"/>
    <col min="5947" max="5947" width="10.1796875" style="298" customWidth="1"/>
    <col min="5948" max="5950" width="9.1796875" style="298"/>
    <col min="5951" max="5951" width="3.453125" style="298" customWidth="1"/>
    <col min="5952" max="5952" width="10.1796875" style="298" customWidth="1"/>
    <col min="5953" max="5955" width="9.1796875" style="298"/>
    <col min="5956" max="5956" width="3.453125" style="298" customWidth="1"/>
    <col min="5957" max="5957" width="10.1796875" style="298" customWidth="1"/>
    <col min="5958" max="5960" width="9.1796875" style="298"/>
    <col min="5961" max="5961" width="3.1796875" style="298" customWidth="1"/>
    <col min="5962" max="5962" width="10.1796875" style="298" customWidth="1"/>
    <col min="5963" max="5965" width="9.1796875" style="298"/>
    <col min="5966" max="5966" width="3.453125" style="298" customWidth="1"/>
    <col min="5967" max="5967" width="10.1796875" style="298" customWidth="1"/>
    <col min="5968" max="6182" width="9.1796875" style="298"/>
    <col min="6183" max="6183" width="12.81640625" style="298" customWidth="1"/>
    <col min="6184" max="6184" width="4.81640625" style="298" customWidth="1"/>
    <col min="6185" max="6185" width="13" style="298" customWidth="1"/>
    <col min="6186" max="6186" width="23" style="298" customWidth="1"/>
    <col min="6187" max="6187" width="9.1796875" style="298" hidden="1" customWidth="1"/>
    <col min="6188" max="6188" width="25.1796875" style="298" customWidth="1"/>
    <col min="6189" max="6189" width="6.453125" style="298" customWidth="1"/>
    <col min="6190" max="6196" width="4.1796875" style="298" customWidth="1"/>
    <col min="6197" max="6197" width="3.453125" style="298" customWidth="1"/>
    <col min="6198" max="6198" width="11.81640625" style="298" customWidth="1"/>
    <col min="6199" max="6200" width="9.1796875" style="298"/>
    <col min="6201" max="6201" width="10" style="298" customWidth="1"/>
    <col min="6202" max="6202" width="3.453125" style="298" customWidth="1"/>
    <col min="6203" max="6203" width="10.1796875" style="298" customWidth="1"/>
    <col min="6204" max="6206" width="9.1796875" style="298"/>
    <col min="6207" max="6207" width="3.453125" style="298" customWidth="1"/>
    <col min="6208" max="6208" width="10.1796875" style="298" customWidth="1"/>
    <col min="6209" max="6211" width="9.1796875" style="298"/>
    <col min="6212" max="6212" width="3.453125" style="298" customWidth="1"/>
    <col min="6213" max="6213" width="10.1796875" style="298" customWidth="1"/>
    <col min="6214" max="6216" width="9.1796875" style="298"/>
    <col min="6217" max="6217" width="3.1796875" style="298" customWidth="1"/>
    <col min="6218" max="6218" width="10.1796875" style="298" customWidth="1"/>
    <col min="6219" max="6221" width="9.1796875" style="298"/>
    <col min="6222" max="6222" width="3.453125" style="298" customWidth="1"/>
    <col min="6223" max="6223" width="10.1796875" style="298" customWidth="1"/>
    <col min="6224" max="6438" width="9.1796875" style="298"/>
    <col min="6439" max="6439" width="12.81640625" style="298" customWidth="1"/>
    <col min="6440" max="6440" width="4.81640625" style="298" customWidth="1"/>
    <col min="6441" max="6441" width="13" style="298" customWidth="1"/>
    <col min="6442" max="6442" width="23" style="298" customWidth="1"/>
    <col min="6443" max="6443" width="9.1796875" style="298" hidden="1" customWidth="1"/>
    <col min="6444" max="6444" width="25.1796875" style="298" customWidth="1"/>
    <col min="6445" max="6445" width="6.453125" style="298" customWidth="1"/>
    <col min="6446" max="6452" width="4.1796875" style="298" customWidth="1"/>
    <col min="6453" max="6453" width="3.453125" style="298" customWidth="1"/>
    <col min="6454" max="6454" width="11.81640625" style="298" customWidth="1"/>
    <col min="6455" max="6456" width="9.1796875" style="298"/>
    <col min="6457" max="6457" width="10" style="298" customWidth="1"/>
    <col min="6458" max="6458" width="3.453125" style="298" customWidth="1"/>
    <col min="6459" max="6459" width="10.1796875" style="298" customWidth="1"/>
    <col min="6460" max="6462" width="9.1796875" style="298"/>
    <col min="6463" max="6463" width="3.453125" style="298" customWidth="1"/>
    <col min="6464" max="6464" width="10.1796875" style="298" customWidth="1"/>
    <col min="6465" max="6467" width="9.1796875" style="298"/>
    <col min="6468" max="6468" width="3.453125" style="298" customWidth="1"/>
    <col min="6469" max="6469" width="10.1796875" style="298" customWidth="1"/>
    <col min="6470" max="6472" width="9.1796875" style="298"/>
    <col min="6473" max="6473" width="3.1796875" style="298" customWidth="1"/>
    <col min="6474" max="6474" width="10.1796875" style="298" customWidth="1"/>
    <col min="6475" max="6477" width="9.1796875" style="298"/>
    <col min="6478" max="6478" width="3.453125" style="298" customWidth="1"/>
    <col min="6479" max="6479" width="10.1796875" style="298" customWidth="1"/>
    <col min="6480" max="6694" width="9.1796875" style="298"/>
    <col min="6695" max="6695" width="12.81640625" style="298" customWidth="1"/>
    <col min="6696" max="6696" width="4.81640625" style="298" customWidth="1"/>
    <col min="6697" max="6697" width="13" style="298" customWidth="1"/>
    <col min="6698" max="6698" width="23" style="298" customWidth="1"/>
    <col min="6699" max="6699" width="9.1796875" style="298" hidden="1" customWidth="1"/>
    <col min="6700" max="6700" width="25.1796875" style="298" customWidth="1"/>
    <col min="6701" max="6701" width="6.453125" style="298" customWidth="1"/>
    <col min="6702" max="6708" width="4.1796875" style="298" customWidth="1"/>
    <col min="6709" max="6709" width="3.453125" style="298" customWidth="1"/>
    <col min="6710" max="6710" width="11.81640625" style="298" customWidth="1"/>
    <col min="6711" max="6712" width="9.1796875" style="298"/>
    <col min="6713" max="6713" width="10" style="298" customWidth="1"/>
    <col min="6714" max="6714" width="3.453125" style="298" customWidth="1"/>
    <col min="6715" max="6715" width="10.1796875" style="298" customWidth="1"/>
    <col min="6716" max="6718" width="9.1796875" style="298"/>
    <col min="6719" max="6719" width="3.453125" style="298" customWidth="1"/>
    <col min="6720" max="6720" width="10.1796875" style="298" customWidth="1"/>
    <col min="6721" max="6723" width="9.1796875" style="298"/>
    <col min="6724" max="6724" width="3.453125" style="298" customWidth="1"/>
    <col min="6725" max="6725" width="10.1796875" style="298" customWidth="1"/>
    <col min="6726" max="6728" width="9.1796875" style="298"/>
    <col min="6729" max="6729" width="3.1796875" style="298" customWidth="1"/>
    <col min="6730" max="6730" width="10.1796875" style="298" customWidth="1"/>
    <col min="6731" max="6733" width="9.1796875" style="298"/>
    <col min="6734" max="6734" width="3.453125" style="298" customWidth="1"/>
    <col min="6735" max="6735" width="10.1796875" style="298" customWidth="1"/>
    <col min="6736" max="6950" width="9.1796875" style="298"/>
    <col min="6951" max="6951" width="12.81640625" style="298" customWidth="1"/>
    <col min="6952" max="6952" width="4.81640625" style="298" customWidth="1"/>
    <col min="6953" max="6953" width="13" style="298" customWidth="1"/>
    <col min="6954" max="6954" width="23" style="298" customWidth="1"/>
    <col min="6955" max="6955" width="9.1796875" style="298" hidden="1" customWidth="1"/>
    <col min="6956" max="6956" width="25.1796875" style="298" customWidth="1"/>
    <col min="6957" max="6957" width="6.453125" style="298" customWidth="1"/>
    <col min="6958" max="6964" width="4.1796875" style="298" customWidth="1"/>
    <col min="6965" max="6965" width="3.453125" style="298" customWidth="1"/>
    <col min="6966" max="6966" width="11.81640625" style="298" customWidth="1"/>
    <col min="6967" max="6968" width="9.1796875" style="298"/>
    <col min="6969" max="6969" width="10" style="298" customWidth="1"/>
    <col min="6970" max="6970" width="3.453125" style="298" customWidth="1"/>
    <col min="6971" max="6971" width="10.1796875" style="298" customWidth="1"/>
    <col min="6972" max="6974" width="9.1796875" style="298"/>
    <col min="6975" max="6975" width="3.453125" style="298" customWidth="1"/>
    <col min="6976" max="6976" width="10.1796875" style="298" customWidth="1"/>
    <col min="6977" max="6979" width="9.1796875" style="298"/>
    <col min="6980" max="6980" width="3.453125" style="298" customWidth="1"/>
    <col min="6981" max="6981" width="10.1796875" style="298" customWidth="1"/>
    <col min="6982" max="6984" width="9.1796875" style="298"/>
    <col min="6985" max="6985" width="3.1796875" style="298" customWidth="1"/>
    <col min="6986" max="6986" width="10.1796875" style="298" customWidth="1"/>
    <col min="6987" max="6989" width="9.1796875" style="298"/>
    <col min="6990" max="6990" width="3.453125" style="298" customWidth="1"/>
    <col min="6991" max="6991" width="10.1796875" style="298" customWidth="1"/>
    <col min="6992" max="7206" width="9.1796875" style="298"/>
    <col min="7207" max="7207" width="12.81640625" style="298" customWidth="1"/>
    <col min="7208" max="7208" width="4.81640625" style="298" customWidth="1"/>
    <col min="7209" max="7209" width="13" style="298" customWidth="1"/>
    <col min="7210" max="7210" width="23" style="298" customWidth="1"/>
    <col min="7211" max="7211" width="9.1796875" style="298" hidden="1" customWidth="1"/>
    <col min="7212" max="7212" width="25.1796875" style="298" customWidth="1"/>
    <col min="7213" max="7213" width="6.453125" style="298" customWidth="1"/>
    <col min="7214" max="7220" width="4.1796875" style="298" customWidth="1"/>
    <col min="7221" max="7221" width="3.453125" style="298" customWidth="1"/>
    <col min="7222" max="7222" width="11.81640625" style="298" customWidth="1"/>
    <col min="7223" max="7224" width="9.1796875" style="298"/>
    <col min="7225" max="7225" width="10" style="298" customWidth="1"/>
    <col min="7226" max="7226" width="3.453125" style="298" customWidth="1"/>
    <col min="7227" max="7227" width="10.1796875" style="298" customWidth="1"/>
    <col min="7228" max="7230" width="9.1796875" style="298"/>
    <col min="7231" max="7231" width="3.453125" style="298" customWidth="1"/>
    <col min="7232" max="7232" width="10.1796875" style="298" customWidth="1"/>
    <col min="7233" max="7235" width="9.1796875" style="298"/>
    <col min="7236" max="7236" width="3.453125" style="298" customWidth="1"/>
    <col min="7237" max="7237" width="10.1796875" style="298" customWidth="1"/>
    <col min="7238" max="7240" width="9.1796875" style="298"/>
    <col min="7241" max="7241" width="3.1796875" style="298" customWidth="1"/>
    <col min="7242" max="7242" width="10.1796875" style="298" customWidth="1"/>
    <col min="7243" max="7245" width="9.1796875" style="298"/>
    <col min="7246" max="7246" width="3.453125" style="298" customWidth="1"/>
    <col min="7247" max="7247" width="10.1796875" style="298" customWidth="1"/>
    <col min="7248" max="7462" width="9.1796875" style="298"/>
    <col min="7463" max="7463" width="12.81640625" style="298" customWidth="1"/>
    <col min="7464" max="7464" width="4.81640625" style="298" customWidth="1"/>
    <col min="7465" max="7465" width="13" style="298" customWidth="1"/>
    <col min="7466" max="7466" width="23" style="298" customWidth="1"/>
    <col min="7467" max="7467" width="9.1796875" style="298" hidden="1" customWidth="1"/>
    <col min="7468" max="7468" width="25.1796875" style="298" customWidth="1"/>
    <col min="7469" max="7469" width="6.453125" style="298" customWidth="1"/>
    <col min="7470" max="7476" width="4.1796875" style="298" customWidth="1"/>
    <col min="7477" max="7477" width="3.453125" style="298" customWidth="1"/>
    <col min="7478" max="7478" width="11.81640625" style="298" customWidth="1"/>
    <col min="7479" max="7480" width="9.1796875" style="298"/>
    <col min="7481" max="7481" width="10" style="298" customWidth="1"/>
    <col min="7482" max="7482" width="3.453125" style="298" customWidth="1"/>
    <col min="7483" max="7483" width="10.1796875" style="298" customWidth="1"/>
    <col min="7484" max="7486" width="9.1796875" style="298"/>
    <col min="7487" max="7487" width="3.453125" style="298" customWidth="1"/>
    <col min="7488" max="7488" width="10.1796875" style="298" customWidth="1"/>
    <col min="7489" max="7491" width="9.1796875" style="298"/>
    <col min="7492" max="7492" width="3.453125" style="298" customWidth="1"/>
    <col min="7493" max="7493" width="10.1796875" style="298" customWidth="1"/>
    <col min="7494" max="7496" width="9.1796875" style="298"/>
    <col min="7497" max="7497" width="3.1796875" style="298" customWidth="1"/>
    <col min="7498" max="7498" width="10.1796875" style="298" customWidth="1"/>
    <col min="7499" max="7501" width="9.1796875" style="298"/>
    <col min="7502" max="7502" width="3.453125" style="298" customWidth="1"/>
    <col min="7503" max="7503" width="10.1796875" style="298" customWidth="1"/>
    <col min="7504" max="7718" width="9.1796875" style="298"/>
    <col min="7719" max="7719" width="12.81640625" style="298" customWidth="1"/>
    <col min="7720" max="7720" width="4.81640625" style="298" customWidth="1"/>
    <col min="7721" max="7721" width="13" style="298" customWidth="1"/>
    <col min="7722" max="7722" width="23" style="298" customWidth="1"/>
    <col min="7723" max="7723" width="9.1796875" style="298" hidden="1" customWidth="1"/>
    <col min="7724" max="7724" width="25.1796875" style="298" customWidth="1"/>
    <col min="7725" max="7725" width="6.453125" style="298" customWidth="1"/>
    <col min="7726" max="7732" width="4.1796875" style="298" customWidth="1"/>
    <col min="7733" max="7733" width="3.453125" style="298" customWidth="1"/>
    <col min="7734" max="7734" width="11.81640625" style="298" customWidth="1"/>
    <col min="7735" max="7736" width="9.1796875" style="298"/>
    <col min="7737" max="7737" width="10" style="298" customWidth="1"/>
    <col min="7738" max="7738" width="3.453125" style="298" customWidth="1"/>
    <col min="7739" max="7739" width="10.1796875" style="298" customWidth="1"/>
    <col min="7740" max="7742" width="9.1796875" style="298"/>
    <col min="7743" max="7743" width="3.453125" style="298" customWidth="1"/>
    <col min="7744" max="7744" width="10.1796875" style="298" customWidth="1"/>
    <col min="7745" max="7747" width="9.1796875" style="298"/>
    <col min="7748" max="7748" width="3.453125" style="298" customWidth="1"/>
    <col min="7749" max="7749" width="10.1796875" style="298" customWidth="1"/>
    <col min="7750" max="7752" width="9.1796875" style="298"/>
    <col min="7753" max="7753" width="3.1796875" style="298" customWidth="1"/>
    <col min="7754" max="7754" width="10.1796875" style="298" customWidth="1"/>
    <col min="7755" max="7757" width="9.1796875" style="298"/>
    <col min="7758" max="7758" width="3.453125" style="298" customWidth="1"/>
    <col min="7759" max="7759" width="10.1796875" style="298" customWidth="1"/>
    <col min="7760" max="7974" width="9.1796875" style="298"/>
    <col min="7975" max="7975" width="12.81640625" style="298" customWidth="1"/>
    <col min="7976" max="7976" width="4.81640625" style="298" customWidth="1"/>
    <col min="7977" max="7977" width="13" style="298" customWidth="1"/>
    <col min="7978" max="7978" width="23" style="298" customWidth="1"/>
    <col min="7979" max="7979" width="9.1796875" style="298" hidden="1" customWidth="1"/>
    <col min="7980" max="7980" width="25.1796875" style="298" customWidth="1"/>
    <col min="7981" max="7981" width="6.453125" style="298" customWidth="1"/>
    <col min="7982" max="7988" width="4.1796875" style="298" customWidth="1"/>
    <col min="7989" max="7989" width="3.453125" style="298" customWidth="1"/>
    <col min="7990" max="7990" width="11.81640625" style="298" customWidth="1"/>
    <col min="7991" max="7992" width="9.1796875" style="298"/>
    <col min="7993" max="7993" width="10" style="298" customWidth="1"/>
    <col min="7994" max="7994" width="3.453125" style="298" customWidth="1"/>
    <col min="7995" max="7995" width="10.1796875" style="298" customWidth="1"/>
    <col min="7996" max="7998" width="9.1796875" style="298"/>
    <col min="7999" max="7999" width="3.453125" style="298" customWidth="1"/>
    <col min="8000" max="8000" width="10.1796875" style="298" customWidth="1"/>
    <col min="8001" max="8003" width="9.1796875" style="298"/>
    <col min="8004" max="8004" width="3.453125" style="298" customWidth="1"/>
    <col min="8005" max="8005" width="10.1796875" style="298" customWidth="1"/>
    <col min="8006" max="8008" width="9.1796875" style="298"/>
    <col min="8009" max="8009" width="3.1796875" style="298" customWidth="1"/>
    <col min="8010" max="8010" width="10.1796875" style="298" customWidth="1"/>
    <col min="8011" max="8013" width="9.1796875" style="298"/>
    <col min="8014" max="8014" width="3.453125" style="298" customWidth="1"/>
    <col min="8015" max="8015" width="10.1796875" style="298" customWidth="1"/>
    <col min="8016" max="8230" width="9.1796875" style="298"/>
    <col min="8231" max="8231" width="12.81640625" style="298" customWidth="1"/>
    <col min="8232" max="8232" width="4.81640625" style="298" customWidth="1"/>
    <col min="8233" max="8233" width="13" style="298" customWidth="1"/>
    <col min="8234" max="8234" width="23" style="298" customWidth="1"/>
    <col min="8235" max="8235" width="9.1796875" style="298" hidden="1" customWidth="1"/>
    <col min="8236" max="8236" width="25.1796875" style="298" customWidth="1"/>
    <col min="8237" max="8237" width="6.453125" style="298" customWidth="1"/>
    <col min="8238" max="8244" width="4.1796875" style="298" customWidth="1"/>
    <col min="8245" max="8245" width="3.453125" style="298" customWidth="1"/>
    <col min="8246" max="8246" width="11.81640625" style="298" customWidth="1"/>
    <col min="8247" max="8248" width="9.1796875" style="298"/>
    <col min="8249" max="8249" width="10" style="298" customWidth="1"/>
    <col min="8250" max="8250" width="3.453125" style="298" customWidth="1"/>
    <col min="8251" max="8251" width="10.1796875" style="298" customWidth="1"/>
    <col min="8252" max="8254" width="9.1796875" style="298"/>
    <col min="8255" max="8255" width="3.453125" style="298" customWidth="1"/>
    <col min="8256" max="8256" width="10.1796875" style="298" customWidth="1"/>
    <col min="8257" max="8259" width="9.1796875" style="298"/>
    <col min="8260" max="8260" width="3.453125" style="298" customWidth="1"/>
    <col min="8261" max="8261" width="10.1796875" style="298" customWidth="1"/>
    <col min="8262" max="8264" width="9.1796875" style="298"/>
    <col min="8265" max="8265" width="3.1796875" style="298" customWidth="1"/>
    <col min="8266" max="8266" width="10.1796875" style="298" customWidth="1"/>
    <col min="8267" max="8269" width="9.1796875" style="298"/>
    <col min="8270" max="8270" width="3.453125" style="298" customWidth="1"/>
    <col min="8271" max="8271" width="10.1796875" style="298" customWidth="1"/>
    <col min="8272" max="8486" width="9.1796875" style="298"/>
    <col min="8487" max="8487" width="12.81640625" style="298" customWidth="1"/>
    <col min="8488" max="8488" width="4.81640625" style="298" customWidth="1"/>
    <col min="8489" max="8489" width="13" style="298" customWidth="1"/>
    <col min="8490" max="8490" width="23" style="298" customWidth="1"/>
    <col min="8491" max="8491" width="9.1796875" style="298" hidden="1" customWidth="1"/>
    <col min="8492" max="8492" width="25.1796875" style="298" customWidth="1"/>
    <col min="8493" max="8493" width="6.453125" style="298" customWidth="1"/>
    <col min="8494" max="8500" width="4.1796875" style="298" customWidth="1"/>
    <col min="8501" max="8501" width="3.453125" style="298" customWidth="1"/>
    <col min="8502" max="8502" width="11.81640625" style="298" customWidth="1"/>
    <col min="8503" max="8504" width="9.1796875" style="298"/>
    <col min="8505" max="8505" width="10" style="298" customWidth="1"/>
    <col min="8506" max="8506" width="3.453125" style="298" customWidth="1"/>
    <col min="8507" max="8507" width="10.1796875" style="298" customWidth="1"/>
    <col min="8508" max="8510" width="9.1796875" style="298"/>
    <col min="8511" max="8511" width="3.453125" style="298" customWidth="1"/>
    <col min="8512" max="8512" width="10.1796875" style="298" customWidth="1"/>
    <col min="8513" max="8515" width="9.1796875" style="298"/>
    <col min="8516" max="8516" width="3.453125" style="298" customWidth="1"/>
    <col min="8517" max="8517" width="10.1796875" style="298" customWidth="1"/>
    <col min="8518" max="8520" width="9.1796875" style="298"/>
    <col min="8521" max="8521" width="3.1796875" style="298" customWidth="1"/>
    <col min="8522" max="8522" width="10.1796875" style="298" customWidth="1"/>
    <col min="8523" max="8525" width="9.1796875" style="298"/>
    <col min="8526" max="8526" width="3.453125" style="298" customWidth="1"/>
    <col min="8527" max="8527" width="10.1796875" style="298" customWidth="1"/>
    <col min="8528" max="8742" width="9.1796875" style="298"/>
    <col min="8743" max="8743" width="12.81640625" style="298" customWidth="1"/>
    <col min="8744" max="8744" width="4.81640625" style="298" customWidth="1"/>
    <col min="8745" max="8745" width="13" style="298" customWidth="1"/>
    <col min="8746" max="8746" width="23" style="298" customWidth="1"/>
    <col min="8747" max="8747" width="9.1796875" style="298" hidden="1" customWidth="1"/>
    <col min="8748" max="8748" width="25.1796875" style="298" customWidth="1"/>
    <col min="8749" max="8749" width="6.453125" style="298" customWidth="1"/>
    <col min="8750" max="8756" width="4.1796875" style="298" customWidth="1"/>
    <col min="8757" max="8757" width="3.453125" style="298" customWidth="1"/>
    <col min="8758" max="8758" width="11.81640625" style="298" customWidth="1"/>
    <col min="8759" max="8760" width="9.1796875" style="298"/>
    <col min="8761" max="8761" width="10" style="298" customWidth="1"/>
    <col min="8762" max="8762" width="3.453125" style="298" customWidth="1"/>
    <col min="8763" max="8763" width="10.1796875" style="298" customWidth="1"/>
    <col min="8764" max="8766" width="9.1796875" style="298"/>
    <col min="8767" max="8767" width="3.453125" style="298" customWidth="1"/>
    <col min="8768" max="8768" width="10.1796875" style="298" customWidth="1"/>
    <col min="8769" max="8771" width="9.1796875" style="298"/>
    <col min="8772" max="8772" width="3.453125" style="298" customWidth="1"/>
    <col min="8773" max="8773" width="10.1796875" style="298" customWidth="1"/>
    <col min="8774" max="8776" width="9.1796875" style="298"/>
    <col min="8777" max="8777" width="3.1796875" style="298" customWidth="1"/>
    <col min="8778" max="8778" width="10.1796875" style="298" customWidth="1"/>
    <col min="8779" max="8781" width="9.1796875" style="298"/>
    <col min="8782" max="8782" width="3.453125" style="298" customWidth="1"/>
    <col min="8783" max="8783" width="10.1796875" style="298" customWidth="1"/>
    <col min="8784" max="8998" width="9.1796875" style="298"/>
    <col min="8999" max="8999" width="12.81640625" style="298" customWidth="1"/>
    <col min="9000" max="9000" width="4.81640625" style="298" customWidth="1"/>
    <col min="9001" max="9001" width="13" style="298" customWidth="1"/>
    <col min="9002" max="9002" width="23" style="298" customWidth="1"/>
    <col min="9003" max="9003" width="9.1796875" style="298" hidden="1" customWidth="1"/>
    <col min="9004" max="9004" width="25.1796875" style="298" customWidth="1"/>
    <col min="9005" max="9005" width="6.453125" style="298" customWidth="1"/>
    <col min="9006" max="9012" width="4.1796875" style="298" customWidth="1"/>
    <col min="9013" max="9013" width="3.453125" style="298" customWidth="1"/>
    <col min="9014" max="9014" width="11.81640625" style="298" customWidth="1"/>
    <col min="9015" max="9016" width="9.1796875" style="298"/>
    <col min="9017" max="9017" width="10" style="298" customWidth="1"/>
    <col min="9018" max="9018" width="3.453125" style="298" customWidth="1"/>
    <col min="9019" max="9019" width="10.1796875" style="298" customWidth="1"/>
    <col min="9020" max="9022" width="9.1796875" style="298"/>
    <col min="9023" max="9023" width="3.453125" style="298" customWidth="1"/>
    <col min="9024" max="9024" width="10.1796875" style="298" customWidth="1"/>
    <col min="9025" max="9027" width="9.1796875" style="298"/>
    <col min="9028" max="9028" width="3.453125" style="298" customWidth="1"/>
    <col min="9029" max="9029" width="10.1796875" style="298" customWidth="1"/>
    <col min="9030" max="9032" width="9.1796875" style="298"/>
    <col min="9033" max="9033" width="3.1796875" style="298" customWidth="1"/>
    <col min="9034" max="9034" width="10.1796875" style="298" customWidth="1"/>
    <col min="9035" max="9037" width="9.1796875" style="298"/>
    <col min="9038" max="9038" width="3.453125" style="298" customWidth="1"/>
    <col min="9039" max="9039" width="10.1796875" style="298" customWidth="1"/>
    <col min="9040" max="9254" width="9.1796875" style="298"/>
    <col min="9255" max="9255" width="12.81640625" style="298" customWidth="1"/>
    <col min="9256" max="9256" width="4.81640625" style="298" customWidth="1"/>
    <col min="9257" max="9257" width="13" style="298" customWidth="1"/>
    <col min="9258" max="9258" width="23" style="298" customWidth="1"/>
    <col min="9259" max="9259" width="9.1796875" style="298" hidden="1" customWidth="1"/>
    <col min="9260" max="9260" width="25.1796875" style="298" customWidth="1"/>
    <col min="9261" max="9261" width="6.453125" style="298" customWidth="1"/>
    <col min="9262" max="9268" width="4.1796875" style="298" customWidth="1"/>
    <col min="9269" max="9269" width="3.453125" style="298" customWidth="1"/>
    <col min="9270" max="9270" width="11.81640625" style="298" customWidth="1"/>
    <col min="9271" max="9272" width="9.1796875" style="298"/>
    <col min="9273" max="9273" width="10" style="298" customWidth="1"/>
    <col min="9274" max="9274" width="3.453125" style="298" customWidth="1"/>
    <col min="9275" max="9275" width="10.1796875" style="298" customWidth="1"/>
    <col min="9276" max="9278" width="9.1796875" style="298"/>
    <col min="9279" max="9279" width="3.453125" style="298" customWidth="1"/>
    <col min="9280" max="9280" width="10.1796875" style="298" customWidth="1"/>
    <col min="9281" max="9283" width="9.1796875" style="298"/>
    <col min="9284" max="9284" width="3.453125" style="298" customWidth="1"/>
    <col min="9285" max="9285" width="10.1796875" style="298" customWidth="1"/>
    <col min="9286" max="9288" width="9.1796875" style="298"/>
    <col min="9289" max="9289" width="3.1796875" style="298" customWidth="1"/>
    <col min="9290" max="9290" width="10.1796875" style="298" customWidth="1"/>
    <col min="9291" max="9293" width="9.1796875" style="298"/>
    <col min="9294" max="9294" width="3.453125" style="298" customWidth="1"/>
    <col min="9295" max="9295" width="10.1796875" style="298" customWidth="1"/>
    <col min="9296" max="9510" width="9.1796875" style="298"/>
    <col min="9511" max="9511" width="12.81640625" style="298" customWidth="1"/>
    <col min="9512" max="9512" width="4.81640625" style="298" customWidth="1"/>
    <col min="9513" max="9513" width="13" style="298" customWidth="1"/>
    <col min="9514" max="9514" width="23" style="298" customWidth="1"/>
    <col min="9515" max="9515" width="9.1796875" style="298" hidden="1" customWidth="1"/>
    <col min="9516" max="9516" width="25.1796875" style="298" customWidth="1"/>
    <col min="9517" max="9517" width="6.453125" style="298" customWidth="1"/>
    <col min="9518" max="9524" width="4.1796875" style="298" customWidth="1"/>
    <col min="9525" max="9525" width="3.453125" style="298" customWidth="1"/>
    <col min="9526" max="9526" width="11.81640625" style="298" customWidth="1"/>
    <col min="9527" max="9528" width="9.1796875" style="298"/>
    <col min="9529" max="9529" width="10" style="298" customWidth="1"/>
    <col min="9530" max="9530" width="3.453125" style="298" customWidth="1"/>
    <col min="9531" max="9531" width="10.1796875" style="298" customWidth="1"/>
    <col min="9532" max="9534" width="9.1796875" style="298"/>
    <col min="9535" max="9535" width="3.453125" style="298" customWidth="1"/>
    <col min="9536" max="9536" width="10.1796875" style="298" customWidth="1"/>
    <col min="9537" max="9539" width="9.1796875" style="298"/>
    <col min="9540" max="9540" width="3.453125" style="298" customWidth="1"/>
    <col min="9541" max="9541" width="10.1796875" style="298" customWidth="1"/>
    <col min="9542" max="9544" width="9.1796875" style="298"/>
    <col min="9545" max="9545" width="3.1796875" style="298" customWidth="1"/>
    <col min="9546" max="9546" width="10.1796875" style="298" customWidth="1"/>
    <col min="9547" max="9549" width="9.1796875" style="298"/>
    <col min="9550" max="9550" width="3.453125" style="298" customWidth="1"/>
    <col min="9551" max="9551" width="10.1796875" style="298" customWidth="1"/>
    <col min="9552" max="9766" width="9.1796875" style="298"/>
    <col min="9767" max="9767" width="12.81640625" style="298" customWidth="1"/>
    <col min="9768" max="9768" width="4.81640625" style="298" customWidth="1"/>
    <col min="9769" max="9769" width="13" style="298" customWidth="1"/>
    <col min="9770" max="9770" width="23" style="298" customWidth="1"/>
    <col min="9771" max="9771" width="9.1796875" style="298" hidden="1" customWidth="1"/>
    <col min="9772" max="9772" width="25.1796875" style="298" customWidth="1"/>
    <col min="9773" max="9773" width="6.453125" style="298" customWidth="1"/>
    <col min="9774" max="9780" width="4.1796875" style="298" customWidth="1"/>
    <col min="9781" max="9781" width="3.453125" style="298" customWidth="1"/>
    <col min="9782" max="9782" width="11.81640625" style="298" customWidth="1"/>
    <col min="9783" max="9784" width="9.1796875" style="298"/>
    <col min="9785" max="9785" width="10" style="298" customWidth="1"/>
    <col min="9786" max="9786" width="3.453125" style="298" customWidth="1"/>
    <col min="9787" max="9787" width="10.1796875" style="298" customWidth="1"/>
    <col min="9788" max="9790" width="9.1796875" style="298"/>
    <col min="9791" max="9791" width="3.453125" style="298" customWidth="1"/>
    <col min="9792" max="9792" width="10.1796875" style="298" customWidth="1"/>
    <col min="9793" max="9795" width="9.1796875" style="298"/>
    <col min="9796" max="9796" width="3.453125" style="298" customWidth="1"/>
    <col min="9797" max="9797" width="10.1796875" style="298" customWidth="1"/>
    <col min="9798" max="9800" width="9.1796875" style="298"/>
    <col min="9801" max="9801" width="3.1796875" style="298" customWidth="1"/>
    <col min="9802" max="9802" width="10.1796875" style="298" customWidth="1"/>
    <col min="9803" max="9805" width="9.1796875" style="298"/>
    <col min="9806" max="9806" width="3.453125" style="298" customWidth="1"/>
    <col min="9807" max="9807" width="10.1796875" style="298" customWidth="1"/>
    <col min="9808" max="10022" width="9.1796875" style="298"/>
    <col min="10023" max="10023" width="12.81640625" style="298" customWidth="1"/>
    <col min="10024" max="10024" width="4.81640625" style="298" customWidth="1"/>
    <col min="10025" max="10025" width="13" style="298" customWidth="1"/>
    <col min="10026" max="10026" width="23" style="298" customWidth="1"/>
    <col min="10027" max="10027" width="9.1796875" style="298" hidden="1" customWidth="1"/>
    <col min="10028" max="10028" width="25.1796875" style="298" customWidth="1"/>
    <col min="10029" max="10029" width="6.453125" style="298" customWidth="1"/>
    <col min="10030" max="10036" width="4.1796875" style="298" customWidth="1"/>
    <col min="10037" max="10037" width="3.453125" style="298" customWidth="1"/>
    <col min="10038" max="10038" width="11.81640625" style="298" customWidth="1"/>
    <col min="10039" max="10040" width="9.1796875" style="298"/>
    <col min="10041" max="10041" width="10" style="298" customWidth="1"/>
    <col min="10042" max="10042" width="3.453125" style="298" customWidth="1"/>
    <col min="10043" max="10043" width="10.1796875" style="298" customWidth="1"/>
    <col min="10044" max="10046" width="9.1796875" style="298"/>
    <col min="10047" max="10047" width="3.453125" style="298" customWidth="1"/>
    <col min="10048" max="10048" width="10.1796875" style="298" customWidth="1"/>
    <col min="10049" max="10051" width="9.1796875" style="298"/>
    <col min="10052" max="10052" width="3.453125" style="298" customWidth="1"/>
    <col min="10053" max="10053" width="10.1796875" style="298" customWidth="1"/>
    <col min="10054" max="10056" width="9.1796875" style="298"/>
    <col min="10057" max="10057" width="3.1796875" style="298" customWidth="1"/>
    <col min="10058" max="10058" width="10.1796875" style="298" customWidth="1"/>
    <col min="10059" max="10061" width="9.1796875" style="298"/>
    <col min="10062" max="10062" width="3.453125" style="298" customWidth="1"/>
    <col min="10063" max="10063" width="10.1796875" style="298" customWidth="1"/>
    <col min="10064" max="10278" width="9.1796875" style="298"/>
    <col min="10279" max="10279" width="12.81640625" style="298" customWidth="1"/>
    <col min="10280" max="10280" width="4.81640625" style="298" customWidth="1"/>
    <col min="10281" max="10281" width="13" style="298" customWidth="1"/>
    <col min="10282" max="10282" width="23" style="298" customWidth="1"/>
    <col min="10283" max="10283" width="9.1796875" style="298" hidden="1" customWidth="1"/>
    <col min="10284" max="10284" width="25.1796875" style="298" customWidth="1"/>
    <col min="10285" max="10285" width="6.453125" style="298" customWidth="1"/>
    <col min="10286" max="10292" width="4.1796875" style="298" customWidth="1"/>
    <col min="10293" max="10293" width="3.453125" style="298" customWidth="1"/>
    <col min="10294" max="10294" width="11.81640625" style="298" customWidth="1"/>
    <col min="10295" max="10296" width="9.1796875" style="298"/>
    <col min="10297" max="10297" width="10" style="298" customWidth="1"/>
    <col min="10298" max="10298" width="3.453125" style="298" customWidth="1"/>
    <col min="10299" max="10299" width="10.1796875" style="298" customWidth="1"/>
    <col min="10300" max="10302" width="9.1796875" style="298"/>
    <col min="10303" max="10303" width="3.453125" style="298" customWidth="1"/>
    <col min="10304" max="10304" width="10.1796875" style="298" customWidth="1"/>
    <col min="10305" max="10307" width="9.1796875" style="298"/>
    <col min="10308" max="10308" width="3.453125" style="298" customWidth="1"/>
    <col min="10309" max="10309" width="10.1796875" style="298" customWidth="1"/>
    <col min="10310" max="10312" width="9.1796875" style="298"/>
    <col min="10313" max="10313" width="3.1796875" style="298" customWidth="1"/>
    <col min="10314" max="10314" width="10.1796875" style="298" customWidth="1"/>
    <col min="10315" max="10317" width="9.1796875" style="298"/>
    <col min="10318" max="10318" width="3.453125" style="298" customWidth="1"/>
    <col min="10319" max="10319" width="10.1796875" style="298" customWidth="1"/>
    <col min="10320" max="10534" width="9.1796875" style="298"/>
    <col min="10535" max="10535" width="12.81640625" style="298" customWidth="1"/>
    <col min="10536" max="10536" width="4.81640625" style="298" customWidth="1"/>
    <col min="10537" max="10537" width="13" style="298" customWidth="1"/>
    <col min="10538" max="10538" width="23" style="298" customWidth="1"/>
    <col min="10539" max="10539" width="9.1796875" style="298" hidden="1" customWidth="1"/>
    <col min="10540" max="10540" width="25.1796875" style="298" customWidth="1"/>
    <col min="10541" max="10541" width="6.453125" style="298" customWidth="1"/>
    <col min="10542" max="10548" width="4.1796875" style="298" customWidth="1"/>
    <col min="10549" max="10549" width="3.453125" style="298" customWidth="1"/>
    <col min="10550" max="10550" width="11.81640625" style="298" customWidth="1"/>
    <col min="10551" max="10552" width="9.1796875" style="298"/>
    <col min="10553" max="10553" width="10" style="298" customWidth="1"/>
    <col min="10554" max="10554" width="3.453125" style="298" customWidth="1"/>
    <col min="10555" max="10555" width="10.1796875" style="298" customWidth="1"/>
    <col min="10556" max="10558" width="9.1796875" style="298"/>
    <col min="10559" max="10559" width="3.453125" style="298" customWidth="1"/>
    <col min="10560" max="10560" width="10.1796875" style="298" customWidth="1"/>
    <col min="10561" max="10563" width="9.1796875" style="298"/>
    <col min="10564" max="10564" width="3.453125" style="298" customWidth="1"/>
    <col min="10565" max="10565" width="10.1796875" style="298" customWidth="1"/>
    <col min="10566" max="10568" width="9.1796875" style="298"/>
    <col min="10569" max="10569" width="3.1796875" style="298" customWidth="1"/>
    <col min="10570" max="10570" width="10.1796875" style="298" customWidth="1"/>
    <col min="10571" max="10573" width="9.1796875" style="298"/>
    <col min="10574" max="10574" width="3.453125" style="298" customWidth="1"/>
    <col min="10575" max="10575" width="10.1796875" style="298" customWidth="1"/>
    <col min="10576" max="10790" width="9.1796875" style="298"/>
    <col min="10791" max="10791" width="12.81640625" style="298" customWidth="1"/>
    <col min="10792" max="10792" width="4.81640625" style="298" customWidth="1"/>
    <col min="10793" max="10793" width="13" style="298" customWidth="1"/>
    <col min="10794" max="10794" width="23" style="298" customWidth="1"/>
    <col min="10795" max="10795" width="9.1796875" style="298" hidden="1" customWidth="1"/>
    <col min="10796" max="10796" width="25.1796875" style="298" customWidth="1"/>
    <col min="10797" max="10797" width="6.453125" style="298" customWidth="1"/>
    <col min="10798" max="10804" width="4.1796875" style="298" customWidth="1"/>
    <col min="10805" max="10805" width="3.453125" style="298" customWidth="1"/>
    <col min="10806" max="10806" width="11.81640625" style="298" customWidth="1"/>
    <col min="10807" max="10808" width="9.1796875" style="298"/>
    <col min="10809" max="10809" width="10" style="298" customWidth="1"/>
    <col min="10810" max="10810" width="3.453125" style="298" customWidth="1"/>
    <col min="10811" max="10811" width="10.1796875" style="298" customWidth="1"/>
    <col min="10812" max="10814" width="9.1796875" style="298"/>
    <col min="10815" max="10815" width="3.453125" style="298" customWidth="1"/>
    <col min="10816" max="10816" width="10.1796875" style="298" customWidth="1"/>
    <col min="10817" max="10819" width="9.1796875" style="298"/>
    <col min="10820" max="10820" width="3.453125" style="298" customWidth="1"/>
    <col min="10821" max="10821" width="10.1796875" style="298" customWidth="1"/>
    <col min="10822" max="10824" width="9.1796875" style="298"/>
    <col min="10825" max="10825" width="3.1796875" style="298" customWidth="1"/>
    <col min="10826" max="10826" width="10.1796875" style="298" customWidth="1"/>
    <col min="10827" max="10829" width="9.1796875" style="298"/>
    <col min="10830" max="10830" width="3.453125" style="298" customWidth="1"/>
    <col min="10831" max="10831" width="10.1796875" style="298" customWidth="1"/>
    <col min="10832" max="11046" width="9.1796875" style="298"/>
    <col min="11047" max="11047" width="12.81640625" style="298" customWidth="1"/>
    <col min="11048" max="11048" width="4.81640625" style="298" customWidth="1"/>
    <col min="11049" max="11049" width="13" style="298" customWidth="1"/>
    <col min="11050" max="11050" width="23" style="298" customWidth="1"/>
    <col min="11051" max="11051" width="9.1796875" style="298" hidden="1" customWidth="1"/>
    <col min="11052" max="11052" width="25.1796875" style="298" customWidth="1"/>
    <col min="11053" max="11053" width="6.453125" style="298" customWidth="1"/>
    <col min="11054" max="11060" width="4.1796875" style="298" customWidth="1"/>
    <col min="11061" max="11061" width="3.453125" style="298" customWidth="1"/>
    <col min="11062" max="11062" width="11.81640625" style="298" customWidth="1"/>
    <col min="11063" max="11064" width="9.1796875" style="298"/>
    <col min="11065" max="11065" width="10" style="298" customWidth="1"/>
    <col min="11066" max="11066" width="3.453125" style="298" customWidth="1"/>
    <col min="11067" max="11067" width="10.1796875" style="298" customWidth="1"/>
    <col min="11068" max="11070" width="9.1796875" style="298"/>
    <col min="11071" max="11071" width="3.453125" style="298" customWidth="1"/>
    <col min="11072" max="11072" width="10.1796875" style="298" customWidth="1"/>
    <col min="11073" max="11075" width="9.1796875" style="298"/>
    <col min="11076" max="11076" width="3.453125" style="298" customWidth="1"/>
    <col min="11077" max="11077" width="10.1796875" style="298" customWidth="1"/>
    <col min="11078" max="11080" width="9.1796875" style="298"/>
    <col min="11081" max="11081" width="3.1796875" style="298" customWidth="1"/>
    <col min="11082" max="11082" width="10.1796875" style="298" customWidth="1"/>
    <col min="11083" max="11085" width="9.1796875" style="298"/>
    <col min="11086" max="11086" width="3.453125" style="298" customWidth="1"/>
    <col min="11087" max="11087" width="10.1796875" style="298" customWidth="1"/>
    <col min="11088" max="11302" width="9.1796875" style="298"/>
    <col min="11303" max="11303" width="12.81640625" style="298" customWidth="1"/>
    <col min="11304" max="11304" width="4.81640625" style="298" customWidth="1"/>
    <col min="11305" max="11305" width="13" style="298" customWidth="1"/>
    <col min="11306" max="11306" width="23" style="298" customWidth="1"/>
    <col min="11307" max="11307" width="9.1796875" style="298" hidden="1" customWidth="1"/>
    <col min="11308" max="11308" width="25.1796875" style="298" customWidth="1"/>
    <col min="11309" max="11309" width="6.453125" style="298" customWidth="1"/>
    <col min="11310" max="11316" width="4.1796875" style="298" customWidth="1"/>
    <col min="11317" max="11317" width="3.453125" style="298" customWidth="1"/>
    <col min="11318" max="11318" width="11.81640625" style="298" customWidth="1"/>
    <col min="11319" max="11320" width="9.1796875" style="298"/>
    <col min="11321" max="11321" width="10" style="298" customWidth="1"/>
    <col min="11322" max="11322" width="3.453125" style="298" customWidth="1"/>
    <col min="11323" max="11323" width="10.1796875" style="298" customWidth="1"/>
    <col min="11324" max="11326" width="9.1796875" style="298"/>
    <col min="11327" max="11327" width="3.453125" style="298" customWidth="1"/>
    <col min="11328" max="11328" width="10.1796875" style="298" customWidth="1"/>
    <col min="11329" max="11331" width="9.1796875" style="298"/>
    <col min="11332" max="11332" width="3.453125" style="298" customWidth="1"/>
    <col min="11333" max="11333" width="10.1796875" style="298" customWidth="1"/>
    <col min="11334" max="11336" width="9.1796875" style="298"/>
    <col min="11337" max="11337" width="3.1796875" style="298" customWidth="1"/>
    <col min="11338" max="11338" width="10.1796875" style="298" customWidth="1"/>
    <col min="11339" max="11341" width="9.1796875" style="298"/>
    <col min="11342" max="11342" width="3.453125" style="298" customWidth="1"/>
    <col min="11343" max="11343" width="10.1796875" style="298" customWidth="1"/>
    <col min="11344" max="11558" width="9.1796875" style="298"/>
    <col min="11559" max="11559" width="12.81640625" style="298" customWidth="1"/>
    <col min="11560" max="11560" width="4.81640625" style="298" customWidth="1"/>
    <col min="11561" max="11561" width="13" style="298" customWidth="1"/>
    <col min="11562" max="11562" width="23" style="298" customWidth="1"/>
    <col min="11563" max="11563" width="9.1796875" style="298" hidden="1" customWidth="1"/>
    <col min="11564" max="11564" width="25.1796875" style="298" customWidth="1"/>
    <col min="11565" max="11565" width="6.453125" style="298" customWidth="1"/>
    <col min="11566" max="11572" width="4.1796875" style="298" customWidth="1"/>
    <col min="11573" max="11573" width="3.453125" style="298" customWidth="1"/>
    <col min="11574" max="11574" width="11.81640625" style="298" customWidth="1"/>
    <col min="11575" max="11576" width="9.1796875" style="298"/>
    <col min="11577" max="11577" width="10" style="298" customWidth="1"/>
    <col min="11578" max="11578" width="3.453125" style="298" customWidth="1"/>
    <col min="11579" max="11579" width="10.1796875" style="298" customWidth="1"/>
    <col min="11580" max="11582" width="9.1796875" style="298"/>
    <col min="11583" max="11583" width="3.453125" style="298" customWidth="1"/>
    <col min="11584" max="11584" width="10.1796875" style="298" customWidth="1"/>
    <col min="11585" max="11587" width="9.1796875" style="298"/>
    <col min="11588" max="11588" width="3.453125" style="298" customWidth="1"/>
    <col min="11589" max="11589" width="10.1796875" style="298" customWidth="1"/>
    <col min="11590" max="11592" width="9.1796875" style="298"/>
    <col min="11593" max="11593" width="3.1796875" style="298" customWidth="1"/>
    <col min="11594" max="11594" width="10.1796875" style="298" customWidth="1"/>
    <col min="11595" max="11597" width="9.1796875" style="298"/>
    <col min="11598" max="11598" width="3.453125" style="298" customWidth="1"/>
    <col min="11599" max="11599" width="10.1796875" style="298" customWidth="1"/>
    <col min="11600" max="11814" width="9.1796875" style="298"/>
    <col min="11815" max="11815" width="12.81640625" style="298" customWidth="1"/>
    <col min="11816" max="11816" width="4.81640625" style="298" customWidth="1"/>
    <col min="11817" max="11817" width="13" style="298" customWidth="1"/>
    <col min="11818" max="11818" width="23" style="298" customWidth="1"/>
    <col min="11819" max="11819" width="9.1796875" style="298" hidden="1" customWidth="1"/>
    <col min="11820" max="11820" width="25.1796875" style="298" customWidth="1"/>
    <col min="11821" max="11821" width="6.453125" style="298" customWidth="1"/>
    <col min="11822" max="11828" width="4.1796875" style="298" customWidth="1"/>
    <col min="11829" max="11829" width="3.453125" style="298" customWidth="1"/>
    <col min="11830" max="11830" width="11.81640625" style="298" customWidth="1"/>
    <col min="11831" max="11832" width="9.1796875" style="298"/>
    <col min="11833" max="11833" width="10" style="298" customWidth="1"/>
    <col min="11834" max="11834" width="3.453125" style="298" customWidth="1"/>
    <col min="11835" max="11835" width="10.1796875" style="298" customWidth="1"/>
    <col min="11836" max="11838" width="9.1796875" style="298"/>
    <col min="11839" max="11839" width="3.453125" style="298" customWidth="1"/>
    <col min="11840" max="11840" width="10.1796875" style="298" customWidth="1"/>
    <col min="11841" max="11843" width="9.1796875" style="298"/>
    <col min="11844" max="11844" width="3.453125" style="298" customWidth="1"/>
    <col min="11845" max="11845" width="10.1796875" style="298" customWidth="1"/>
    <col min="11846" max="11848" width="9.1796875" style="298"/>
    <col min="11849" max="11849" width="3.1796875" style="298" customWidth="1"/>
    <col min="11850" max="11850" width="10.1796875" style="298" customWidth="1"/>
    <col min="11851" max="11853" width="9.1796875" style="298"/>
    <col min="11854" max="11854" width="3.453125" style="298" customWidth="1"/>
    <col min="11855" max="11855" width="10.1796875" style="298" customWidth="1"/>
    <col min="11856" max="12070" width="9.1796875" style="298"/>
    <col min="12071" max="12071" width="12.81640625" style="298" customWidth="1"/>
    <col min="12072" max="12072" width="4.81640625" style="298" customWidth="1"/>
    <col min="12073" max="12073" width="13" style="298" customWidth="1"/>
    <col min="12074" max="12074" width="23" style="298" customWidth="1"/>
    <col min="12075" max="12075" width="9.1796875" style="298" hidden="1" customWidth="1"/>
    <col min="12076" max="12076" width="25.1796875" style="298" customWidth="1"/>
    <col min="12077" max="12077" width="6.453125" style="298" customWidth="1"/>
    <col min="12078" max="12084" width="4.1796875" style="298" customWidth="1"/>
    <col min="12085" max="12085" width="3.453125" style="298" customWidth="1"/>
    <col min="12086" max="12086" width="11.81640625" style="298" customWidth="1"/>
    <col min="12087" max="12088" width="9.1796875" style="298"/>
    <col min="12089" max="12089" width="10" style="298" customWidth="1"/>
    <col min="12090" max="12090" width="3.453125" style="298" customWidth="1"/>
    <col min="12091" max="12091" width="10.1796875" style="298" customWidth="1"/>
    <col min="12092" max="12094" width="9.1796875" style="298"/>
    <col min="12095" max="12095" width="3.453125" style="298" customWidth="1"/>
    <col min="12096" max="12096" width="10.1796875" style="298" customWidth="1"/>
    <col min="12097" max="12099" width="9.1796875" style="298"/>
    <col min="12100" max="12100" width="3.453125" style="298" customWidth="1"/>
    <col min="12101" max="12101" width="10.1796875" style="298" customWidth="1"/>
    <col min="12102" max="12104" width="9.1796875" style="298"/>
    <col min="12105" max="12105" width="3.1796875" style="298" customWidth="1"/>
    <col min="12106" max="12106" width="10.1796875" style="298" customWidth="1"/>
    <col min="12107" max="12109" width="9.1796875" style="298"/>
    <col min="12110" max="12110" width="3.453125" style="298" customWidth="1"/>
    <col min="12111" max="12111" width="10.1796875" style="298" customWidth="1"/>
    <col min="12112" max="12326" width="9.1796875" style="298"/>
    <col min="12327" max="12327" width="12.81640625" style="298" customWidth="1"/>
    <col min="12328" max="12328" width="4.81640625" style="298" customWidth="1"/>
    <col min="12329" max="12329" width="13" style="298" customWidth="1"/>
    <col min="12330" max="12330" width="23" style="298" customWidth="1"/>
    <col min="12331" max="12331" width="9.1796875" style="298" hidden="1" customWidth="1"/>
    <col min="12332" max="12332" width="25.1796875" style="298" customWidth="1"/>
    <col min="12333" max="12333" width="6.453125" style="298" customWidth="1"/>
    <col min="12334" max="12340" width="4.1796875" style="298" customWidth="1"/>
    <col min="12341" max="12341" width="3.453125" style="298" customWidth="1"/>
    <col min="12342" max="12342" width="11.81640625" style="298" customWidth="1"/>
    <col min="12343" max="12344" width="9.1796875" style="298"/>
    <col min="12345" max="12345" width="10" style="298" customWidth="1"/>
    <col min="12346" max="12346" width="3.453125" style="298" customWidth="1"/>
    <col min="12347" max="12347" width="10.1796875" style="298" customWidth="1"/>
    <col min="12348" max="12350" width="9.1796875" style="298"/>
    <col min="12351" max="12351" width="3.453125" style="298" customWidth="1"/>
    <col min="12352" max="12352" width="10.1796875" style="298" customWidth="1"/>
    <col min="12353" max="12355" width="9.1796875" style="298"/>
    <col min="12356" max="12356" width="3.453125" style="298" customWidth="1"/>
    <col min="12357" max="12357" width="10.1796875" style="298" customWidth="1"/>
    <col min="12358" max="12360" width="9.1796875" style="298"/>
    <col min="12361" max="12361" width="3.1796875" style="298" customWidth="1"/>
    <col min="12362" max="12362" width="10.1796875" style="298" customWidth="1"/>
    <col min="12363" max="12365" width="9.1796875" style="298"/>
    <col min="12366" max="12366" width="3.453125" style="298" customWidth="1"/>
    <col min="12367" max="12367" width="10.1796875" style="298" customWidth="1"/>
    <col min="12368" max="12582" width="9.1796875" style="298"/>
    <col min="12583" max="12583" width="12.81640625" style="298" customWidth="1"/>
    <col min="12584" max="12584" width="4.81640625" style="298" customWidth="1"/>
    <col min="12585" max="12585" width="13" style="298" customWidth="1"/>
    <col min="12586" max="12586" width="23" style="298" customWidth="1"/>
    <col min="12587" max="12587" width="9.1796875" style="298" hidden="1" customWidth="1"/>
    <col min="12588" max="12588" width="25.1796875" style="298" customWidth="1"/>
    <col min="12589" max="12589" width="6.453125" style="298" customWidth="1"/>
    <col min="12590" max="12596" width="4.1796875" style="298" customWidth="1"/>
    <col min="12597" max="12597" width="3.453125" style="298" customWidth="1"/>
    <col min="12598" max="12598" width="11.81640625" style="298" customWidth="1"/>
    <col min="12599" max="12600" width="9.1796875" style="298"/>
    <col min="12601" max="12601" width="10" style="298" customWidth="1"/>
    <col min="12602" max="12602" width="3.453125" style="298" customWidth="1"/>
    <col min="12603" max="12603" width="10.1796875" style="298" customWidth="1"/>
    <col min="12604" max="12606" width="9.1796875" style="298"/>
    <col min="12607" max="12607" width="3.453125" style="298" customWidth="1"/>
    <col min="12608" max="12608" width="10.1796875" style="298" customWidth="1"/>
    <col min="12609" max="12611" width="9.1796875" style="298"/>
    <col min="12612" max="12612" width="3.453125" style="298" customWidth="1"/>
    <col min="12613" max="12613" width="10.1796875" style="298" customWidth="1"/>
    <col min="12614" max="12616" width="9.1796875" style="298"/>
    <col min="12617" max="12617" width="3.1796875" style="298" customWidth="1"/>
    <col min="12618" max="12618" width="10.1796875" style="298" customWidth="1"/>
    <col min="12619" max="12621" width="9.1796875" style="298"/>
    <col min="12622" max="12622" width="3.453125" style="298" customWidth="1"/>
    <col min="12623" max="12623" width="10.1796875" style="298" customWidth="1"/>
    <col min="12624" max="12838" width="9.1796875" style="298"/>
    <col min="12839" max="12839" width="12.81640625" style="298" customWidth="1"/>
    <col min="12840" max="12840" width="4.81640625" style="298" customWidth="1"/>
    <col min="12841" max="12841" width="13" style="298" customWidth="1"/>
    <col min="12842" max="12842" width="23" style="298" customWidth="1"/>
    <col min="12843" max="12843" width="9.1796875" style="298" hidden="1" customWidth="1"/>
    <col min="12844" max="12844" width="25.1796875" style="298" customWidth="1"/>
    <col min="12845" max="12845" width="6.453125" style="298" customWidth="1"/>
    <col min="12846" max="12852" width="4.1796875" style="298" customWidth="1"/>
    <col min="12853" max="12853" width="3.453125" style="298" customWidth="1"/>
    <col min="12854" max="12854" width="11.81640625" style="298" customWidth="1"/>
    <col min="12855" max="12856" width="9.1796875" style="298"/>
    <col min="12857" max="12857" width="10" style="298" customWidth="1"/>
    <col min="12858" max="12858" width="3.453125" style="298" customWidth="1"/>
    <col min="12859" max="12859" width="10.1796875" style="298" customWidth="1"/>
    <col min="12860" max="12862" width="9.1796875" style="298"/>
    <col min="12863" max="12863" width="3.453125" style="298" customWidth="1"/>
    <col min="12864" max="12864" width="10.1796875" style="298" customWidth="1"/>
    <col min="12865" max="12867" width="9.1796875" style="298"/>
    <col min="12868" max="12868" width="3.453125" style="298" customWidth="1"/>
    <col min="12869" max="12869" width="10.1796875" style="298" customWidth="1"/>
    <col min="12870" max="12872" width="9.1796875" style="298"/>
    <col min="12873" max="12873" width="3.1796875" style="298" customWidth="1"/>
    <col min="12874" max="12874" width="10.1796875" style="298" customWidth="1"/>
    <col min="12875" max="12877" width="9.1796875" style="298"/>
    <col min="12878" max="12878" width="3.453125" style="298" customWidth="1"/>
    <col min="12879" max="12879" width="10.1796875" style="298" customWidth="1"/>
    <col min="12880" max="13094" width="9.1796875" style="298"/>
    <col min="13095" max="13095" width="12.81640625" style="298" customWidth="1"/>
    <col min="13096" max="13096" width="4.81640625" style="298" customWidth="1"/>
    <col min="13097" max="13097" width="13" style="298" customWidth="1"/>
    <col min="13098" max="13098" width="23" style="298" customWidth="1"/>
    <col min="13099" max="13099" width="9.1796875" style="298" hidden="1" customWidth="1"/>
    <col min="13100" max="13100" width="25.1796875" style="298" customWidth="1"/>
    <col min="13101" max="13101" width="6.453125" style="298" customWidth="1"/>
    <col min="13102" max="13108" width="4.1796875" style="298" customWidth="1"/>
    <col min="13109" max="13109" width="3.453125" style="298" customWidth="1"/>
    <col min="13110" max="13110" width="11.81640625" style="298" customWidth="1"/>
    <col min="13111" max="13112" width="9.1796875" style="298"/>
    <col min="13113" max="13113" width="10" style="298" customWidth="1"/>
    <col min="13114" max="13114" width="3.453125" style="298" customWidth="1"/>
    <col min="13115" max="13115" width="10.1796875" style="298" customWidth="1"/>
    <col min="13116" max="13118" width="9.1796875" style="298"/>
    <col min="13119" max="13119" width="3.453125" style="298" customWidth="1"/>
    <col min="13120" max="13120" width="10.1796875" style="298" customWidth="1"/>
    <col min="13121" max="13123" width="9.1796875" style="298"/>
    <col min="13124" max="13124" width="3.453125" style="298" customWidth="1"/>
    <col min="13125" max="13125" width="10.1796875" style="298" customWidth="1"/>
    <col min="13126" max="13128" width="9.1796875" style="298"/>
    <col min="13129" max="13129" width="3.1796875" style="298" customWidth="1"/>
    <col min="13130" max="13130" width="10.1796875" style="298" customWidth="1"/>
    <col min="13131" max="13133" width="9.1796875" style="298"/>
    <col min="13134" max="13134" width="3.453125" style="298" customWidth="1"/>
    <col min="13135" max="13135" width="10.1796875" style="298" customWidth="1"/>
    <col min="13136" max="13350" width="9.1796875" style="298"/>
    <col min="13351" max="13351" width="12.81640625" style="298" customWidth="1"/>
    <col min="13352" max="13352" width="4.81640625" style="298" customWidth="1"/>
    <col min="13353" max="13353" width="13" style="298" customWidth="1"/>
    <col min="13354" max="13354" width="23" style="298" customWidth="1"/>
    <col min="13355" max="13355" width="9.1796875" style="298" hidden="1" customWidth="1"/>
    <col min="13356" max="13356" width="25.1796875" style="298" customWidth="1"/>
    <col min="13357" max="13357" width="6.453125" style="298" customWidth="1"/>
    <col min="13358" max="13364" width="4.1796875" style="298" customWidth="1"/>
    <col min="13365" max="13365" width="3.453125" style="298" customWidth="1"/>
    <col min="13366" max="13366" width="11.81640625" style="298" customWidth="1"/>
    <col min="13367" max="13368" width="9.1796875" style="298"/>
    <col min="13369" max="13369" width="10" style="298" customWidth="1"/>
    <col min="13370" max="13370" width="3.453125" style="298" customWidth="1"/>
    <col min="13371" max="13371" width="10.1796875" style="298" customWidth="1"/>
    <col min="13372" max="13374" width="9.1796875" style="298"/>
    <col min="13375" max="13375" width="3.453125" style="298" customWidth="1"/>
    <col min="13376" max="13376" width="10.1796875" style="298" customWidth="1"/>
    <col min="13377" max="13379" width="9.1796875" style="298"/>
    <col min="13380" max="13380" width="3.453125" style="298" customWidth="1"/>
    <col min="13381" max="13381" width="10.1796875" style="298" customWidth="1"/>
    <col min="13382" max="13384" width="9.1796875" style="298"/>
    <col min="13385" max="13385" width="3.1796875" style="298" customWidth="1"/>
    <col min="13386" max="13386" width="10.1796875" style="298" customWidth="1"/>
    <col min="13387" max="13389" width="9.1796875" style="298"/>
    <col min="13390" max="13390" width="3.453125" style="298" customWidth="1"/>
    <col min="13391" max="13391" width="10.1796875" style="298" customWidth="1"/>
    <col min="13392" max="13606" width="9.1796875" style="298"/>
    <col min="13607" max="13607" width="12.81640625" style="298" customWidth="1"/>
    <col min="13608" max="13608" width="4.81640625" style="298" customWidth="1"/>
    <col min="13609" max="13609" width="13" style="298" customWidth="1"/>
    <col min="13610" max="13610" width="23" style="298" customWidth="1"/>
    <col min="13611" max="13611" width="9.1796875" style="298" hidden="1" customWidth="1"/>
    <col min="13612" max="13612" width="25.1796875" style="298" customWidth="1"/>
    <col min="13613" max="13613" width="6.453125" style="298" customWidth="1"/>
    <col min="13614" max="13620" width="4.1796875" style="298" customWidth="1"/>
    <col min="13621" max="13621" width="3.453125" style="298" customWidth="1"/>
    <col min="13622" max="13622" width="11.81640625" style="298" customWidth="1"/>
    <col min="13623" max="13624" width="9.1796875" style="298"/>
    <col min="13625" max="13625" width="10" style="298" customWidth="1"/>
    <col min="13626" max="13626" width="3.453125" style="298" customWidth="1"/>
    <col min="13627" max="13627" width="10.1796875" style="298" customWidth="1"/>
    <col min="13628" max="13630" width="9.1796875" style="298"/>
    <col min="13631" max="13631" width="3.453125" style="298" customWidth="1"/>
    <col min="13632" max="13632" width="10.1796875" style="298" customWidth="1"/>
    <col min="13633" max="13635" width="9.1796875" style="298"/>
    <col min="13636" max="13636" width="3.453125" style="298" customWidth="1"/>
    <col min="13637" max="13637" width="10.1796875" style="298" customWidth="1"/>
    <col min="13638" max="13640" width="9.1796875" style="298"/>
    <col min="13641" max="13641" width="3.1796875" style="298" customWidth="1"/>
    <col min="13642" max="13642" width="10.1796875" style="298" customWidth="1"/>
    <col min="13643" max="13645" width="9.1796875" style="298"/>
    <col min="13646" max="13646" width="3.453125" style="298" customWidth="1"/>
    <col min="13647" max="13647" width="10.1796875" style="298" customWidth="1"/>
    <col min="13648" max="13862" width="9.1796875" style="298"/>
    <col min="13863" max="13863" width="12.81640625" style="298" customWidth="1"/>
    <col min="13864" max="13864" width="4.81640625" style="298" customWidth="1"/>
    <col min="13865" max="13865" width="13" style="298" customWidth="1"/>
    <col min="13866" max="13866" width="23" style="298" customWidth="1"/>
    <col min="13867" max="13867" width="9.1796875" style="298" hidden="1" customWidth="1"/>
    <col min="13868" max="13868" width="25.1796875" style="298" customWidth="1"/>
    <col min="13869" max="13869" width="6.453125" style="298" customWidth="1"/>
    <col min="13870" max="13876" width="4.1796875" style="298" customWidth="1"/>
    <col min="13877" max="13877" width="3.453125" style="298" customWidth="1"/>
    <col min="13878" max="13878" width="11.81640625" style="298" customWidth="1"/>
    <col min="13879" max="13880" width="9.1796875" style="298"/>
    <col min="13881" max="13881" width="10" style="298" customWidth="1"/>
    <col min="13882" max="13882" width="3.453125" style="298" customWidth="1"/>
    <col min="13883" max="13883" width="10.1796875" style="298" customWidth="1"/>
    <col min="13884" max="13886" width="9.1796875" style="298"/>
    <col min="13887" max="13887" width="3.453125" style="298" customWidth="1"/>
    <col min="13888" max="13888" width="10.1796875" style="298" customWidth="1"/>
    <col min="13889" max="13891" width="9.1796875" style="298"/>
    <col min="13892" max="13892" width="3.453125" style="298" customWidth="1"/>
    <col min="13893" max="13893" width="10.1796875" style="298" customWidth="1"/>
    <col min="13894" max="13896" width="9.1796875" style="298"/>
    <col min="13897" max="13897" width="3.1796875" style="298" customWidth="1"/>
    <col min="13898" max="13898" width="10.1796875" style="298" customWidth="1"/>
    <col min="13899" max="13901" width="9.1796875" style="298"/>
    <col min="13902" max="13902" width="3.453125" style="298" customWidth="1"/>
    <col min="13903" max="13903" width="10.1796875" style="298" customWidth="1"/>
    <col min="13904" max="14118" width="9.1796875" style="298"/>
    <col min="14119" max="14119" width="12.81640625" style="298" customWidth="1"/>
    <col min="14120" max="14120" width="4.81640625" style="298" customWidth="1"/>
    <col min="14121" max="14121" width="13" style="298" customWidth="1"/>
    <col min="14122" max="14122" width="23" style="298" customWidth="1"/>
    <col min="14123" max="14123" width="9.1796875" style="298" hidden="1" customWidth="1"/>
    <col min="14124" max="14124" width="25.1796875" style="298" customWidth="1"/>
    <col min="14125" max="14125" width="6.453125" style="298" customWidth="1"/>
    <col min="14126" max="14132" width="4.1796875" style="298" customWidth="1"/>
    <col min="14133" max="14133" width="3.453125" style="298" customWidth="1"/>
    <col min="14134" max="14134" width="11.81640625" style="298" customWidth="1"/>
    <col min="14135" max="14136" width="9.1796875" style="298"/>
    <col min="14137" max="14137" width="10" style="298" customWidth="1"/>
    <col min="14138" max="14138" width="3.453125" style="298" customWidth="1"/>
    <col min="14139" max="14139" width="10.1796875" style="298" customWidth="1"/>
    <col min="14140" max="14142" width="9.1796875" style="298"/>
    <col min="14143" max="14143" width="3.453125" style="298" customWidth="1"/>
    <col min="14144" max="14144" width="10.1796875" style="298" customWidth="1"/>
    <col min="14145" max="14147" width="9.1796875" style="298"/>
    <col min="14148" max="14148" width="3.453125" style="298" customWidth="1"/>
    <col min="14149" max="14149" width="10.1796875" style="298" customWidth="1"/>
    <col min="14150" max="14152" width="9.1796875" style="298"/>
    <col min="14153" max="14153" width="3.1796875" style="298" customWidth="1"/>
    <col min="14154" max="14154" width="10.1796875" style="298" customWidth="1"/>
    <col min="14155" max="14157" width="9.1796875" style="298"/>
    <col min="14158" max="14158" width="3.453125" style="298" customWidth="1"/>
    <col min="14159" max="14159" width="10.1796875" style="298" customWidth="1"/>
    <col min="14160" max="14374" width="9.1796875" style="298"/>
    <col min="14375" max="14375" width="12.81640625" style="298" customWidth="1"/>
    <col min="14376" max="14376" width="4.81640625" style="298" customWidth="1"/>
    <col min="14377" max="14377" width="13" style="298" customWidth="1"/>
    <col min="14378" max="14378" width="23" style="298" customWidth="1"/>
    <col min="14379" max="14379" width="9.1796875" style="298" hidden="1" customWidth="1"/>
    <col min="14380" max="14380" width="25.1796875" style="298" customWidth="1"/>
    <col min="14381" max="14381" width="6.453125" style="298" customWidth="1"/>
    <col min="14382" max="14388" width="4.1796875" style="298" customWidth="1"/>
    <col min="14389" max="14389" width="3.453125" style="298" customWidth="1"/>
    <col min="14390" max="14390" width="11.81640625" style="298" customWidth="1"/>
    <col min="14391" max="14392" width="9.1796875" style="298"/>
    <col min="14393" max="14393" width="10" style="298" customWidth="1"/>
    <col min="14394" max="14394" width="3.453125" style="298" customWidth="1"/>
    <col min="14395" max="14395" width="10.1796875" style="298" customWidth="1"/>
    <col min="14396" max="14398" width="9.1796875" style="298"/>
    <col min="14399" max="14399" width="3.453125" style="298" customWidth="1"/>
    <col min="14400" max="14400" width="10.1796875" style="298" customWidth="1"/>
    <col min="14401" max="14403" width="9.1796875" style="298"/>
    <col min="14404" max="14404" width="3.453125" style="298" customWidth="1"/>
    <col min="14405" max="14405" width="10.1796875" style="298" customWidth="1"/>
    <col min="14406" max="14408" width="9.1796875" style="298"/>
    <col min="14409" max="14409" width="3.1796875" style="298" customWidth="1"/>
    <col min="14410" max="14410" width="10.1796875" style="298" customWidth="1"/>
    <col min="14411" max="14413" width="9.1796875" style="298"/>
    <col min="14414" max="14414" width="3.453125" style="298" customWidth="1"/>
    <col min="14415" max="14415" width="10.1796875" style="298" customWidth="1"/>
    <col min="14416" max="14630" width="9.1796875" style="298"/>
    <col min="14631" max="14631" width="12.81640625" style="298" customWidth="1"/>
    <col min="14632" max="14632" width="4.81640625" style="298" customWidth="1"/>
    <col min="14633" max="14633" width="13" style="298" customWidth="1"/>
    <col min="14634" max="14634" width="23" style="298" customWidth="1"/>
    <col min="14635" max="14635" width="9.1796875" style="298" hidden="1" customWidth="1"/>
    <col min="14636" max="14636" width="25.1796875" style="298" customWidth="1"/>
    <col min="14637" max="14637" width="6.453125" style="298" customWidth="1"/>
    <col min="14638" max="14644" width="4.1796875" style="298" customWidth="1"/>
    <col min="14645" max="14645" width="3.453125" style="298" customWidth="1"/>
    <col min="14646" max="14646" width="11.81640625" style="298" customWidth="1"/>
    <col min="14647" max="14648" width="9.1796875" style="298"/>
    <col min="14649" max="14649" width="10" style="298" customWidth="1"/>
    <col min="14650" max="14650" width="3.453125" style="298" customWidth="1"/>
    <col min="14651" max="14651" width="10.1796875" style="298" customWidth="1"/>
    <col min="14652" max="14654" width="9.1796875" style="298"/>
    <col min="14655" max="14655" width="3.453125" style="298" customWidth="1"/>
    <col min="14656" max="14656" width="10.1796875" style="298" customWidth="1"/>
    <col min="14657" max="14659" width="9.1796875" style="298"/>
    <col min="14660" max="14660" width="3.453125" style="298" customWidth="1"/>
    <col min="14661" max="14661" width="10.1796875" style="298" customWidth="1"/>
    <col min="14662" max="14664" width="9.1796875" style="298"/>
    <col min="14665" max="14665" width="3.1796875" style="298" customWidth="1"/>
    <col min="14666" max="14666" width="10.1796875" style="298" customWidth="1"/>
    <col min="14667" max="14669" width="9.1796875" style="298"/>
    <col min="14670" max="14670" width="3.453125" style="298" customWidth="1"/>
    <col min="14671" max="14671" width="10.1796875" style="298" customWidth="1"/>
    <col min="14672" max="14886" width="9.1796875" style="298"/>
    <col min="14887" max="14887" width="12.81640625" style="298" customWidth="1"/>
    <col min="14888" max="14888" width="4.81640625" style="298" customWidth="1"/>
    <col min="14889" max="14889" width="13" style="298" customWidth="1"/>
    <col min="14890" max="14890" width="23" style="298" customWidth="1"/>
    <col min="14891" max="14891" width="9.1796875" style="298" hidden="1" customWidth="1"/>
    <col min="14892" max="14892" width="25.1796875" style="298" customWidth="1"/>
    <col min="14893" max="14893" width="6.453125" style="298" customWidth="1"/>
    <col min="14894" max="14900" width="4.1796875" style="298" customWidth="1"/>
    <col min="14901" max="14901" width="3.453125" style="298" customWidth="1"/>
    <col min="14902" max="14902" width="11.81640625" style="298" customWidth="1"/>
    <col min="14903" max="14904" width="9.1796875" style="298"/>
    <col min="14905" max="14905" width="10" style="298" customWidth="1"/>
    <col min="14906" max="14906" width="3.453125" style="298" customWidth="1"/>
    <col min="14907" max="14907" width="10.1796875" style="298" customWidth="1"/>
    <col min="14908" max="14910" width="9.1796875" style="298"/>
    <col min="14911" max="14911" width="3.453125" style="298" customWidth="1"/>
    <col min="14912" max="14912" width="10.1796875" style="298" customWidth="1"/>
    <col min="14913" max="14915" width="9.1796875" style="298"/>
    <col min="14916" max="14916" width="3.453125" style="298" customWidth="1"/>
    <col min="14917" max="14917" width="10.1796875" style="298" customWidth="1"/>
    <col min="14918" max="14920" width="9.1796875" style="298"/>
    <col min="14921" max="14921" width="3.1796875" style="298" customWidth="1"/>
    <col min="14922" max="14922" width="10.1796875" style="298" customWidth="1"/>
    <col min="14923" max="14925" width="9.1796875" style="298"/>
    <col min="14926" max="14926" width="3.453125" style="298" customWidth="1"/>
    <col min="14927" max="14927" width="10.1796875" style="298" customWidth="1"/>
    <col min="14928" max="15142" width="9.1796875" style="298"/>
    <col min="15143" max="15143" width="12.81640625" style="298" customWidth="1"/>
    <col min="15144" max="15144" width="4.81640625" style="298" customWidth="1"/>
    <col min="15145" max="15145" width="13" style="298" customWidth="1"/>
    <col min="15146" max="15146" width="23" style="298" customWidth="1"/>
    <col min="15147" max="15147" width="9.1796875" style="298" hidden="1" customWidth="1"/>
    <col min="15148" max="15148" width="25.1796875" style="298" customWidth="1"/>
    <col min="15149" max="15149" width="6.453125" style="298" customWidth="1"/>
    <col min="15150" max="15156" width="4.1796875" style="298" customWidth="1"/>
    <col min="15157" max="15157" width="3.453125" style="298" customWidth="1"/>
    <col min="15158" max="15158" width="11.81640625" style="298" customWidth="1"/>
    <col min="15159" max="15160" width="9.1796875" style="298"/>
    <col min="15161" max="15161" width="10" style="298" customWidth="1"/>
    <col min="15162" max="15162" width="3.453125" style="298" customWidth="1"/>
    <col min="15163" max="15163" width="10.1796875" style="298" customWidth="1"/>
    <col min="15164" max="15166" width="9.1796875" style="298"/>
    <col min="15167" max="15167" width="3.453125" style="298" customWidth="1"/>
    <col min="15168" max="15168" width="10.1796875" style="298" customWidth="1"/>
    <col min="15169" max="15171" width="9.1796875" style="298"/>
    <col min="15172" max="15172" width="3.453125" style="298" customWidth="1"/>
    <col min="15173" max="15173" width="10.1796875" style="298" customWidth="1"/>
    <col min="15174" max="15176" width="9.1796875" style="298"/>
    <col min="15177" max="15177" width="3.1796875" style="298" customWidth="1"/>
    <col min="15178" max="15178" width="10.1796875" style="298" customWidth="1"/>
    <col min="15179" max="15181" width="9.1796875" style="298"/>
    <col min="15182" max="15182" width="3.453125" style="298" customWidth="1"/>
    <col min="15183" max="15183" width="10.1796875" style="298" customWidth="1"/>
    <col min="15184" max="15398" width="9.1796875" style="298"/>
    <col min="15399" max="15399" width="12.81640625" style="298" customWidth="1"/>
    <col min="15400" max="15400" width="4.81640625" style="298" customWidth="1"/>
    <col min="15401" max="15401" width="13" style="298" customWidth="1"/>
    <col min="15402" max="15402" width="23" style="298" customWidth="1"/>
    <col min="15403" max="15403" width="9.1796875" style="298" hidden="1" customWidth="1"/>
    <col min="15404" max="15404" width="25.1796875" style="298" customWidth="1"/>
    <col min="15405" max="15405" width="6.453125" style="298" customWidth="1"/>
    <col min="15406" max="15412" width="4.1796875" style="298" customWidth="1"/>
    <col min="15413" max="15413" width="3.453125" style="298" customWidth="1"/>
    <col min="15414" max="15414" width="11.81640625" style="298" customWidth="1"/>
    <col min="15415" max="15416" width="9.1796875" style="298"/>
    <col min="15417" max="15417" width="10" style="298" customWidth="1"/>
    <col min="15418" max="15418" width="3.453125" style="298" customWidth="1"/>
    <col min="15419" max="15419" width="10.1796875" style="298" customWidth="1"/>
    <col min="15420" max="15422" width="9.1796875" style="298"/>
    <col min="15423" max="15423" width="3.453125" style="298" customWidth="1"/>
    <col min="15424" max="15424" width="10.1796875" style="298" customWidth="1"/>
    <col min="15425" max="15427" width="9.1796875" style="298"/>
    <col min="15428" max="15428" width="3.453125" style="298" customWidth="1"/>
    <col min="15429" max="15429" width="10.1796875" style="298" customWidth="1"/>
    <col min="15430" max="15432" width="9.1796875" style="298"/>
    <col min="15433" max="15433" width="3.1796875" style="298" customWidth="1"/>
    <col min="15434" max="15434" width="10.1796875" style="298" customWidth="1"/>
    <col min="15435" max="15437" width="9.1796875" style="298"/>
    <col min="15438" max="15438" width="3.453125" style="298" customWidth="1"/>
    <col min="15439" max="15439" width="10.1796875" style="298" customWidth="1"/>
    <col min="15440" max="15654" width="9.1796875" style="298"/>
    <col min="15655" max="15655" width="12.81640625" style="298" customWidth="1"/>
    <col min="15656" max="15656" width="4.81640625" style="298" customWidth="1"/>
    <col min="15657" max="15657" width="13" style="298" customWidth="1"/>
    <col min="15658" max="15658" width="23" style="298" customWidth="1"/>
    <col min="15659" max="15659" width="9.1796875" style="298" hidden="1" customWidth="1"/>
    <col min="15660" max="15660" width="25.1796875" style="298" customWidth="1"/>
    <col min="15661" max="15661" width="6.453125" style="298" customWidth="1"/>
    <col min="15662" max="15668" width="4.1796875" style="298" customWidth="1"/>
    <col min="15669" max="15669" width="3.453125" style="298" customWidth="1"/>
    <col min="15670" max="15670" width="11.81640625" style="298" customWidth="1"/>
    <col min="15671" max="15672" width="9.1796875" style="298"/>
    <col min="15673" max="15673" width="10" style="298" customWidth="1"/>
    <col min="15674" max="15674" width="3.453125" style="298" customWidth="1"/>
    <col min="15675" max="15675" width="10.1796875" style="298" customWidth="1"/>
    <col min="15676" max="15678" width="9.1796875" style="298"/>
    <col min="15679" max="15679" width="3.453125" style="298" customWidth="1"/>
    <col min="15680" max="15680" width="10.1796875" style="298" customWidth="1"/>
    <col min="15681" max="15683" width="9.1796875" style="298"/>
    <col min="15684" max="15684" width="3.453125" style="298" customWidth="1"/>
    <col min="15685" max="15685" width="10.1796875" style="298" customWidth="1"/>
    <col min="15686" max="15688" width="9.1796875" style="298"/>
    <col min="15689" max="15689" width="3.1796875" style="298" customWidth="1"/>
    <col min="15690" max="15690" width="10.1796875" style="298" customWidth="1"/>
    <col min="15691" max="15693" width="9.1796875" style="298"/>
    <col min="15694" max="15694" width="3.453125" style="298" customWidth="1"/>
    <col min="15695" max="15695" width="10.1796875" style="298" customWidth="1"/>
    <col min="15696" max="15910" width="9.1796875" style="298"/>
    <col min="15911" max="15911" width="12.81640625" style="298" customWidth="1"/>
    <col min="15912" max="15912" width="4.81640625" style="298" customWidth="1"/>
    <col min="15913" max="15913" width="13" style="298" customWidth="1"/>
    <col min="15914" max="15914" width="23" style="298" customWidth="1"/>
    <col min="15915" max="15915" width="9.1796875" style="298" hidden="1" customWidth="1"/>
    <col min="15916" max="15916" width="25.1796875" style="298" customWidth="1"/>
    <col min="15917" max="15917" width="6.453125" style="298" customWidth="1"/>
    <col min="15918" max="15924" width="4.1796875" style="298" customWidth="1"/>
    <col min="15925" max="15925" width="3.453125" style="298" customWidth="1"/>
    <col min="15926" max="15926" width="11.81640625" style="298" customWidth="1"/>
    <col min="15927" max="15928" width="9.1796875" style="298"/>
    <col min="15929" max="15929" width="10" style="298" customWidth="1"/>
    <col min="15930" max="15930" width="3.453125" style="298" customWidth="1"/>
    <col min="15931" max="15931" width="10.1796875" style="298" customWidth="1"/>
    <col min="15932" max="15934" width="9.1796875" style="298"/>
    <col min="15935" max="15935" width="3.453125" style="298" customWidth="1"/>
    <col min="15936" max="15936" width="10.1796875" style="298" customWidth="1"/>
    <col min="15937" max="15939" width="9.1796875" style="298"/>
    <col min="15940" max="15940" width="3.453125" style="298" customWidth="1"/>
    <col min="15941" max="15941" width="10.1796875" style="298" customWidth="1"/>
    <col min="15942" max="15944" width="9.1796875" style="298"/>
    <col min="15945" max="15945" width="3.1796875" style="298" customWidth="1"/>
    <col min="15946" max="15946" width="10.1796875" style="298" customWidth="1"/>
    <col min="15947" max="15949" width="9.1796875" style="298"/>
    <col min="15950" max="15950" width="3.453125" style="298" customWidth="1"/>
    <col min="15951" max="15951" width="10.1796875" style="298" customWidth="1"/>
    <col min="15952" max="16166" width="9.1796875" style="298"/>
    <col min="16167" max="16167" width="12.81640625" style="298" customWidth="1"/>
    <col min="16168" max="16168" width="4.81640625" style="298" customWidth="1"/>
    <col min="16169" max="16169" width="13" style="298" customWidth="1"/>
    <col min="16170" max="16170" width="23" style="298" customWidth="1"/>
    <col min="16171" max="16171" width="9.1796875" style="298" hidden="1" customWidth="1"/>
    <col min="16172" max="16172" width="25.1796875" style="298" customWidth="1"/>
    <col min="16173" max="16173" width="6.453125" style="298" customWidth="1"/>
    <col min="16174" max="16180" width="4.1796875" style="298" customWidth="1"/>
    <col min="16181" max="16181" width="3.453125" style="298" customWidth="1"/>
    <col min="16182" max="16182" width="11.81640625" style="298" customWidth="1"/>
    <col min="16183" max="16184" width="9.1796875" style="298"/>
    <col min="16185" max="16185" width="10" style="298" customWidth="1"/>
    <col min="16186" max="16186" width="3.453125" style="298" customWidth="1"/>
    <col min="16187" max="16187" width="10.1796875" style="298" customWidth="1"/>
    <col min="16188" max="16190" width="9.1796875" style="298"/>
    <col min="16191" max="16191" width="3.453125" style="298" customWidth="1"/>
    <col min="16192" max="16192" width="10.1796875" style="298" customWidth="1"/>
    <col min="16193" max="16195" width="9.1796875" style="298"/>
    <col min="16196" max="16196" width="3.453125" style="298" customWidth="1"/>
    <col min="16197" max="16197" width="10.1796875" style="298" customWidth="1"/>
    <col min="16198" max="16200" width="9.1796875" style="298"/>
    <col min="16201" max="16201" width="3.1796875" style="298" customWidth="1"/>
    <col min="16202" max="16202" width="10.1796875" style="298" customWidth="1"/>
    <col min="16203" max="16205" width="9.1796875" style="298"/>
    <col min="16206" max="16206" width="3.453125" style="298" customWidth="1"/>
    <col min="16207" max="16207" width="10.1796875" style="298" customWidth="1"/>
    <col min="16208" max="16384" width="9.1796875" style="298"/>
  </cols>
  <sheetData>
    <row r="1" spans="1:16384" s="315" customFormat="1" ht="163.5" customHeight="1" thickBot="1" x14ac:dyDescent="0.4">
      <c r="A1" s="312">
        <f>ProgrammesList!G3</f>
        <v>233</v>
      </c>
      <c r="B1" s="313" t="s">
        <v>117</v>
      </c>
      <c r="C1" s="313" t="s">
        <v>70</v>
      </c>
      <c r="D1" s="313" t="s">
        <v>71</v>
      </c>
      <c r="E1" s="313" t="s">
        <v>186</v>
      </c>
      <c r="F1" s="313" t="s">
        <v>187</v>
      </c>
      <c r="G1" s="313" t="s">
        <v>37</v>
      </c>
      <c r="H1" s="313" t="s">
        <v>188</v>
      </c>
      <c r="I1" s="313" t="s">
        <v>189</v>
      </c>
      <c r="J1" s="313" t="s">
        <v>190</v>
      </c>
      <c r="K1" s="313" t="s">
        <v>191</v>
      </c>
      <c r="L1" s="314" t="s">
        <v>174</v>
      </c>
      <c r="M1" s="313" t="s">
        <v>192</v>
      </c>
      <c r="N1" s="313" t="s">
        <v>193</v>
      </c>
      <c r="O1" s="313" t="s">
        <v>194</v>
      </c>
      <c r="P1" s="313" t="s">
        <v>195</v>
      </c>
      <c r="Q1" s="313" t="s">
        <v>196</v>
      </c>
      <c r="R1" s="313" t="s">
        <v>197</v>
      </c>
      <c r="S1" s="313" t="s">
        <v>246</v>
      </c>
      <c r="T1" s="313" t="s">
        <v>247</v>
      </c>
      <c r="U1" s="313" t="s">
        <v>248</v>
      </c>
      <c r="V1" s="314" t="s">
        <v>249</v>
      </c>
      <c r="W1" s="313" t="s">
        <v>198</v>
      </c>
      <c r="X1" s="313" t="s">
        <v>199</v>
      </c>
      <c r="Y1" s="313" t="s">
        <v>200</v>
      </c>
      <c r="Z1" s="313" t="s">
        <v>201</v>
      </c>
      <c r="AA1" s="313" t="s">
        <v>202</v>
      </c>
      <c r="AB1" s="313" t="s">
        <v>203</v>
      </c>
      <c r="AC1" s="313" t="s">
        <v>250</v>
      </c>
      <c r="AD1" s="313" t="s">
        <v>251</v>
      </c>
      <c r="AE1" s="313" t="s">
        <v>252</v>
      </c>
      <c r="AF1" s="314" t="s">
        <v>253</v>
      </c>
      <c r="AG1" s="313" t="s">
        <v>204</v>
      </c>
      <c r="AH1" s="313" t="s">
        <v>205</v>
      </c>
      <c r="AI1" s="313" t="s">
        <v>206</v>
      </c>
      <c r="AJ1" s="313" t="s">
        <v>207</v>
      </c>
      <c r="AK1" s="313" t="s">
        <v>208</v>
      </c>
      <c r="AL1" s="313" t="s">
        <v>209</v>
      </c>
      <c r="AM1" s="313" t="s">
        <v>254</v>
      </c>
      <c r="AN1" s="313" t="s">
        <v>255</v>
      </c>
      <c r="AO1" s="313" t="s">
        <v>256</v>
      </c>
      <c r="AP1" s="314" t="s">
        <v>257</v>
      </c>
      <c r="AQ1" s="313" t="s">
        <v>210</v>
      </c>
      <c r="AR1" s="313" t="s">
        <v>211</v>
      </c>
      <c r="AS1" s="313" t="s">
        <v>212</v>
      </c>
      <c r="AT1" s="313" t="s">
        <v>213</v>
      </c>
      <c r="AU1" s="313" t="s">
        <v>214</v>
      </c>
      <c r="AV1" s="313" t="s">
        <v>215</v>
      </c>
      <c r="AW1" s="313" t="s">
        <v>258</v>
      </c>
      <c r="AX1" s="313" t="s">
        <v>259</v>
      </c>
      <c r="AY1" s="313" t="s">
        <v>260</v>
      </c>
      <c r="AZ1" s="314" t="s">
        <v>261</v>
      </c>
      <c r="BA1" s="313" t="s">
        <v>216</v>
      </c>
      <c r="BB1" s="313" t="s">
        <v>217</v>
      </c>
      <c r="BC1" s="313" t="s">
        <v>218</v>
      </c>
      <c r="BD1" s="313" t="s">
        <v>219</v>
      </c>
      <c r="BE1" s="313" t="s">
        <v>220</v>
      </c>
      <c r="BF1" s="313" t="s">
        <v>221</v>
      </c>
      <c r="BG1" s="313" t="s">
        <v>262</v>
      </c>
      <c r="BH1" s="313" t="s">
        <v>263</v>
      </c>
      <c r="BI1" s="313" t="s">
        <v>264</v>
      </c>
      <c r="BJ1" s="314" t="s">
        <v>265</v>
      </c>
      <c r="BK1" s="313" t="s">
        <v>222</v>
      </c>
      <c r="BL1" s="313" t="s">
        <v>223</v>
      </c>
      <c r="BM1" s="313" t="s">
        <v>224</v>
      </c>
      <c r="BN1" s="313" t="s">
        <v>225</v>
      </c>
      <c r="BO1" s="313" t="s">
        <v>226</v>
      </c>
      <c r="BP1" s="313" t="s">
        <v>227</v>
      </c>
      <c r="BQ1" s="313" t="s">
        <v>266</v>
      </c>
      <c r="BR1" s="313" t="s">
        <v>267</v>
      </c>
      <c r="BS1" s="313" t="s">
        <v>268</v>
      </c>
      <c r="BT1" s="314" t="s">
        <v>269</v>
      </c>
      <c r="BU1" s="313" t="s">
        <v>228</v>
      </c>
      <c r="BV1" s="313" t="s">
        <v>229</v>
      </c>
      <c r="BW1" s="313" t="s">
        <v>230</v>
      </c>
      <c r="BX1" s="313" t="s">
        <v>231</v>
      </c>
      <c r="BY1" s="313" t="s">
        <v>232</v>
      </c>
      <c r="BZ1" s="313" t="s">
        <v>233</v>
      </c>
      <c r="CA1" s="313" t="s">
        <v>270</v>
      </c>
      <c r="CB1" s="313" t="s">
        <v>271</v>
      </c>
      <c r="CC1" s="313" t="s">
        <v>272</v>
      </c>
      <c r="CD1" s="314" t="s">
        <v>273</v>
      </c>
      <c r="CE1" s="313" t="s">
        <v>234</v>
      </c>
      <c r="CF1" s="313" t="s">
        <v>235</v>
      </c>
      <c r="CG1" s="313" t="s">
        <v>236</v>
      </c>
      <c r="CH1" s="313" t="s">
        <v>237</v>
      </c>
      <c r="CI1" s="313" t="s">
        <v>238</v>
      </c>
      <c r="CJ1" s="313" t="s">
        <v>239</v>
      </c>
      <c r="CK1" s="313" t="s">
        <v>274</v>
      </c>
      <c r="CL1" s="313" t="s">
        <v>275</v>
      </c>
      <c r="CM1" s="313" t="s">
        <v>276</v>
      </c>
      <c r="CN1" s="314" t="s">
        <v>277</v>
      </c>
      <c r="CO1" s="313" t="s">
        <v>280</v>
      </c>
      <c r="CP1" s="313" t="s">
        <v>281</v>
      </c>
      <c r="CQ1" s="313" t="s">
        <v>282</v>
      </c>
      <c r="CR1" s="313" t="s">
        <v>283</v>
      </c>
      <c r="CS1" s="313" t="s">
        <v>284</v>
      </c>
      <c r="CT1" s="313" t="s">
        <v>285</v>
      </c>
      <c r="CU1" s="313" t="s">
        <v>286</v>
      </c>
      <c r="CV1" s="313" t="s">
        <v>287</v>
      </c>
      <c r="CW1" s="313" t="s">
        <v>288</v>
      </c>
      <c r="CX1" s="314" t="s">
        <v>289</v>
      </c>
      <c r="CY1" s="313" t="s">
        <v>290</v>
      </c>
      <c r="CZ1" s="313" t="s">
        <v>291</v>
      </c>
      <c r="DA1" s="313" t="s">
        <v>292</v>
      </c>
      <c r="DB1" s="313" t="s">
        <v>293</v>
      </c>
      <c r="DC1" s="313" t="s">
        <v>294</v>
      </c>
      <c r="DD1" s="313" t="s">
        <v>295</v>
      </c>
      <c r="DE1" s="313" t="s">
        <v>296</v>
      </c>
      <c r="DF1" s="313" t="s">
        <v>297</v>
      </c>
      <c r="DG1" s="313" t="s">
        <v>298</v>
      </c>
      <c r="DH1" s="314" t="s">
        <v>299</v>
      </c>
      <c r="DI1" s="313" t="s">
        <v>313</v>
      </c>
      <c r="DJ1" s="313" t="s">
        <v>314</v>
      </c>
      <c r="DK1" s="313" t="s">
        <v>315</v>
      </c>
      <c r="DL1" s="313" t="s">
        <v>316</v>
      </c>
      <c r="DM1" s="313" t="s">
        <v>317</v>
      </c>
      <c r="DN1" s="313" t="s">
        <v>318</v>
      </c>
      <c r="DO1" s="313" t="s">
        <v>319</v>
      </c>
      <c r="DP1" s="313" t="s">
        <v>320</v>
      </c>
      <c r="DQ1" s="313" t="s">
        <v>321</v>
      </c>
      <c r="DR1" s="314" t="s">
        <v>322</v>
      </c>
      <c r="DS1" s="313" t="s">
        <v>303</v>
      </c>
      <c r="DT1" s="313" t="s">
        <v>304</v>
      </c>
      <c r="DU1" s="313" t="s">
        <v>305</v>
      </c>
      <c r="DV1" s="313" t="s">
        <v>306</v>
      </c>
      <c r="DW1" s="313" t="s">
        <v>307</v>
      </c>
      <c r="DX1" s="313" t="s">
        <v>308</v>
      </c>
      <c r="DY1" s="313" t="s">
        <v>309</v>
      </c>
      <c r="DZ1" s="313" t="s">
        <v>310</v>
      </c>
      <c r="EA1" s="313" t="s">
        <v>311</v>
      </c>
      <c r="EB1" s="314" t="s">
        <v>312</v>
      </c>
    </row>
    <row r="2" spans="1:16384" s="320" customFormat="1" ht="15" customHeight="1" x14ac:dyDescent="0.25">
      <c r="A2" s="316" t="s">
        <v>240</v>
      </c>
      <c r="B2" s="317" t="s">
        <v>241</v>
      </c>
      <c r="C2" s="317" t="s">
        <v>241</v>
      </c>
      <c r="D2" s="317">
        <v>3</v>
      </c>
      <c r="E2" s="317">
        <v>4</v>
      </c>
      <c r="F2" s="317">
        <v>5</v>
      </c>
      <c r="G2" s="317">
        <v>3</v>
      </c>
      <c r="H2" s="317" t="s">
        <v>241</v>
      </c>
      <c r="I2" s="317">
        <v>3</v>
      </c>
      <c r="J2" s="317">
        <v>3</v>
      </c>
      <c r="K2" s="317">
        <v>5</v>
      </c>
      <c r="L2" s="318">
        <v>5</v>
      </c>
      <c r="M2" s="319">
        <v>7</v>
      </c>
      <c r="N2" s="319">
        <f>M2</f>
        <v>7</v>
      </c>
      <c r="O2" s="319">
        <f t="shared" ref="O2:R2" si="0">N2</f>
        <v>7</v>
      </c>
      <c r="P2" s="319">
        <f t="shared" si="0"/>
        <v>7</v>
      </c>
      <c r="Q2" s="319">
        <f t="shared" si="0"/>
        <v>7</v>
      </c>
      <c r="R2" s="319">
        <f t="shared" si="0"/>
        <v>7</v>
      </c>
      <c r="S2" s="317">
        <f>M2</f>
        <v>7</v>
      </c>
      <c r="T2" s="317">
        <f>S2</f>
        <v>7</v>
      </c>
      <c r="U2" s="317">
        <f>S2</f>
        <v>7</v>
      </c>
      <c r="V2" s="318">
        <f>T2</f>
        <v>7</v>
      </c>
      <c r="W2" s="319">
        <f>M2+1</f>
        <v>8</v>
      </c>
      <c r="X2" s="319">
        <f>W2</f>
        <v>8</v>
      </c>
      <c r="Y2" s="319">
        <f t="shared" ref="Y2:AB2" si="1">X2</f>
        <v>8</v>
      </c>
      <c r="Z2" s="319">
        <f t="shared" si="1"/>
        <v>8</v>
      </c>
      <c r="AA2" s="319">
        <f t="shared" si="1"/>
        <v>8</v>
      </c>
      <c r="AB2" s="319">
        <f t="shared" si="1"/>
        <v>8</v>
      </c>
      <c r="AC2" s="317">
        <f>W2</f>
        <v>8</v>
      </c>
      <c r="AD2" s="317">
        <f>AC2</f>
        <v>8</v>
      </c>
      <c r="AE2" s="317">
        <f>AC2</f>
        <v>8</v>
      </c>
      <c r="AF2" s="318">
        <f>AD2</f>
        <v>8</v>
      </c>
      <c r="AG2" s="319">
        <f t="shared" ref="AG2" si="2">W2+1</f>
        <v>9</v>
      </c>
      <c r="AH2" s="319">
        <f>AG2</f>
        <v>9</v>
      </c>
      <c r="AI2" s="319">
        <f t="shared" ref="AI2:AL2" si="3">AH2</f>
        <v>9</v>
      </c>
      <c r="AJ2" s="319">
        <f t="shared" si="3"/>
        <v>9</v>
      </c>
      <c r="AK2" s="319">
        <f t="shared" si="3"/>
        <v>9</v>
      </c>
      <c r="AL2" s="319">
        <f t="shared" si="3"/>
        <v>9</v>
      </c>
      <c r="AM2" s="317">
        <f>AG2</f>
        <v>9</v>
      </c>
      <c r="AN2" s="317">
        <f t="shared" ref="AN2" si="4">AM2</f>
        <v>9</v>
      </c>
      <c r="AO2" s="317">
        <f>AM2</f>
        <v>9</v>
      </c>
      <c r="AP2" s="318">
        <f>AN2</f>
        <v>9</v>
      </c>
      <c r="AQ2" s="319">
        <f>AG2+1</f>
        <v>10</v>
      </c>
      <c r="AR2" s="319">
        <f>AQ2</f>
        <v>10</v>
      </c>
      <c r="AS2" s="319">
        <f t="shared" ref="AS2:AV2" si="5">AR2</f>
        <v>10</v>
      </c>
      <c r="AT2" s="319">
        <f t="shared" si="5"/>
        <v>10</v>
      </c>
      <c r="AU2" s="319">
        <f t="shared" si="5"/>
        <v>10</v>
      </c>
      <c r="AV2" s="319">
        <f t="shared" si="5"/>
        <v>10</v>
      </c>
      <c r="AW2" s="317">
        <f>AQ2</f>
        <v>10</v>
      </c>
      <c r="AX2" s="317">
        <f>AW2</f>
        <v>10</v>
      </c>
      <c r="AY2" s="317">
        <f t="shared" ref="AY2:AZ2" si="6">AW2</f>
        <v>10</v>
      </c>
      <c r="AZ2" s="318">
        <f t="shared" si="6"/>
        <v>10</v>
      </c>
      <c r="BA2" s="319">
        <f>AQ2+1</f>
        <v>11</v>
      </c>
      <c r="BB2" s="319">
        <f>BA2</f>
        <v>11</v>
      </c>
      <c r="BC2" s="319">
        <f t="shared" ref="BC2:BF2" si="7">BB2</f>
        <v>11</v>
      </c>
      <c r="BD2" s="319">
        <f t="shared" si="7"/>
        <v>11</v>
      </c>
      <c r="BE2" s="319">
        <f t="shared" si="7"/>
        <v>11</v>
      </c>
      <c r="BF2" s="319">
        <f t="shared" si="7"/>
        <v>11</v>
      </c>
      <c r="BG2" s="317">
        <f>BA2</f>
        <v>11</v>
      </c>
      <c r="BH2" s="317">
        <f t="shared" ref="BH2" si="8">BG2</f>
        <v>11</v>
      </c>
      <c r="BI2" s="317">
        <f>BG2</f>
        <v>11</v>
      </c>
      <c r="BJ2" s="318">
        <f>BH2</f>
        <v>11</v>
      </c>
      <c r="BK2" s="319">
        <f t="shared" ref="BK2" si="9">BA2+1</f>
        <v>12</v>
      </c>
      <c r="BL2" s="319">
        <f>BK2</f>
        <v>12</v>
      </c>
      <c r="BM2" s="319">
        <f t="shared" ref="BM2:BP2" si="10">BL2</f>
        <v>12</v>
      </c>
      <c r="BN2" s="319">
        <f t="shared" si="10"/>
        <v>12</v>
      </c>
      <c r="BO2" s="319">
        <f t="shared" si="10"/>
        <v>12</v>
      </c>
      <c r="BP2" s="319">
        <f t="shared" si="10"/>
        <v>12</v>
      </c>
      <c r="BQ2" s="317">
        <f>BK2</f>
        <v>12</v>
      </c>
      <c r="BR2" s="317">
        <f t="shared" ref="BR2" si="11">BQ2</f>
        <v>12</v>
      </c>
      <c r="BS2" s="317">
        <f>BQ2</f>
        <v>12</v>
      </c>
      <c r="BT2" s="318">
        <f>BR2</f>
        <v>12</v>
      </c>
      <c r="BU2" s="319">
        <f t="shared" ref="BU2" si="12">BK2+1</f>
        <v>13</v>
      </c>
      <c r="BV2" s="319">
        <f>BU2</f>
        <v>13</v>
      </c>
      <c r="BW2" s="319">
        <f t="shared" ref="BW2:BZ2" si="13">BV2</f>
        <v>13</v>
      </c>
      <c r="BX2" s="319">
        <f t="shared" si="13"/>
        <v>13</v>
      </c>
      <c r="BY2" s="319">
        <f t="shared" si="13"/>
        <v>13</v>
      </c>
      <c r="BZ2" s="319">
        <f t="shared" si="13"/>
        <v>13</v>
      </c>
      <c r="CA2" s="317">
        <f>BU2</f>
        <v>13</v>
      </c>
      <c r="CB2" s="317">
        <f t="shared" ref="CB2" si="14">CA2</f>
        <v>13</v>
      </c>
      <c r="CC2" s="317">
        <f>CA2</f>
        <v>13</v>
      </c>
      <c r="CD2" s="318">
        <f>CB2</f>
        <v>13</v>
      </c>
      <c r="CE2" s="319">
        <f t="shared" ref="CE2" si="15">BU2+1</f>
        <v>14</v>
      </c>
      <c r="CF2" s="319">
        <f>CE2</f>
        <v>14</v>
      </c>
      <c r="CG2" s="319">
        <f t="shared" ref="CG2:CJ2" si="16">CF2</f>
        <v>14</v>
      </c>
      <c r="CH2" s="319">
        <f t="shared" si="16"/>
        <v>14</v>
      </c>
      <c r="CI2" s="319">
        <f t="shared" si="16"/>
        <v>14</v>
      </c>
      <c r="CJ2" s="319">
        <f t="shared" si="16"/>
        <v>14</v>
      </c>
      <c r="CK2" s="317">
        <f>CE2</f>
        <v>14</v>
      </c>
      <c r="CL2" s="317">
        <f t="shared" ref="CL2" si="17">CK2</f>
        <v>14</v>
      </c>
      <c r="CM2" s="317">
        <f>CK2</f>
        <v>14</v>
      </c>
      <c r="CN2" s="318">
        <f>CL2</f>
        <v>14</v>
      </c>
      <c r="CO2" s="319">
        <f t="shared" ref="CO2" si="18">CE2+1</f>
        <v>15</v>
      </c>
      <c r="CP2" s="319">
        <f>CO2</f>
        <v>15</v>
      </c>
      <c r="CQ2" s="319">
        <f t="shared" ref="CQ2" si="19">CP2</f>
        <v>15</v>
      </c>
      <c r="CR2" s="319">
        <f t="shared" ref="CR2" si="20">CQ2</f>
        <v>15</v>
      </c>
      <c r="CS2" s="319">
        <f t="shared" ref="CS2" si="21">CR2</f>
        <v>15</v>
      </c>
      <c r="CT2" s="319">
        <f t="shared" ref="CT2" si="22">CS2</f>
        <v>15</v>
      </c>
      <c r="CU2" s="317">
        <f>CO2</f>
        <v>15</v>
      </c>
      <c r="CV2" s="317">
        <f t="shared" ref="CV2" si="23">CU2</f>
        <v>15</v>
      </c>
      <c r="CW2" s="317">
        <f>CU2</f>
        <v>15</v>
      </c>
      <c r="CX2" s="318">
        <f>CV2</f>
        <v>15</v>
      </c>
      <c r="CY2" s="319">
        <f t="shared" ref="CY2" si="24">CO2+1</f>
        <v>16</v>
      </c>
      <c r="CZ2" s="319">
        <f>CY2</f>
        <v>16</v>
      </c>
      <c r="DA2" s="319">
        <f t="shared" ref="DA2" si="25">CZ2</f>
        <v>16</v>
      </c>
      <c r="DB2" s="319">
        <f t="shared" ref="DB2" si="26">DA2</f>
        <v>16</v>
      </c>
      <c r="DC2" s="319">
        <f t="shared" ref="DC2" si="27">DB2</f>
        <v>16</v>
      </c>
      <c r="DD2" s="319">
        <f t="shared" ref="DD2" si="28">DC2</f>
        <v>16</v>
      </c>
      <c r="DE2" s="317">
        <f>CY2</f>
        <v>16</v>
      </c>
      <c r="DF2" s="317">
        <f t="shared" ref="DF2" si="29">DE2</f>
        <v>16</v>
      </c>
      <c r="DG2" s="317">
        <f>DE2</f>
        <v>16</v>
      </c>
      <c r="DH2" s="318">
        <f>DF2</f>
        <v>16</v>
      </c>
      <c r="DI2" s="319">
        <f t="shared" ref="DI2" si="30">CY2+1</f>
        <v>17</v>
      </c>
      <c r="DJ2" s="319">
        <f>DI2</f>
        <v>17</v>
      </c>
      <c r="DK2" s="319">
        <f t="shared" ref="DK2" si="31">DJ2</f>
        <v>17</v>
      </c>
      <c r="DL2" s="319">
        <f t="shared" ref="DL2" si="32">DK2</f>
        <v>17</v>
      </c>
      <c r="DM2" s="319">
        <f t="shared" ref="DM2" si="33">DL2</f>
        <v>17</v>
      </c>
      <c r="DN2" s="319">
        <f t="shared" ref="DN2" si="34">DM2</f>
        <v>17</v>
      </c>
      <c r="DO2" s="317">
        <f>DI2</f>
        <v>17</v>
      </c>
      <c r="DP2" s="317">
        <f t="shared" ref="DP2" si="35">DO2</f>
        <v>17</v>
      </c>
      <c r="DQ2" s="317">
        <f>DO2</f>
        <v>17</v>
      </c>
      <c r="DR2" s="318">
        <f>DP2</f>
        <v>17</v>
      </c>
      <c r="DS2" s="319">
        <f t="shared" ref="DS2" si="36">DI2+1</f>
        <v>18</v>
      </c>
      <c r="DT2" s="319">
        <f>DS2</f>
        <v>18</v>
      </c>
      <c r="DU2" s="319">
        <f t="shared" ref="DU2" si="37">DT2</f>
        <v>18</v>
      </c>
      <c r="DV2" s="319">
        <f t="shared" ref="DV2" si="38">DU2</f>
        <v>18</v>
      </c>
      <c r="DW2" s="319">
        <f t="shared" ref="DW2" si="39">DV2</f>
        <v>18</v>
      </c>
      <c r="DX2" s="319">
        <f t="shared" ref="DX2" si="40">DW2</f>
        <v>18</v>
      </c>
      <c r="DY2" s="317">
        <f>DS2</f>
        <v>18</v>
      </c>
      <c r="DZ2" s="317">
        <f t="shared" ref="DZ2" si="41">DY2</f>
        <v>18</v>
      </c>
      <c r="EA2" s="317">
        <f>DY2</f>
        <v>18</v>
      </c>
      <c r="EB2" s="318">
        <f>DZ2</f>
        <v>18</v>
      </c>
      <c r="EC2" s="285"/>
      <c r="ED2" s="285"/>
      <c r="EE2" s="285"/>
      <c r="EF2" s="285"/>
      <c r="EG2" s="285"/>
      <c r="EH2" s="285"/>
      <c r="EI2" s="285"/>
      <c r="EJ2" s="285"/>
      <c r="EK2" s="285"/>
      <c r="EL2" s="285"/>
      <c r="EM2" s="285"/>
      <c r="EN2" s="285"/>
      <c r="EO2" s="285"/>
      <c r="EP2" s="285"/>
      <c r="EQ2" s="285"/>
      <c r="ER2" s="285"/>
      <c r="ES2" s="285"/>
      <c r="ET2" s="285"/>
      <c r="EU2" s="285"/>
      <c r="EV2" s="285"/>
      <c r="EW2" s="285"/>
      <c r="EX2" s="285"/>
      <c r="EY2" s="285"/>
      <c r="EZ2" s="285"/>
      <c r="FA2" s="285"/>
      <c r="FB2" s="285"/>
      <c r="FC2" s="285"/>
      <c r="FD2" s="285"/>
      <c r="FE2" s="285"/>
      <c r="FF2" s="285"/>
      <c r="FG2" s="285"/>
      <c r="FH2" s="285"/>
      <c r="FI2" s="285"/>
      <c r="FJ2" s="285"/>
      <c r="FK2" s="285"/>
      <c r="FL2" s="285"/>
      <c r="FM2" s="285"/>
      <c r="FN2" s="285"/>
      <c r="FO2" s="285"/>
      <c r="FP2" s="285"/>
      <c r="FQ2" s="285"/>
      <c r="FR2" s="285"/>
      <c r="FS2" s="285"/>
      <c r="FT2" s="285"/>
      <c r="FU2" s="285"/>
      <c r="FV2" s="285"/>
      <c r="FW2" s="285"/>
      <c r="FX2" s="285"/>
      <c r="FY2" s="285"/>
      <c r="FZ2" s="285"/>
      <c r="GA2" s="285"/>
      <c r="GB2" s="285"/>
      <c r="GC2" s="285"/>
      <c r="GD2" s="285"/>
      <c r="GE2" s="285"/>
      <c r="GF2" s="285"/>
      <c r="GG2" s="285"/>
      <c r="GH2" s="285"/>
      <c r="GI2" s="285"/>
      <c r="GJ2" s="285"/>
      <c r="GK2" s="285"/>
      <c r="GL2" s="285"/>
      <c r="GM2" s="285"/>
      <c r="GN2" s="285"/>
      <c r="GO2" s="285"/>
      <c r="GP2" s="285"/>
      <c r="GQ2" s="285"/>
      <c r="GR2" s="285"/>
      <c r="GS2" s="285"/>
      <c r="GT2" s="285"/>
      <c r="GU2" s="285"/>
      <c r="GV2" s="285"/>
      <c r="GW2" s="285"/>
      <c r="GX2" s="285"/>
      <c r="GY2" s="285"/>
      <c r="GZ2" s="285"/>
      <c r="HA2" s="285"/>
      <c r="HB2" s="285"/>
      <c r="HC2" s="285"/>
      <c r="HD2" s="285"/>
      <c r="HE2" s="285"/>
      <c r="HF2" s="285"/>
      <c r="HG2" s="285"/>
      <c r="HH2" s="285"/>
      <c r="HI2" s="285"/>
      <c r="HJ2" s="285"/>
      <c r="HK2" s="285"/>
      <c r="HL2" s="285"/>
      <c r="HM2" s="285"/>
      <c r="HN2" s="285"/>
      <c r="HO2" s="285"/>
      <c r="HP2" s="285"/>
      <c r="HQ2" s="285"/>
      <c r="HR2" s="285"/>
      <c r="HS2" s="285"/>
      <c r="HT2" s="285"/>
      <c r="HU2" s="285"/>
      <c r="HV2" s="285"/>
      <c r="HW2" s="285"/>
      <c r="HX2" s="285"/>
      <c r="HY2" s="285"/>
      <c r="HZ2" s="285"/>
      <c r="IA2" s="285"/>
      <c r="IB2" s="285"/>
      <c r="IC2" s="285"/>
      <c r="ID2" s="285"/>
      <c r="IE2" s="285"/>
      <c r="IF2" s="285"/>
      <c r="IG2" s="285"/>
      <c r="IH2" s="285"/>
      <c r="II2" s="285"/>
      <c r="IJ2" s="285"/>
      <c r="IK2" s="285"/>
      <c r="IL2" s="285"/>
      <c r="IM2" s="285"/>
      <c r="IN2" s="285"/>
      <c r="IO2" s="285"/>
      <c r="IP2" s="285"/>
      <c r="IQ2" s="285"/>
      <c r="IR2" s="285"/>
      <c r="IS2" s="285"/>
      <c r="IT2" s="285"/>
      <c r="IU2" s="285"/>
      <c r="IV2" s="285"/>
      <c r="IW2" s="285"/>
      <c r="IX2" s="285"/>
      <c r="IY2" s="285"/>
      <c r="IZ2" s="285"/>
      <c r="JA2" s="285"/>
      <c r="JB2" s="285"/>
      <c r="JC2" s="285"/>
      <c r="JD2" s="285"/>
      <c r="JE2" s="285"/>
      <c r="JF2" s="285"/>
      <c r="JG2" s="285"/>
      <c r="JH2" s="285"/>
      <c r="JI2" s="285"/>
      <c r="JJ2" s="285"/>
      <c r="JK2" s="285"/>
      <c r="JL2" s="285"/>
      <c r="JM2" s="285"/>
      <c r="JN2" s="285"/>
      <c r="JO2" s="285"/>
      <c r="JP2" s="285"/>
      <c r="JQ2" s="285"/>
      <c r="JR2" s="285"/>
      <c r="JS2" s="285"/>
      <c r="JT2" s="285"/>
      <c r="JU2" s="285"/>
      <c r="JV2" s="285"/>
      <c r="JW2" s="285"/>
      <c r="JX2" s="285"/>
      <c r="JY2" s="285"/>
      <c r="JZ2" s="285"/>
      <c r="KA2" s="285"/>
      <c r="KB2" s="285"/>
      <c r="KC2" s="285"/>
      <c r="KD2" s="285"/>
      <c r="KE2" s="285"/>
      <c r="KF2" s="285"/>
      <c r="KG2" s="285"/>
      <c r="KH2" s="285"/>
      <c r="KI2" s="285"/>
      <c r="KJ2" s="285"/>
      <c r="KK2" s="285"/>
      <c r="KL2" s="285"/>
      <c r="KM2" s="285"/>
      <c r="KN2" s="285"/>
      <c r="KO2" s="285"/>
      <c r="KP2" s="285"/>
      <c r="KQ2" s="285"/>
      <c r="KR2" s="285"/>
      <c r="KS2" s="285"/>
      <c r="KT2" s="285"/>
      <c r="KU2" s="285"/>
      <c r="KV2" s="285"/>
      <c r="KW2" s="285"/>
      <c r="KX2" s="285"/>
      <c r="KY2" s="285"/>
      <c r="KZ2" s="285"/>
      <c r="LA2" s="285"/>
      <c r="LB2" s="285"/>
      <c r="LC2" s="285"/>
      <c r="LD2" s="285"/>
      <c r="LE2" s="285"/>
      <c r="LF2" s="285"/>
      <c r="LG2" s="285"/>
      <c r="LH2" s="285"/>
      <c r="LI2" s="285"/>
      <c r="LJ2" s="285"/>
      <c r="LK2" s="285"/>
      <c r="LL2" s="285"/>
      <c r="LM2" s="285"/>
      <c r="LN2" s="285"/>
      <c r="LO2" s="285"/>
      <c r="LP2" s="285"/>
      <c r="LQ2" s="285"/>
      <c r="LR2" s="285"/>
      <c r="LS2" s="285"/>
      <c r="LT2" s="285"/>
      <c r="LU2" s="285"/>
      <c r="LV2" s="285"/>
      <c r="LW2" s="285"/>
      <c r="LX2" s="285"/>
      <c r="LY2" s="285"/>
      <c r="LZ2" s="285"/>
      <c r="MA2" s="285"/>
      <c r="MB2" s="285"/>
      <c r="MC2" s="285"/>
      <c r="MD2" s="285"/>
      <c r="ME2" s="285"/>
      <c r="MF2" s="285"/>
      <c r="MG2" s="285"/>
      <c r="MH2" s="285"/>
      <c r="MI2" s="285"/>
      <c r="MJ2" s="285"/>
      <c r="MK2" s="285"/>
      <c r="ML2" s="285"/>
      <c r="MM2" s="285"/>
      <c r="MN2" s="285"/>
      <c r="MO2" s="285"/>
      <c r="MP2" s="285"/>
      <c r="MQ2" s="285"/>
      <c r="MR2" s="285"/>
      <c r="MS2" s="285"/>
      <c r="MT2" s="285"/>
      <c r="MU2" s="285"/>
      <c r="MV2" s="285"/>
      <c r="MW2" s="285"/>
      <c r="MX2" s="285"/>
      <c r="MY2" s="285"/>
      <c r="MZ2" s="285"/>
      <c r="NA2" s="285"/>
      <c r="NB2" s="285"/>
      <c r="NC2" s="285"/>
      <c r="ND2" s="285"/>
      <c r="NE2" s="285"/>
      <c r="NF2" s="285"/>
      <c r="NG2" s="285"/>
      <c r="NH2" s="285"/>
      <c r="NI2" s="285"/>
      <c r="NJ2" s="285"/>
      <c r="NK2" s="285"/>
      <c r="NL2" s="285"/>
      <c r="NM2" s="285"/>
      <c r="NN2" s="285"/>
      <c r="NO2" s="285"/>
      <c r="NP2" s="285"/>
      <c r="NQ2" s="285"/>
      <c r="NR2" s="285"/>
      <c r="NS2" s="285"/>
      <c r="NT2" s="285"/>
      <c r="NU2" s="285"/>
      <c r="NV2" s="285"/>
      <c r="NW2" s="285"/>
      <c r="NX2" s="285"/>
      <c r="NY2" s="285"/>
      <c r="NZ2" s="285"/>
      <c r="OA2" s="285"/>
      <c r="OB2" s="285"/>
      <c r="OC2" s="285"/>
      <c r="OD2" s="285"/>
      <c r="OE2" s="285"/>
      <c r="OF2" s="285"/>
      <c r="OG2" s="285"/>
      <c r="OH2" s="285"/>
      <c r="OI2" s="285"/>
      <c r="OJ2" s="285"/>
      <c r="OK2" s="285"/>
      <c r="OL2" s="285"/>
      <c r="OM2" s="285"/>
      <c r="ON2" s="285"/>
      <c r="OO2" s="285"/>
      <c r="OP2" s="285"/>
      <c r="OQ2" s="285"/>
      <c r="OR2" s="285"/>
      <c r="OS2" s="285"/>
      <c r="OT2" s="285"/>
      <c r="OU2" s="285"/>
      <c r="OV2" s="285"/>
      <c r="OW2" s="285"/>
      <c r="OX2" s="285"/>
      <c r="OY2" s="285"/>
      <c r="OZ2" s="285"/>
      <c r="PA2" s="285"/>
      <c r="PB2" s="285"/>
      <c r="PC2" s="285"/>
      <c r="PD2" s="285"/>
      <c r="PE2" s="285"/>
      <c r="PF2" s="285"/>
      <c r="PG2" s="285"/>
      <c r="PH2" s="285"/>
      <c r="PI2" s="285"/>
      <c r="PJ2" s="285"/>
      <c r="PK2" s="285"/>
      <c r="PL2" s="285"/>
      <c r="PM2" s="285"/>
      <c r="PN2" s="285"/>
      <c r="PO2" s="285"/>
      <c r="PP2" s="285"/>
      <c r="PQ2" s="285"/>
      <c r="PR2" s="285"/>
      <c r="PS2" s="285"/>
      <c r="PT2" s="285"/>
      <c r="PU2" s="285"/>
      <c r="PV2" s="285"/>
      <c r="PW2" s="285"/>
      <c r="PX2" s="285"/>
      <c r="PY2" s="285"/>
      <c r="PZ2" s="285"/>
      <c r="QA2" s="285"/>
      <c r="QB2" s="285"/>
      <c r="QC2" s="285"/>
      <c r="QD2" s="285"/>
      <c r="QE2" s="285"/>
      <c r="QF2" s="285"/>
      <c r="QG2" s="285"/>
      <c r="QH2" s="285"/>
      <c r="QI2" s="285"/>
      <c r="QJ2" s="285"/>
      <c r="QK2" s="285"/>
      <c r="QL2" s="285"/>
      <c r="QM2" s="285"/>
      <c r="QN2" s="285"/>
      <c r="QO2" s="285"/>
      <c r="QP2" s="285"/>
      <c r="QQ2" s="285"/>
      <c r="QR2" s="285"/>
      <c r="QS2" s="285"/>
      <c r="QT2" s="285"/>
      <c r="QU2" s="285"/>
      <c r="QV2" s="285"/>
      <c r="QW2" s="285"/>
      <c r="QX2" s="285"/>
      <c r="QY2" s="285"/>
      <c r="QZ2" s="285"/>
      <c r="RA2" s="285"/>
      <c r="RB2" s="285"/>
      <c r="RC2" s="285"/>
      <c r="RD2" s="285"/>
      <c r="RE2" s="285"/>
      <c r="RF2" s="285"/>
      <c r="RG2" s="285"/>
      <c r="RH2" s="285"/>
      <c r="RI2" s="285"/>
      <c r="RJ2" s="285"/>
      <c r="RK2" s="285"/>
      <c r="RL2" s="285"/>
      <c r="RM2" s="285"/>
      <c r="RN2" s="285"/>
      <c r="RO2" s="285"/>
      <c r="RP2" s="285"/>
      <c r="RQ2" s="285"/>
      <c r="RR2" s="285"/>
      <c r="RS2" s="285"/>
      <c r="RT2" s="285"/>
      <c r="RU2" s="285"/>
      <c r="RV2" s="285"/>
      <c r="RW2" s="285"/>
      <c r="RX2" s="285"/>
      <c r="RY2" s="285"/>
      <c r="RZ2" s="285"/>
      <c r="SA2" s="285"/>
      <c r="SB2" s="285"/>
      <c r="SC2" s="285"/>
      <c r="SD2" s="285"/>
      <c r="SE2" s="285"/>
      <c r="SF2" s="285"/>
      <c r="SG2" s="285"/>
      <c r="SH2" s="285"/>
      <c r="SI2" s="285"/>
      <c r="SJ2" s="285"/>
      <c r="SK2" s="285"/>
      <c r="SL2" s="285"/>
      <c r="SM2" s="285"/>
      <c r="SN2" s="285"/>
      <c r="SO2" s="285"/>
      <c r="SP2" s="285"/>
      <c r="SQ2" s="285"/>
      <c r="SR2" s="285"/>
      <c r="SS2" s="285"/>
      <c r="ST2" s="285"/>
      <c r="SU2" s="285"/>
      <c r="SV2" s="285"/>
      <c r="SW2" s="285"/>
      <c r="SX2" s="285"/>
      <c r="SY2" s="285"/>
      <c r="SZ2" s="285"/>
      <c r="TA2" s="285"/>
      <c r="TB2" s="285"/>
      <c r="TC2" s="285"/>
      <c r="TD2" s="285"/>
      <c r="TE2" s="285"/>
      <c r="TF2" s="285"/>
      <c r="TG2" s="285"/>
      <c r="TH2" s="285"/>
      <c r="TI2" s="285"/>
      <c r="TJ2" s="285"/>
      <c r="TK2" s="285"/>
      <c r="TL2" s="285"/>
      <c r="TM2" s="285"/>
      <c r="TN2" s="285"/>
      <c r="TO2" s="285"/>
      <c r="TP2" s="285"/>
      <c r="TQ2" s="285"/>
      <c r="TR2" s="285"/>
      <c r="TS2" s="285"/>
      <c r="TT2" s="285"/>
      <c r="TU2" s="285"/>
      <c r="TV2" s="285"/>
      <c r="TW2" s="285"/>
      <c r="TX2" s="285"/>
      <c r="TY2" s="285"/>
      <c r="TZ2" s="285"/>
      <c r="UA2" s="285"/>
      <c r="UB2" s="285"/>
      <c r="UC2" s="285"/>
      <c r="UD2" s="285"/>
      <c r="UE2" s="285"/>
      <c r="UF2" s="285"/>
      <c r="UG2" s="285"/>
      <c r="UH2" s="285"/>
      <c r="UI2" s="285"/>
      <c r="UJ2" s="285"/>
      <c r="UK2" s="285"/>
      <c r="UL2" s="285"/>
      <c r="UM2" s="285"/>
      <c r="UN2" s="285"/>
      <c r="UO2" s="285"/>
      <c r="UP2" s="285"/>
      <c r="UQ2" s="285"/>
      <c r="UR2" s="285"/>
      <c r="US2" s="285"/>
      <c r="UT2" s="285"/>
      <c r="UU2" s="285"/>
      <c r="UV2" s="285"/>
      <c r="UW2" s="285"/>
      <c r="UX2" s="285"/>
      <c r="UY2" s="285"/>
      <c r="UZ2" s="285"/>
      <c r="VA2" s="285"/>
      <c r="VB2" s="285"/>
      <c r="VC2" s="285"/>
      <c r="VD2" s="285"/>
      <c r="VE2" s="285"/>
      <c r="VF2" s="285"/>
      <c r="VG2" s="285"/>
      <c r="VH2" s="285"/>
      <c r="VI2" s="285"/>
      <c r="VJ2" s="285"/>
      <c r="VK2" s="285"/>
      <c r="VL2" s="285"/>
      <c r="VM2" s="285"/>
      <c r="VN2" s="285"/>
      <c r="VO2" s="285"/>
      <c r="VP2" s="285"/>
      <c r="VQ2" s="285"/>
      <c r="VR2" s="285"/>
      <c r="VS2" s="285"/>
      <c r="VT2" s="285"/>
      <c r="VU2" s="285"/>
      <c r="VV2" s="285"/>
      <c r="VW2" s="285"/>
      <c r="VX2" s="285"/>
      <c r="VY2" s="285"/>
      <c r="VZ2" s="285"/>
      <c r="WA2" s="285"/>
      <c r="WB2" s="285"/>
      <c r="WC2" s="285"/>
      <c r="WD2" s="285"/>
      <c r="WE2" s="285"/>
      <c r="WF2" s="285"/>
      <c r="WG2" s="285"/>
      <c r="WH2" s="285"/>
      <c r="WI2" s="285"/>
      <c r="WJ2" s="285"/>
      <c r="WK2" s="285"/>
      <c r="WL2" s="285"/>
      <c r="WM2" s="285"/>
      <c r="WN2" s="285"/>
      <c r="WO2" s="285"/>
      <c r="WP2" s="285"/>
      <c r="WQ2" s="285"/>
      <c r="WR2" s="285"/>
      <c r="WS2" s="285"/>
      <c r="WT2" s="285"/>
      <c r="WU2" s="285"/>
      <c r="WV2" s="285"/>
      <c r="WW2" s="285"/>
      <c r="WX2" s="285"/>
      <c r="WY2" s="285"/>
      <c r="WZ2" s="285"/>
      <c r="XA2" s="285"/>
      <c r="XB2" s="285"/>
      <c r="XC2" s="285"/>
      <c r="XD2" s="285"/>
      <c r="XE2" s="285"/>
      <c r="XF2" s="285"/>
      <c r="XG2" s="285"/>
      <c r="XH2" s="285"/>
      <c r="XI2" s="285"/>
      <c r="XJ2" s="285"/>
      <c r="XK2" s="285"/>
      <c r="XL2" s="285"/>
      <c r="XM2" s="285"/>
      <c r="XN2" s="285"/>
      <c r="XO2" s="285"/>
      <c r="XP2" s="285"/>
      <c r="XQ2" s="285"/>
      <c r="XR2" s="285"/>
      <c r="XS2" s="285"/>
      <c r="XT2" s="285"/>
      <c r="XU2" s="285"/>
      <c r="XV2" s="285"/>
      <c r="XW2" s="285"/>
      <c r="XX2" s="285"/>
      <c r="XY2" s="285"/>
      <c r="XZ2" s="285"/>
      <c r="YA2" s="285"/>
      <c r="YB2" s="285"/>
      <c r="YC2" s="285"/>
      <c r="YD2" s="285"/>
      <c r="YE2" s="285"/>
      <c r="YF2" s="285"/>
      <c r="YG2" s="285"/>
      <c r="YH2" s="285"/>
      <c r="YI2" s="285"/>
      <c r="YJ2" s="285"/>
      <c r="YK2" s="285"/>
      <c r="YL2" s="285"/>
      <c r="YM2" s="285"/>
      <c r="YN2" s="285"/>
      <c r="YO2" s="285"/>
      <c r="YP2" s="285"/>
      <c r="YQ2" s="285"/>
      <c r="YR2" s="285"/>
      <c r="YS2" s="285"/>
      <c r="YT2" s="285"/>
      <c r="YU2" s="285"/>
      <c r="YV2" s="285"/>
      <c r="YW2" s="285"/>
      <c r="YX2" s="285"/>
      <c r="YY2" s="285"/>
      <c r="YZ2" s="285"/>
      <c r="ZA2" s="285"/>
      <c r="ZB2" s="285"/>
      <c r="ZC2" s="285"/>
      <c r="ZD2" s="285"/>
      <c r="ZE2" s="285"/>
      <c r="ZF2" s="285"/>
      <c r="ZG2" s="285"/>
      <c r="ZH2" s="285"/>
      <c r="ZI2" s="285"/>
      <c r="ZJ2" s="285"/>
      <c r="ZK2" s="285"/>
      <c r="ZL2" s="285"/>
      <c r="ZM2" s="285"/>
      <c r="ZN2" s="285"/>
      <c r="ZO2" s="285"/>
      <c r="ZP2" s="285"/>
      <c r="ZQ2" s="285"/>
      <c r="ZR2" s="285"/>
      <c r="ZS2" s="285"/>
      <c r="ZT2" s="285"/>
      <c r="ZU2" s="285"/>
      <c r="ZV2" s="285"/>
      <c r="ZW2" s="285"/>
      <c r="ZX2" s="285"/>
      <c r="ZY2" s="285"/>
      <c r="ZZ2" s="285"/>
      <c r="AAA2" s="285"/>
      <c r="AAB2" s="285"/>
      <c r="AAC2" s="285"/>
      <c r="AAD2" s="285"/>
      <c r="AAE2" s="285"/>
      <c r="AAF2" s="285"/>
      <c r="AAG2" s="285"/>
      <c r="AAH2" s="285"/>
      <c r="AAI2" s="285"/>
      <c r="AAJ2" s="285"/>
      <c r="AAK2" s="285"/>
      <c r="AAL2" s="285"/>
      <c r="AAM2" s="285"/>
      <c r="AAN2" s="285"/>
      <c r="AAO2" s="285"/>
      <c r="AAP2" s="285"/>
      <c r="AAQ2" s="285"/>
      <c r="AAR2" s="285"/>
      <c r="AAS2" s="285"/>
      <c r="AAT2" s="285"/>
      <c r="AAU2" s="285"/>
      <c r="AAV2" s="285"/>
      <c r="AAW2" s="285"/>
      <c r="AAX2" s="285"/>
      <c r="AAY2" s="285"/>
      <c r="AAZ2" s="285"/>
      <c r="ABA2" s="285"/>
      <c r="ABB2" s="285"/>
      <c r="ABC2" s="285"/>
      <c r="ABD2" s="285"/>
      <c r="ABE2" s="285"/>
      <c r="ABF2" s="285"/>
      <c r="ABG2" s="285"/>
      <c r="ABH2" s="285"/>
      <c r="ABI2" s="285"/>
      <c r="ABJ2" s="285"/>
      <c r="ABK2" s="285"/>
      <c r="ABL2" s="285"/>
      <c r="ABM2" s="285"/>
      <c r="ABN2" s="285"/>
      <c r="ABO2" s="285"/>
      <c r="ABP2" s="285"/>
      <c r="ABQ2" s="285"/>
      <c r="ABR2" s="285"/>
      <c r="ABS2" s="285"/>
      <c r="ABT2" s="285"/>
      <c r="ABU2" s="285"/>
      <c r="ABV2" s="285"/>
      <c r="ABW2" s="285"/>
      <c r="ABX2" s="285"/>
      <c r="ABY2" s="285"/>
      <c r="ABZ2" s="285"/>
      <c r="ACA2" s="285"/>
      <c r="ACB2" s="285"/>
      <c r="ACC2" s="285"/>
      <c r="ACD2" s="285"/>
      <c r="ACE2" s="285"/>
      <c r="ACF2" s="285"/>
      <c r="ACG2" s="285"/>
      <c r="ACH2" s="285"/>
      <c r="ACI2" s="285"/>
      <c r="ACJ2" s="285"/>
      <c r="ACK2" s="285"/>
      <c r="ACL2" s="285"/>
      <c r="ACM2" s="285"/>
      <c r="ACN2" s="285"/>
      <c r="ACO2" s="285"/>
      <c r="ACP2" s="285"/>
      <c r="ACQ2" s="285"/>
      <c r="ACR2" s="285"/>
      <c r="ACS2" s="285"/>
      <c r="ACT2" s="285"/>
      <c r="ACU2" s="285"/>
      <c r="ACV2" s="285"/>
      <c r="ACW2" s="285"/>
      <c r="ACX2" s="285"/>
      <c r="ACY2" s="285"/>
      <c r="ACZ2" s="285"/>
      <c r="ADA2" s="285"/>
      <c r="ADB2" s="285"/>
      <c r="ADC2" s="285"/>
      <c r="ADD2" s="285"/>
      <c r="ADE2" s="285"/>
      <c r="ADF2" s="285"/>
      <c r="ADG2" s="285"/>
      <c r="ADH2" s="285"/>
      <c r="ADI2" s="285"/>
      <c r="ADJ2" s="285"/>
      <c r="ADK2" s="285"/>
      <c r="ADL2" s="285"/>
      <c r="ADM2" s="285"/>
      <c r="ADN2" s="285"/>
      <c r="ADO2" s="285"/>
      <c r="ADP2" s="285"/>
      <c r="ADQ2" s="285"/>
      <c r="ADR2" s="285"/>
      <c r="ADS2" s="285"/>
      <c r="ADT2" s="285"/>
      <c r="ADU2" s="285"/>
      <c r="ADV2" s="285"/>
      <c r="ADW2" s="285"/>
      <c r="ADX2" s="285"/>
      <c r="ADY2" s="285"/>
      <c r="ADZ2" s="285"/>
      <c r="AEA2" s="285"/>
      <c r="AEB2" s="285"/>
      <c r="AEC2" s="285"/>
      <c r="AED2" s="285"/>
      <c r="AEE2" s="285"/>
      <c r="AEF2" s="285"/>
      <c r="AEG2" s="285"/>
      <c r="AEH2" s="285"/>
      <c r="AEI2" s="285"/>
      <c r="AEJ2" s="285"/>
      <c r="AEK2" s="285"/>
      <c r="AEL2" s="285"/>
      <c r="AEM2" s="285"/>
      <c r="AEN2" s="285"/>
      <c r="AEO2" s="285"/>
      <c r="AEP2" s="285"/>
      <c r="AEQ2" s="285"/>
      <c r="AER2" s="285"/>
      <c r="AES2" s="285"/>
      <c r="AET2" s="285"/>
      <c r="AEU2" s="285"/>
      <c r="AEV2" s="285"/>
      <c r="AEW2" s="285"/>
      <c r="AEX2" s="285"/>
      <c r="AEY2" s="285"/>
      <c r="AEZ2" s="285"/>
      <c r="AFA2" s="285"/>
      <c r="AFB2" s="285"/>
      <c r="AFC2" s="285"/>
      <c r="AFD2" s="285"/>
      <c r="AFE2" s="285"/>
      <c r="AFF2" s="285"/>
      <c r="AFG2" s="285"/>
      <c r="AFH2" s="285"/>
      <c r="AFI2" s="285"/>
      <c r="AFJ2" s="285"/>
      <c r="AFK2" s="285"/>
      <c r="AFL2" s="285"/>
      <c r="AFM2" s="285"/>
      <c r="AFN2" s="285"/>
      <c r="AFO2" s="285"/>
      <c r="AFP2" s="285"/>
      <c r="AFQ2" s="285"/>
      <c r="AFR2" s="285"/>
      <c r="AFS2" s="285"/>
      <c r="AFT2" s="285"/>
      <c r="AFU2" s="285"/>
      <c r="AFV2" s="285"/>
      <c r="AFW2" s="285"/>
      <c r="AFX2" s="285"/>
      <c r="AFY2" s="285"/>
      <c r="AFZ2" s="285"/>
      <c r="AGA2" s="285"/>
      <c r="AGB2" s="285"/>
      <c r="AGC2" s="285"/>
      <c r="AGD2" s="285"/>
      <c r="AGE2" s="285"/>
      <c r="AGF2" s="285"/>
      <c r="AGG2" s="285"/>
      <c r="AGH2" s="285"/>
      <c r="AGI2" s="285"/>
      <c r="AGJ2" s="285"/>
      <c r="AGK2" s="285"/>
      <c r="AGL2" s="285"/>
      <c r="AGM2" s="285"/>
      <c r="AGN2" s="285"/>
      <c r="AGO2" s="285"/>
      <c r="AGP2" s="285"/>
      <c r="AGQ2" s="285"/>
      <c r="AGR2" s="285"/>
      <c r="AGS2" s="285"/>
      <c r="AGT2" s="285"/>
      <c r="AGU2" s="285"/>
      <c r="AGV2" s="285"/>
      <c r="AGW2" s="285"/>
      <c r="AGX2" s="285"/>
      <c r="AGY2" s="285"/>
      <c r="AGZ2" s="285"/>
      <c r="AHA2" s="285"/>
      <c r="AHB2" s="285"/>
      <c r="AHC2" s="285"/>
      <c r="AHD2" s="285"/>
      <c r="AHE2" s="285"/>
      <c r="AHF2" s="285"/>
      <c r="AHG2" s="285"/>
      <c r="AHH2" s="285"/>
      <c r="AHI2" s="285"/>
      <c r="AHJ2" s="285"/>
      <c r="AHK2" s="285"/>
      <c r="AHL2" s="285"/>
      <c r="AHM2" s="285"/>
      <c r="AHN2" s="285"/>
      <c r="AHO2" s="285"/>
      <c r="AHP2" s="285"/>
      <c r="AHQ2" s="285"/>
      <c r="AHR2" s="285"/>
      <c r="AHS2" s="285"/>
      <c r="AHT2" s="285"/>
      <c r="AHU2" s="285"/>
      <c r="AHV2" s="285"/>
      <c r="AHW2" s="285"/>
      <c r="AHX2" s="285"/>
      <c r="AHY2" s="285"/>
      <c r="AHZ2" s="285"/>
      <c r="AIA2" s="285"/>
      <c r="AIB2" s="285"/>
      <c r="AIC2" s="285"/>
      <c r="AID2" s="285"/>
      <c r="AIE2" s="285"/>
      <c r="AIF2" s="285"/>
      <c r="AIG2" s="285"/>
      <c r="AIH2" s="285"/>
      <c r="AII2" s="285"/>
      <c r="AIJ2" s="285"/>
      <c r="AIK2" s="285"/>
      <c r="AIL2" s="285"/>
      <c r="AIM2" s="285"/>
      <c r="AIN2" s="285"/>
      <c r="AIO2" s="285"/>
      <c r="AIP2" s="285"/>
      <c r="AIQ2" s="285"/>
      <c r="AIR2" s="285"/>
      <c r="AIS2" s="285"/>
      <c r="AIT2" s="285"/>
      <c r="AIU2" s="285"/>
      <c r="AIV2" s="285"/>
      <c r="AIW2" s="285"/>
      <c r="AIX2" s="285"/>
      <c r="AIY2" s="285"/>
      <c r="AIZ2" s="285"/>
      <c r="AJA2" s="285"/>
      <c r="AJB2" s="285"/>
      <c r="AJC2" s="285"/>
      <c r="AJD2" s="285"/>
      <c r="AJE2" s="285"/>
      <c r="AJF2" s="285"/>
      <c r="AJG2" s="285"/>
      <c r="AJH2" s="285"/>
      <c r="AJI2" s="285"/>
      <c r="AJJ2" s="285"/>
      <c r="AJK2" s="285"/>
      <c r="AJL2" s="285"/>
      <c r="AJM2" s="285"/>
      <c r="AJN2" s="285"/>
      <c r="AJO2" s="285"/>
      <c r="AJP2" s="285"/>
      <c r="AJQ2" s="285"/>
      <c r="AJR2" s="285"/>
      <c r="AJS2" s="285"/>
      <c r="AJT2" s="285"/>
      <c r="AJU2" s="285"/>
      <c r="AJV2" s="285"/>
      <c r="AJW2" s="285"/>
      <c r="AJX2" s="285"/>
      <c r="AJY2" s="285"/>
      <c r="AJZ2" s="285"/>
      <c r="AKA2" s="285"/>
      <c r="AKB2" s="285"/>
      <c r="AKC2" s="285"/>
      <c r="AKD2" s="285"/>
      <c r="AKE2" s="285"/>
      <c r="AKF2" s="285"/>
      <c r="AKG2" s="285"/>
      <c r="AKH2" s="285"/>
      <c r="AKI2" s="285"/>
      <c r="AKJ2" s="285"/>
      <c r="AKK2" s="285"/>
      <c r="AKL2" s="285"/>
      <c r="AKM2" s="285"/>
      <c r="AKN2" s="285"/>
      <c r="AKO2" s="285"/>
      <c r="AKP2" s="285"/>
      <c r="AKQ2" s="285"/>
      <c r="AKR2" s="285"/>
      <c r="AKS2" s="285"/>
      <c r="AKT2" s="285"/>
      <c r="AKU2" s="285"/>
      <c r="AKV2" s="285"/>
      <c r="AKW2" s="285"/>
      <c r="AKX2" s="285"/>
      <c r="AKY2" s="285"/>
      <c r="AKZ2" s="285"/>
      <c r="ALA2" s="285"/>
      <c r="ALB2" s="285"/>
      <c r="ALC2" s="285"/>
      <c r="ALD2" s="285"/>
      <c r="ALE2" s="285"/>
      <c r="ALF2" s="285"/>
      <c r="ALG2" s="285"/>
      <c r="ALH2" s="285"/>
      <c r="ALI2" s="285"/>
      <c r="ALJ2" s="285"/>
      <c r="ALK2" s="285"/>
      <c r="ALL2" s="285"/>
      <c r="ALM2" s="285"/>
      <c r="ALN2" s="285"/>
      <c r="ALO2" s="285"/>
      <c r="ALP2" s="285"/>
      <c r="ALQ2" s="285"/>
      <c r="ALR2" s="285"/>
      <c r="ALS2" s="285"/>
      <c r="ALT2" s="285"/>
      <c r="ALU2" s="285"/>
      <c r="ALV2" s="285"/>
      <c r="ALW2" s="285"/>
      <c r="ALX2" s="285"/>
      <c r="ALY2" s="285"/>
      <c r="ALZ2" s="285"/>
      <c r="AMA2" s="285"/>
      <c r="AMB2" s="285"/>
      <c r="AMC2" s="285"/>
      <c r="AMD2" s="285"/>
      <c r="AME2" s="285"/>
      <c r="AMF2" s="285"/>
      <c r="AMG2" s="285"/>
      <c r="AMH2" s="285"/>
      <c r="AMI2" s="285"/>
      <c r="AMJ2" s="285"/>
      <c r="AMK2" s="285"/>
      <c r="AML2" s="285"/>
      <c r="AMM2" s="285"/>
      <c r="AMN2" s="285"/>
      <c r="AMO2" s="285"/>
      <c r="AMP2" s="285"/>
      <c r="AMQ2" s="285"/>
      <c r="AMR2" s="285"/>
      <c r="AMS2" s="285"/>
      <c r="AMT2" s="285"/>
      <c r="AMU2" s="285"/>
      <c r="AMV2" s="285"/>
      <c r="AMW2" s="285"/>
      <c r="AMX2" s="285"/>
      <c r="AMY2" s="285"/>
      <c r="AMZ2" s="285"/>
      <c r="ANA2" s="285"/>
      <c r="ANB2" s="285"/>
      <c r="ANC2" s="285"/>
      <c r="AND2" s="285"/>
      <c r="ANE2" s="285"/>
      <c r="ANF2" s="285"/>
      <c r="ANG2" s="285"/>
      <c r="ANH2" s="285"/>
      <c r="ANI2" s="285"/>
      <c r="ANJ2" s="285"/>
      <c r="ANK2" s="285"/>
      <c r="ANL2" s="285"/>
      <c r="ANM2" s="285"/>
      <c r="ANN2" s="285"/>
      <c r="ANO2" s="285"/>
      <c r="ANP2" s="285"/>
      <c r="ANQ2" s="285"/>
      <c r="ANR2" s="285"/>
      <c r="ANS2" s="285"/>
      <c r="ANT2" s="285"/>
      <c r="ANU2" s="285"/>
      <c r="ANV2" s="285"/>
      <c r="ANW2" s="285"/>
      <c r="ANX2" s="285"/>
      <c r="ANY2" s="285"/>
      <c r="ANZ2" s="285"/>
      <c r="AOA2" s="285"/>
      <c r="AOB2" s="285"/>
      <c r="AOC2" s="285"/>
      <c r="AOD2" s="285"/>
      <c r="AOE2" s="285"/>
      <c r="AOF2" s="285"/>
      <c r="AOG2" s="285"/>
      <c r="AOH2" s="285"/>
      <c r="AOI2" s="285"/>
      <c r="AOJ2" s="285"/>
      <c r="AOK2" s="285"/>
      <c r="AOL2" s="285"/>
      <c r="AOM2" s="285"/>
      <c r="AON2" s="285"/>
      <c r="AOO2" s="285"/>
      <c r="AOP2" s="285"/>
      <c r="AOQ2" s="285"/>
      <c r="AOR2" s="285"/>
      <c r="AOS2" s="285"/>
      <c r="AOT2" s="285"/>
      <c r="AOU2" s="285"/>
      <c r="AOV2" s="285"/>
      <c r="AOW2" s="285"/>
      <c r="AOX2" s="285"/>
      <c r="AOY2" s="285"/>
      <c r="AOZ2" s="285"/>
      <c r="APA2" s="285"/>
      <c r="APB2" s="285"/>
      <c r="APC2" s="285"/>
      <c r="APD2" s="285"/>
      <c r="APE2" s="285"/>
      <c r="APF2" s="285"/>
      <c r="APG2" s="285"/>
      <c r="APH2" s="285"/>
      <c r="API2" s="285"/>
      <c r="APJ2" s="285"/>
      <c r="APK2" s="285"/>
      <c r="APL2" s="285"/>
      <c r="APM2" s="285"/>
      <c r="APN2" s="285"/>
      <c r="APO2" s="285"/>
      <c r="APP2" s="285"/>
      <c r="APQ2" s="285"/>
      <c r="APR2" s="285"/>
      <c r="APS2" s="285"/>
      <c r="APT2" s="285"/>
      <c r="APU2" s="285"/>
      <c r="APV2" s="285"/>
      <c r="APW2" s="285"/>
      <c r="APX2" s="285"/>
      <c r="APY2" s="285"/>
      <c r="APZ2" s="285"/>
      <c r="AQA2" s="285"/>
      <c r="AQB2" s="285"/>
      <c r="AQC2" s="285"/>
      <c r="AQD2" s="285"/>
      <c r="AQE2" s="285"/>
      <c r="AQF2" s="285"/>
      <c r="AQG2" s="285"/>
      <c r="AQH2" s="285"/>
      <c r="AQI2" s="285"/>
      <c r="AQJ2" s="285"/>
      <c r="AQK2" s="285"/>
      <c r="AQL2" s="285"/>
      <c r="AQM2" s="285"/>
      <c r="AQN2" s="285"/>
      <c r="AQO2" s="285"/>
      <c r="AQP2" s="285"/>
      <c r="AQQ2" s="285"/>
      <c r="AQR2" s="285"/>
      <c r="AQS2" s="285"/>
      <c r="AQT2" s="285"/>
      <c r="AQU2" s="285"/>
      <c r="AQV2" s="285"/>
      <c r="AQW2" s="285"/>
      <c r="AQX2" s="285"/>
      <c r="AQY2" s="285"/>
      <c r="AQZ2" s="285"/>
      <c r="ARA2" s="285"/>
      <c r="ARB2" s="285"/>
      <c r="ARC2" s="285"/>
      <c r="ARD2" s="285"/>
      <c r="ARE2" s="285"/>
      <c r="ARF2" s="285"/>
      <c r="ARG2" s="285"/>
      <c r="ARH2" s="285"/>
      <c r="ARI2" s="285"/>
      <c r="ARJ2" s="285"/>
      <c r="ARK2" s="285"/>
      <c r="ARL2" s="285"/>
      <c r="ARM2" s="285"/>
      <c r="ARN2" s="285"/>
      <c r="ARO2" s="285"/>
      <c r="ARP2" s="285"/>
      <c r="ARQ2" s="285"/>
      <c r="ARR2" s="285"/>
      <c r="ARS2" s="285"/>
      <c r="ART2" s="285"/>
      <c r="ARU2" s="285"/>
      <c r="ARV2" s="285"/>
      <c r="ARW2" s="285"/>
      <c r="ARX2" s="285"/>
      <c r="ARY2" s="285"/>
      <c r="ARZ2" s="285"/>
      <c r="ASA2" s="285"/>
      <c r="ASB2" s="285"/>
      <c r="ASC2" s="285"/>
      <c r="ASD2" s="285"/>
      <c r="ASE2" s="285"/>
      <c r="ASF2" s="285"/>
      <c r="ASG2" s="285"/>
      <c r="ASH2" s="285"/>
      <c r="ASI2" s="285"/>
      <c r="ASJ2" s="285"/>
      <c r="ASK2" s="285"/>
      <c r="ASL2" s="285"/>
      <c r="ASM2" s="285"/>
      <c r="ASN2" s="285"/>
      <c r="ASO2" s="285"/>
      <c r="ASP2" s="285"/>
      <c r="ASQ2" s="285"/>
      <c r="ASR2" s="285"/>
      <c r="ASS2" s="285"/>
      <c r="AST2" s="285"/>
      <c r="ASU2" s="285"/>
      <c r="ASV2" s="285"/>
      <c r="ASW2" s="285"/>
      <c r="ASX2" s="285"/>
      <c r="ASY2" s="285"/>
      <c r="ASZ2" s="285"/>
      <c r="ATA2" s="285"/>
      <c r="ATB2" s="285"/>
      <c r="ATC2" s="285"/>
      <c r="ATD2" s="285"/>
      <c r="ATE2" s="285"/>
      <c r="ATF2" s="285"/>
      <c r="ATG2" s="285"/>
      <c r="ATH2" s="285"/>
      <c r="ATI2" s="285"/>
      <c r="ATJ2" s="285"/>
      <c r="ATK2" s="285"/>
      <c r="ATL2" s="285"/>
      <c r="ATM2" s="285"/>
      <c r="ATN2" s="285"/>
      <c r="ATO2" s="285"/>
      <c r="ATP2" s="285"/>
      <c r="ATQ2" s="285"/>
      <c r="ATR2" s="285"/>
      <c r="ATS2" s="285"/>
      <c r="ATT2" s="285"/>
      <c r="ATU2" s="285"/>
      <c r="ATV2" s="285"/>
      <c r="ATW2" s="285"/>
      <c r="ATX2" s="285"/>
      <c r="ATY2" s="285"/>
      <c r="ATZ2" s="285"/>
      <c r="AUA2" s="285"/>
      <c r="AUB2" s="285"/>
      <c r="AUC2" s="285"/>
      <c r="AUD2" s="285"/>
      <c r="AUE2" s="285"/>
      <c r="AUF2" s="285"/>
      <c r="AUG2" s="285"/>
      <c r="AUH2" s="285"/>
      <c r="AUI2" s="285"/>
      <c r="AUJ2" s="285"/>
      <c r="AUK2" s="285"/>
      <c r="AUL2" s="285"/>
      <c r="AUM2" s="285"/>
      <c r="AUN2" s="285"/>
      <c r="AUO2" s="285"/>
      <c r="AUP2" s="285"/>
      <c r="AUQ2" s="285"/>
      <c r="AUR2" s="285"/>
      <c r="AUS2" s="285"/>
      <c r="AUT2" s="285"/>
      <c r="AUU2" s="285"/>
      <c r="AUV2" s="285"/>
      <c r="AUW2" s="285"/>
      <c r="AUX2" s="285"/>
      <c r="AUY2" s="285"/>
      <c r="AUZ2" s="285"/>
      <c r="AVA2" s="285"/>
      <c r="AVB2" s="285"/>
      <c r="AVC2" s="285"/>
      <c r="AVD2" s="285"/>
      <c r="AVE2" s="285"/>
      <c r="AVF2" s="285"/>
      <c r="AVG2" s="285"/>
      <c r="AVH2" s="285"/>
      <c r="AVI2" s="285"/>
      <c r="AVJ2" s="285"/>
      <c r="AVK2" s="285"/>
      <c r="AVL2" s="285"/>
      <c r="AVM2" s="285"/>
      <c r="AVN2" s="285"/>
      <c r="AVO2" s="285"/>
      <c r="AVP2" s="285"/>
      <c r="AVQ2" s="285"/>
      <c r="AVR2" s="285"/>
      <c r="AVS2" s="285"/>
      <c r="AVT2" s="285"/>
      <c r="AVU2" s="285"/>
      <c r="AVV2" s="285"/>
      <c r="AVW2" s="285"/>
      <c r="AVX2" s="285"/>
      <c r="AVY2" s="285"/>
      <c r="AVZ2" s="285"/>
      <c r="AWA2" s="285"/>
      <c r="AWB2" s="285"/>
      <c r="AWC2" s="285"/>
      <c r="AWD2" s="285"/>
      <c r="AWE2" s="285"/>
      <c r="AWF2" s="285"/>
      <c r="AWG2" s="285"/>
      <c r="AWH2" s="285"/>
      <c r="AWI2" s="285"/>
      <c r="AWJ2" s="285"/>
      <c r="AWK2" s="285"/>
      <c r="AWL2" s="285"/>
      <c r="AWM2" s="285"/>
      <c r="AWN2" s="285"/>
      <c r="AWO2" s="285"/>
      <c r="AWP2" s="285"/>
      <c r="AWQ2" s="285"/>
      <c r="AWR2" s="285"/>
      <c r="AWS2" s="285"/>
      <c r="AWT2" s="285"/>
      <c r="AWU2" s="285"/>
      <c r="AWV2" s="285"/>
      <c r="AWW2" s="285"/>
      <c r="AWX2" s="285"/>
      <c r="AWY2" s="285"/>
      <c r="AWZ2" s="285"/>
      <c r="AXA2" s="285"/>
      <c r="AXB2" s="285"/>
      <c r="AXC2" s="285"/>
      <c r="AXD2" s="285"/>
      <c r="AXE2" s="285"/>
      <c r="AXF2" s="285"/>
      <c r="AXG2" s="285"/>
      <c r="AXH2" s="285"/>
      <c r="AXI2" s="285"/>
      <c r="AXJ2" s="285"/>
      <c r="AXK2" s="285"/>
      <c r="AXL2" s="285"/>
      <c r="AXM2" s="285"/>
      <c r="AXN2" s="285"/>
      <c r="AXO2" s="285"/>
      <c r="AXP2" s="285"/>
      <c r="AXQ2" s="285"/>
      <c r="AXR2" s="285"/>
      <c r="AXS2" s="285"/>
      <c r="AXT2" s="285"/>
      <c r="AXU2" s="285"/>
      <c r="AXV2" s="285"/>
      <c r="AXW2" s="285"/>
      <c r="AXX2" s="285"/>
      <c r="AXY2" s="285"/>
      <c r="AXZ2" s="285"/>
      <c r="AYA2" s="285"/>
      <c r="AYB2" s="285"/>
      <c r="AYC2" s="285"/>
      <c r="AYD2" s="285"/>
      <c r="AYE2" s="285"/>
      <c r="AYF2" s="285"/>
      <c r="AYG2" s="285"/>
      <c r="AYH2" s="285"/>
      <c r="AYI2" s="285"/>
      <c r="AYJ2" s="285"/>
      <c r="AYK2" s="285"/>
      <c r="AYL2" s="285"/>
      <c r="AYM2" s="285"/>
      <c r="AYN2" s="285"/>
      <c r="AYO2" s="285"/>
      <c r="AYP2" s="285"/>
      <c r="AYQ2" s="285"/>
      <c r="AYR2" s="285"/>
      <c r="AYS2" s="285"/>
      <c r="AYT2" s="285"/>
      <c r="AYU2" s="285"/>
      <c r="AYV2" s="285"/>
      <c r="AYW2" s="285"/>
      <c r="AYX2" s="285"/>
      <c r="AYY2" s="285"/>
      <c r="AYZ2" s="285"/>
      <c r="AZA2" s="285"/>
      <c r="AZB2" s="285"/>
      <c r="AZC2" s="285"/>
      <c r="AZD2" s="285"/>
      <c r="AZE2" s="285"/>
      <c r="AZF2" s="285"/>
      <c r="AZG2" s="285"/>
      <c r="AZH2" s="285"/>
      <c r="AZI2" s="285"/>
      <c r="AZJ2" s="285"/>
      <c r="AZK2" s="285"/>
      <c r="AZL2" s="285"/>
      <c r="AZM2" s="285"/>
      <c r="AZN2" s="285"/>
      <c r="AZO2" s="285"/>
      <c r="AZP2" s="285"/>
      <c r="AZQ2" s="285"/>
      <c r="AZR2" s="285"/>
      <c r="AZS2" s="285"/>
      <c r="AZT2" s="285"/>
      <c r="AZU2" s="285"/>
      <c r="AZV2" s="285"/>
      <c r="AZW2" s="285"/>
      <c r="AZX2" s="285"/>
      <c r="AZY2" s="285"/>
      <c r="AZZ2" s="285"/>
      <c r="BAA2" s="285"/>
      <c r="BAB2" s="285"/>
      <c r="BAC2" s="285"/>
      <c r="BAD2" s="285"/>
      <c r="BAE2" s="285"/>
      <c r="BAF2" s="285"/>
      <c r="BAG2" s="285"/>
      <c r="BAH2" s="285"/>
      <c r="BAI2" s="285"/>
      <c r="BAJ2" s="285"/>
      <c r="BAK2" s="285"/>
      <c r="BAL2" s="285"/>
      <c r="BAM2" s="285"/>
      <c r="BAN2" s="285"/>
      <c r="BAO2" s="285"/>
      <c r="BAP2" s="285"/>
      <c r="BAQ2" s="285"/>
      <c r="BAR2" s="285"/>
      <c r="BAS2" s="285"/>
      <c r="BAT2" s="285"/>
      <c r="BAU2" s="285"/>
      <c r="BAV2" s="285"/>
      <c r="BAW2" s="285"/>
      <c r="BAX2" s="285"/>
      <c r="BAY2" s="285"/>
      <c r="BAZ2" s="285"/>
      <c r="BBA2" s="285"/>
      <c r="BBB2" s="285"/>
      <c r="BBC2" s="285"/>
      <c r="BBD2" s="285"/>
      <c r="BBE2" s="285"/>
      <c r="BBF2" s="285"/>
      <c r="BBG2" s="285"/>
      <c r="BBH2" s="285"/>
      <c r="BBI2" s="285"/>
      <c r="BBJ2" s="285"/>
      <c r="BBK2" s="285"/>
      <c r="BBL2" s="285"/>
      <c r="BBM2" s="285"/>
      <c r="BBN2" s="285"/>
      <c r="BBO2" s="285"/>
      <c r="BBP2" s="285"/>
      <c r="BBQ2" s="285"/>
      <c r="BBR2" s="285"/>
      <c r="BBS2" s="285"/>
      <c r="BBT2" s="285"/>
      <c r="BBU2" s="285"/>
      <c r="BBV2" s="285"/>
      <c r="BBW2" s="285"/>
      <c r="BBX2" s="285"/>
      <c r="BBY2" s="285"/>
      <c r="BBZ2" s="285"/>
      <c r="BCA2" s="285"/>
      <c r="BCB2" s="285"/>
      <c r="BCC2" s="285"/>
      <c r="BCD2" s="285"/>
      <c r="BCE2" s="285"/>
      <c r="BCF2" s="285"/>
      <c r="BCG2" s="285"/>
      <c r="BCH2" s="285"/>
      <c r="BCI2" s="285"/>
      <c r="BCJ2" s="285"/>
      <c r="BCK2" s="285"/>
      <c r="BCL2" s="285"/>
      <c r="BCM2" s="285"/>
      <c r="BCN2" s="285"/>
      <c r="BCO2" s="285"/>
      <c r="BCP2" s="285"/>
      <c r="BCQ2" s="285"/>
      <c r="BCR2" s="285"/>
      <c r="BCS2" s="285"/>
      <c r="BCT2" s="285"/>
      <c r="BCU2" s="285"/>
      <c r="BCV2" s="285"/>
      <c r="BCW2" s="285"/>
      <c r="BCX2" s="285"/>
      <c r="BCY2" s="285"/>
      <c r="BCZ2" s="285"/>
      <c r="BDA2" s="285"/>
      <c r="BDB2" s="285"/>
      <c r="BDC2" s="285"/>
      <c r="BDD2" s="285"/>
      <c r="BDE2" s="285"/>
      <c r="BDF2" s="285"/>
      <c r="BDG2" s="285"/>
      <c r="BDH2" s="285"/>
      <c r="BDI2" s="285"/>
      <c r="BDJ2" s="285"/>
      <c r="BDK2" s="285"/>
      <c r="BDL2" s="285"/>
      <c r="BDM2" s="285"/>
      <c r="BDN2" s="285"/>
      <c r="BDO2" s="285"/>
      <c r="BDP2" s="285"/>
      <c r="BDQ2" s="285"/>
      <c r="BDR2" s="285"/>
      <c r="BDS2" s="285"/>
      <c r="BDT2" s="285"/>
      <c r="BDU2" s="285"/>
      <c r="BDV2" s="285"/>
      <c r="BDW2" s="285"/>
      <c r="BDX2" s="285"/>
      <c r="BDY2" s="285"/>
      <c r="BDZ2" s="285"/>
      <c r="BEA2" s="285"/>
      <c r="BEB2" s="285"/>
      <c r="BEC2" s="285"/>
      <c r="BED2" s="285"/>
      <c r="BEE2" s="285"/>
      <c r="BEF2" s="285"/>
      <c r="BEG2" s="285"/>
      <c r="BEH2" s="285"/>
      <c r="BEI2" s="285"/>
      <c r="BEJ2" s="285"/>
      <c r="BEK2" s="285"/>
      <c r="BEL2" s="285"/>
      <c r="BEM2" s="285"/>
      <c r="BEN2" s="285"/>
      <c r="BEO2" s="285"/>
      <c r="BEP2" s="285"/>
      <c r="BEQ2" s="285"/>
      <c r="BER2" s="285"/>
      <c r="BES2" s="285"/>
      <c r="BET2" s="285"/>
      <c r="BEU2" s="285"/>
      <c r="BEV2" s="285"/>
      <c r="BEW2" s="285"/>
      <c r="BEX2" s="285"/>
      <c r="BEY2" s="285"/>
      <c r="BEZ2" s="285"/>
      <c r="BFA2" s="285"/>
      <c r="BFB2" s="285"/>
      <c r="BFC2" s="285"/>
      <c r="BFD2" s="285"/>
      <c r="BFE2" s="285"/>
      <c r="BFF2" s="285"/>
      <c r="BFG2" s="285"/>
      <c r="BFH2" s="285"/>
      <c r="BFI2" s="285"/>
      <c r="BFJ2" s="285"/>
      <c r="BFK2" s="285"/>
      <c r="BFL2" s="285"/>
      <c r="BFM2" s="285"/>
      <c r="BFN2" s="285"/>
      <c r="BFO2" s="285"/>
      <c r="BFP2" s="285"/>
      <c r="BFQ2" s="285"/>
      <c r="BFR2" s="285"/>
      <c r="BFS2" s="285"/>
      <c r="BFT2" s="285"/>
      <c r="BFU2" s="285"/>
      <c r="BFV2" s="285"/>
      <c r="BFW2" s="285"/>
      <c r="BFX2" s="285"/>
      <c r="BFY2" s="285"/>
      <c r="BFZ2" s="285"/>
      <c r="BGA2" s="285"/>
      <c r="BGB2" s="285"/>
      <c r="BGC2" s="285"/>
      <c r="BGD2" s="285"/>
      <c r="BGE2" s="285"/>
      <c r="BGF2" s="285"/>
      <c r="BGG2" s="285"/>
      <c r="BGH2" s="285"/>
      <c r="BGI2" s="285"/>
      <c r="BGJ2" s="285"/>
      <c r="BGK2" s="285"/>
      <c r="BGL2" s="285"/>
      <c r="BGM2" s="285"/>
      <c r="BGN2" s="285"/>
      <c r="BGO2" s="285"/>
      <c r="BGP2" s="285"/>
      <c r="BGQ2" s="285"/>
      <c r="BGR2" s="285"/>
      <c r="BGS2" s="285"/>
      <c r="BGT2" s="285"/>
      <c r="BGU2" s="285"/>
      <c r="BGV2" s="285"/>
      <c r="BGW2" s="285"/>
      <c r="BGX2" s="285"/>
      <c r="BGY2" s="285"/>
      <c r="BGZ2" s="285"/>
      <c r="BHA2" s="285"/>
      <c r="BHB2" s="285"/>
      <c r="BHC2" s="285"/>
      <c r="BHD2" s="285"/>
      <c r="BHE2" s="285"/>
      <c r="BHF2" s="285"/>
      <c r="BHG2" s="285"/>
      <c r="BHH2" s="285"/>
      <c r="BHI2" s="285"/>
      <c r="BHJ2" s="285"/>
      <c r="BHK2" s="285"/>
      <c r="BHL2" s="285"/>
      <c r="BHM2" s="285"/>
      <c r="BHN2" s="285"/>
      <c r="BHO2" s="285"/>
      <c r="BHP2" s="285"/>
      <c r="BHQ2" s="285"/>
      <c r="BHR2" s="285"/>
      <c r="BHS2" s="285"/>
      <c r="BHT2" s="285"/>
      <c r="BHU2" s="285"/>
      <c r="BHV2" s="285"/>
      <c r="BHW2" s="285"/>
      <c r="BHX2" s="285"/>
      <c r="BHY2" s="285"/>
      <c r="BHZ2" s="285"/>
      <c r="BIA2" s="285"/>
      <c r="BIB2" s="285"/>
      <c r="BIC2" s="285"/>
      <c r="BID2" s="285"/>
      <c r="BIE2" s="285"/>
      <c r="BIF2" s="285"/>
      <c r="BIG2" s="285"/>
      <c r="BIH2" s="285"/>
      <c r="BII2" s="285"/>
      <c r="BIJ2" s="285"/>
      <c r="BIK2" s="285"/>
      <c r="BIL2" s="285"/>
      <c r="BIM2" s="285"/>
      <c r="BIN2" s="285"/>
      <c r="BIO2" s="285"/>
      <c r="BIP2" s="285"/>
      <c r="BIQ2" s="285"/>
      <c r="BIR2" s="285"/>
      <c r="BIS2" s="285"/>
      <c r="BIT2" s="285"/>
      <c r="BIU2" s="285"/>
      <c r="BIV2" s="285"/>
      <c r="BIW2" s="285"/>
      <c r="BIX2" s="285"/>
      <c r="BIY2" s="285"/>
      <c r="BIZ2" s="285"/>
      <c r="BJA2" s="285"/>
      <c r="BJB2" s="285"/>
      <c r="BJC2" s="285"/>
      <c r="BJD2" s="285"/>
      <c r="BJE2" s="285"/>
      <c r="BJF2" s="285"/>
      <c r="BJG2" s="285"/>
      <c r="BJH2" s="285"/>
      <c r="BJI2" s="285"/>
      <c r="BJJ2" s="285"/>
      <c r="BJK2" s="285"/>
      <c r="BJL2" s="285"/>
      <c r="BJM2" s="285"/>
      <c r="BJN2" s="285"/>
      <c r="BJO2" s="285"/>
      <c r="BJP2" s="285"/>
      <c r="BJQ2" s="285"/>
      <c r="BJR2" s="285"/>
      <c r="BJS2" s="285"/>
      <c r="BJT2" s="285"/>
      <c r="BJU2" s="285"/>
      <c r="BJV2" s="285"/>
      <c r="BJW2" s="285"/>
      <c r="BJX2" s="285"/>
      <c r="BJY2" s="285"/>
      <c r="BJZ2" s="285"/>
      <c r="BKA2" s="285"/>
      <c r="BKB2" s="285"/>
      <c r="BKC2" s="285"/>
      <c r="BKD2" s="285"/>
      <c r="BKE2" s="285"/>
      <c r="BKF2" s="285"/>
      <c r="BKG2" s="285"/>
      <c r="BKH2" s="285"/>
      <c r="BKI2" s="285"/>
      <c r="BKJ2" s="285"/>
      <c r="BKK2" s="285"/>
      <c r="BKL2" s="285"/>
      <c r="BKM2" s="285"/>
      <c r="BKN2" s="285"/>
      <c r="BKO2" s="285"/>
      <c r="BKP2" s="285"/>
      <c r="BKQ2" s="285"/>
      <c r="BKR2" s="285"/>
      <c r="BKS2" s="285"/>
      <c r="BKT2" s="285"/>
      <c r="BKU2" s="285"/>
      <c r="BKV2" s="285"/>
      <c r="BKW2" s="285"/>
      <c r="BKX2" s="285"/>
      <c r="BKY2" s="285"/>
      <c r="BKZ2" s="285"/>
      <c r="BLA2" s="285"/>
      <c r="BLB2" s="285"/>
      <c r="BLC2" s="285"/>
      <c r="BLD2" s="285"/>
      <c r="BLE2" s="285"/>
      <c r="BLF2" s="285"/>
      <c r="BLG2" s="285"/>
      <c r="BLH2" s="285"/>
      <c r="BLI2" s="285"/>
      <c r="BLJ2" s="285"/>
      <c r="BLK2" s="285"/>
      <c r="BLL2" s="285"/>
      <c r="BLM2" s="285"/>
      <c r="BLN2" s="285"/>
      <c r="BLO2" s="285"/>
      <c r="BLP2" s="285"/>
      <c r="BLQ2" s="285"/>
      <c r="BLR2" s="285"/>
      <c r="BLS2" s="285"/>
      <c r="BLT2" s="285"/>
      <c r="BLU2" s="285"/>
      <c r="BLV2" s="285"/>
      <c r="BLW2" s="285"/>
      <c r="BLX2" s="285"/>
      <c r="BLY2" s="285"/>
      <c r="BLZ2" s="285"/>
      <c r="BMA2" s="285"/>
      <c r="BMB2" s="285"/>
      <c r="BMC2" s="285"/>
      <c r="BMD2" s="285"/>
      <c r="BME2" s="285"/>
      <c r="BMF2" s="285"/>
      <c r="BMG2" s="285"/>
      <c r="BMH2" s="285"/>
      <c r="BMI2" s="285"/>
      <c r="BMJ2" s="285"/>
      <c r="BMK2" s="285"/>
      <c r="BML2" s="285"/>
      <c r="BMM2" s="285"/>
      <c r="BMN2" s="285"/>
      <c r="BMO2" s="285"/>
      <c r="BMP2" s="285"/>
      <c r="BMQ2" s="285"/>
      <c r="BMR2" s="285"/>
      <c r="BMS2" s="285"/>
      <c r="BMT2" s="285"/>
      <c r="BMU2" s="285"/>
      <c r="BMV2" s="285"/>
      <c r="BMW2" s="285"/>
      <c r="BMX2" s="285"/>
      <c r="BMY2" s="285"/>
      <c r="BMZ2" s="285"/>
      <c r="BNA2" s="285"/>
      <c r="BNB2" s="285"/>
      <c r="BNC2" s="285"/>
      <c r="BND2" s="285"/>
      <c r="BNE2" s="285"/>
      <c r="BNF2" s="285"/>
      <c r="BNG2" s="285"/>
      <c r="BNH2" s="285"/>
      <c r="BNI2" s="285"/>
      <c r="BNJ2" s="285"/>
      <c r="BNK2" s="285"/>
      <c r="BNL2" s="285"/>
      <c r="BNM2" s="285"/>
      <c r="BNN2" s="285"/>
      <c r="BNO2" s="285"/>
      <c r="BNP2" s="285"/>
      <c r="BNQ2" s="285"/>
      <c r="BNR2" s="285"/>
      <c r="BNS2" s="285"/>
      <c r="BNT2" s="285"/>
      <c r="BNU2" s="285"/>
      <c r="BNV2" s="285"/>
      <c r="BNW2" s="285"/>
      <c r="BNX2" s="285"/>
      <c r="BNY2" s="285"/>
      <c r="BNZ2" s="285"/>
      <c r="BOA2" s="285"/>
      <c r="BOB2" s="285"/>
      <c r="BOC2" s="285"/>
      <c r="BOD2" s="285"/>
      <c r="BOE2" s="285"/>
      <c r="BOF2" s="285"/>
      <c r="BOG2" s="285"/>
      <c r="BOH2" s="285"/>
      <c r="BOI2" s="285"/>
      <c r="BOJ2" s="285"/>
      <c r="BOK2" s="285"/>
      <c r="BOL2" s="285"/>
      <c r="BOM2" s="285"/>
      <c r="BON2" s="285"/>
      <c r="BOO2" s="285"/>
      <c r="BOP2" s="285"/>
      <c r="BOQ2" s="285"/>
      <c r="BOR2" s="285"/>
      <c r="BOS2" s="285"/>
      <c r="BOT2" s="285"/>
      <c r="BOU2" s="285"/>
      <c r="BOV2" s="285"/>
      <c r="BOW2" s="285"/>
      <c r="BOX2" s="285"/>
      <c r="BOY2" s="285"/>
      <c r="BOZ2" s="285"/>
      <c r="BPA2" s="285"/>
      <c r="BPB2" s="285"/>
      <c r="BPC2" s="285"/>
      <c r="BPD2" s="285"/>
      <c r="BPE2" s="285"/>
      <c r="BPF2" s="285"/>
      <c r="BPG2" s="285"/>
      <c r="BPH2" s="285"/>
      <c r="BPI2" s="285"/>
      <c r="BPJ2" s="285"/>
      <c r="BPK2" s="285"/>
      <c r="BPL2" s="285"/>
      <c r="BPM2" s="285"/>
      <c r="BPN2" s="285"/>
      <c r="BPO2" s="285"/>
      <c r="BPP2" s="285"/>
      <c r="BPQ2" s="285"/>
      <c r="BPR2" s="285"/>
      <c r="BPS2" s="285"/>
      <c r="BPT2" s="285"/>
      <c r="BPU2" s="285"/>
      <c r="BPV2" s="285"/>
      <c r="BPW2" s="285"/>
      <c r="BPX2" s="285"/>
      <c r="BPY2" s="285"/>
      <c r="BPZ2" s="285"/>
      <c r="BQA2" s="285"/>
      <c r="BQB2" s="285"/>
      <c r="BQC2" s="285"/>
      <c r="BQD2" s="285"/>
      <c r="BQE2" s="285"/>
      <c r="BQF2" s="285"/>
      <c r="BQG2" s="285"/>
      <c r="BQH2" s="285"/>
      <c r="BQI2" s="285"/>
      <c r="BQJ2" s="285"/>
      <c r="BQK2" s="285"/>
      <c r="BQL2" s="285"/>
      <c r="BQM2" s="285"/>
      <c r="BQN2" s="285"/>
      <c r="BQO2" s="285"/>
      <c r="BQP2" s="285"/>
      <c r="BQQ2" s="285"/>
      <c r="BQR2" s="285"/>
      <c r="BQS2" s="285"/>
      <c r="BQT2" s="285"/>
      <c r="BQU2" s="285"/>
      <c r="BQV2" s="285"/>
      <c r="BQW2" s="285"/>
      <c r="BQX2" s="285"/>
      <c r="BQY2" s="285"/>
      <c r="BQZ2" s="285"/>
      <c r="BRA2" s="285"/>
      <c r="BRB2" s="285"/>
      <c r="BRC2" s="285"/>
      <c r="BRD2" s="285"/>
      <c r="BRE2" s="285"/>
      <c r="BRF2" s="285"/>
      <c r="BRG2" s="285"/>
      <c r="BRH2" s="285"/>
      <c r="BRI2" s="285"/>
      <c r="BRJ2" s="285"/>
      <c r="BRK2" s="285"/>
      <c r="BRL2" s="285"/>
      <c r="BRM2" s="285"/>
      <c r="BRN2" s="285"/>
      <c r="BRO2" s="285"/>
      <c r="BRP2" s="285"/>
      <c r="BRQ2" s="285"/>
      <c r="BRR2" s="285"/>
      <c r="BRS2" s="285"/>
      <c r="BRT2" s="285"/>
      <c r="BRU2" s="285"/>
      <c r="BRV2" s="285"/>
      <c r="BRW2" s="285"/>
      <c r="BRX2" s="285"/>
      <c r="BRY2" s="285"/>
      <c r="BRZ2" s="285"/>
      <c r="BSA2" s="285"/>
      <c r="BSB2" s="285"/>
      <c r="BSC2" s="285"/>
      <c r="BSD2" s="285"/>
      <c r="BSE2" s="285"/>
      <c r="BSF2" s="285"/>
      <c r="BSG2" s="285"/>
      <c r="BSH2" s="285"/>
      <c r="BSI2" s="285"/>
      <c r="BSJ2" s="285"/>
      <c r="BSK2" s="285"/>
      <c r="BSL2" s="285"/>
      <c r="BSM2" s="285"/>
      <c r="BSN2" s="285"/>
      <c r="BSO2" s="285"/>
      <c r="BSP2" s="285"/>
      <c r="BSQ2" s="285"/>
      <c r="BSR2" s="285"/>
      <c r="BSS2" s="285"/>
      <c r="BST2" s="285"/>
      <c r="BSU2" s="285"/>
      <c r="BSV2" s="285"/>
      <c r="BSW2" s="285"/>
      <c r="BSX2" s="285"/>
      <c r="BSY2" s="285"/>
      <c r="BSZ2" s="285"/>
      <c r="BTA2" s="285"/>
      <c r="BTB2" s="285"/>
      <c r="BTC2" s="285"/>
      <c r="BTD2" s="285"/>
      <c r="BTE2" s="285"/>
      <c r="BTF2" s="285"/>
      <c r="BTG2" s="285"/>
      <c r="BTH2" s="285"/>
      <c r="BTI2" s="285"/>
      <c r="BTJ2" s="285"/>
      <c r="BTK2" s="285"/>
      <c r="BTL2" s="285"/>
      <c r="BTM2" s="285"/>
      <c r="BTN2" s="285"/>
      <c r="BTO2" s="285"/>
      <c r="BTP2" s="285"/>
      <c r="BTQ2" s="285"/>
      <c r="BTR2" s="285"/>
      <c r="BTS2" s="285"/>
      <c r="BTT2" s="285"/>
      <c r="BTU2" s="285"/>
      <c r="BTV2" s="285"/>
      <c r="BTW2" s="285"/>
      <c r="BTX2" s="285"/>
      <c r="BTY2" s="285"/>
      <c r="BTZ2" s="285"/>
      <c r="BUA2" s="285"/>
      <c r="BUB2" s="285"/>
      <c r="BUC2" s="285"/>
      <c r="BUD2" s="285"/>
      <c r="BUE2" s="285"/>
      <c r="BUF2" s="285"/>
      <c r="BUG2" s="285"/>
      <c r="BUH2" s="285"/>
      <c r="BUI2" s="285"/>
      <c r="BUJ2" s="285"/>
      <c r="BUK2" s="285"/>
      <c r="BUL2" s="285"/>
      <c r="BUM2" s="285"/>
      <c r="BUN2" s="285"/>
      <c r="BUO2" s="285"/>
      <c r="BUP2" s="285"/>
      <c r="BUQ2" s="285"/>
      <c r="BUR2" s="285"/>
      <c r="BUS2" s="285"/>
      <c r="BUT2" s="285"/>
      <c r="BUU2" s="285"/>
      <c r="BUV2" s="285"/>
      <c r="BUW2" s="285"/>
      <c r="BUX2" s="285"/>
      <c r="BUY2" s="285"/>
      <c r="BUZ2" s="285"/>
      <c r="BVA2" s="285"/>
      <c r="BVB2" s="285"/>
      <c r="BVC2" s="285"/>
      <c r="BVD2" s="285"/>
      <c r="BVE2" s="285"/>
      <c r="BVF2" s="285"/>
      <c r="BVG2" s="285"/>
      <c r="BVH2" s="285"/>
      <c r="BVI2" s="285"/>
      <c r="BVJ2" s="285"/>
      <c r="BVK2" s="285"/>
      <c r="BVL2" s="285"/>
      <c r="BVM2" s="285"/>
      <c r="BVN2" s="285"/>
      <c r="BVO2" s="285"/>
      <c r="BVP2" s="285"/>
      <c r="BVQ2" s="285"/>
      <c r="BVR2" s="285"/>
      <c r="BVS2" s="285"/>
      <c r="BVT2" s="285"/>
      <c r="BVU2" s="285"/>
      <c r="BVV2" s="285"/>
      <c r="BVW2" s="285"/>
      <c r="BVX2" s="285"/>
      <c r="BVY2" s="285"/>
      <c r="BVZ2" s="285"/>
      <c r="BWA2" s="285"/>
      <c r="BWB2" s="285"/>
      <c r="BWC2" s="285"/>
      <c r="BWD2" s="285"/>
      <c r="BWE2" s="285"/>
      <c r="BWF2" s="285"/>
      <c r="BWG2" s="285"/>
      <c r="BWH2" s="285"/>
      <c r="BWI2" s="285"/>
      <c r="BWJ2" s="285"/>
      <c r="BWK2" s="285"/>
      <c r="BWL2" s="285"/>
      <c r="BWM2" s="285"/>
      <c r="BWN2" s="285"/>
      <c r="BWO2" s="285"/>
      <c r="BWP2" s="285"/>
      <c r="BWQ2" s="285"/>
      <c r="BWR2" s="285"/>
      <c r="BWS2" s="285"/>
      <c r="BWT2" s="285"/>
      <c r="BWU2" s="285"/>
      <c r="BWV2" s="285"/>
      <c r="BWW2" s="285"/>
      <c r="BWX2" s="285"/>
      <c r="BWY2" s="285"/>
      <c r="BWZ2" s="285"/>
      <c r="BXA2" s="285"/>
      <c r="BXB2" s="285"/>
      <c r="BXC2" s="285"/>
      <c r="BXD2" s="285"/>
      <c r="BXE2" s="285"/>
      <c r="BXF2" s="285"/>
      <c r="BXG2" s="285"/>
      <c r="BXH2" s="285"/>
      <c r="BXI2" s="285"/>
      <c r="BXJ2" s="285"/>
      <c r="BXK2" s="285"/>
      <c r="BXL2" s="285"/>
      <c r="BXM2" s="285"/>
      <c r="BXN2" s="285"/>
      <c r="BXO2" s="285"/>
      <c r="BXP2" s="285"/>
      <c r="BXQ2" s="285"/>
      <c r="BXR2" s="285"/>
      <c r="BXS2" s="285"/>
      <c r="BXT2" s="285"/>
      <c r="BXU2" s="285"/>
      <c r="BXV2" s="285"/>
      <c r="BXW2" s="285"/>
      <c r="BXX2" s="285"/>
      <c r="BXY2" s="285"/>
      <c r="BXZ2" s="285"/>
      <c r="BYA2" s="285"/>
      <c r="BYB2" s="285"/>
      <c r="BYC2" s="285"/>
      <c r="BYD2" s="285"/>
      <c r="BYE2" s="285"/>
      <c r="BYF2" s="285"/>
      <c r="BYG2" s="285"/>
      <c r="BYH2" s="285"/>
      <c r="BYI2" s="285"/>
      <c r="BYJ2" s="285"/>
      <c r="BYK2" s="285"/>
      <c r="BYL2" s="285"/>
      <c r="BYM2" s="285"/>
      <c r="BYN2" s="285"/>
      <c r="BYO2" s="285"/>
      <c r="BYP2" s="285"/>
      <c r="BYQ2" s="285"/>
      <c r="BYR2" s="285"/>
      <c r="BYS2" s="285"/>
      <c r="BYT2" s="285"/>
      <c r="BYU2" s="285"/>
      <c r="BYV2" s="285"/>
      <c r="BYW2" s="285"/>
      <c r="BYX2" s="285"/>
      <c r="BYY2" s="285"/>
      <c r="BYZ2" s="285"/>
      <c r="BZA2" s="285"/>
      <c r="BZB2" s="285"/>
      <c r="BZC2" s="285"/>
      <c r="BZD2" s="285"/>
      <c r="BZE2" s="285"/>
      <c r="BZF2" s="285"/>
      <c r="BZG2" s="285"/>
      <c r="BZH2" s="285"/>
      <c r="BZI2" s="285"/>
      <c r="BZJ2" s="285"/>
      <c r="BZK2" s="285"/>
      <c r="BZL2" s="285"/>
      <c r="BZM2" s="285"/>
      <c r="BZN2" s="285"/>
      <c r="BZO2" s="285"/>
      <c r="BZP2" s="285"/>
      <c r="BZQ2" s="285"/>
      <c r="BZR2" s="285"/>
      <c r="BZS2" s="285"/>
      <c r="BZT2" s="285"/>
      <c r="BZU2" s="285"/>
      <c r="BZV2" s="285"/>
      <c r="BZW2" s="285"/>
      <c r="BZX2" s="285"/>
      <c r="BZY2" s="285"/>
      <c r="BZZ2" s="285"/>
      <c r="CAA2" s="285"/>
      <c r="CAB2" s="285"/>
      <c r="CAC2" s="285"/>
      <c r="CAD2" s="285"/>
      <c r="CAE2" s="285"/>
      <c r="CAF2" s="285"/>
      <c r="CAG2" s="285"/>
      <c r="CAH2" s="285"/>
      <c r="CAI2" s="285"/>
      <c r="CAJ2" s="285"/>
      <c r="CAK2" s="285"/>
      <c r="CAL2" s="285"/>
      <c r="CAM2" s="285"/>
      <c r="CAN2" s="285"/>
      <c r="CAO2" s="285"/>
      <c r="CAP2" s="285"/>
      <c r="CAQ2" s="285"/>
      <c r="CAR2" s="285"/>
      <c r="CAS2" s="285"/>
      <c r="CAT2" s="285"/>
      <c r="CAU2" s="285"/>
      <c r="CAV2" s="285"/>
      <c r="CAW2" s="285"/>
      <c r="CAX2" s="285"/>
      <c r="CAY2" s="285"/>
      <c r="CAZ2" s="285"/>
      <c r="CBA2" s="285"/>
      <c r="CBB2" s="285"/>
      <c r="CBC2" s="285"/>
      <c r="CBD2" s="285"/>
      <c r="CBE2" s="285"/>
      <c r="CBF2" s="285"/>
      <c r="CBG2" s="285"/>
      <c r="CBH2" s="285"/>
      <c r="CBI2" s="285"/>
      <c r="CBJ2" s="285"/>
      <c r="CBK2" s="285"/>
      <c r="CBL2" s="285"/>
      <c r="CBM2" s="285"/>
      <c r="CBN2" s="285"/>
      <c r="CBO2" s="285"/>
      <c r="CBP2" s="285"/>
      <c r="CBQ2" s="285"/>
      <c r="CBR2" s="285"/>
      <c r="CBS2" s="285"/>
      <c r="CBT2" s="285"/>
      <c r="CBU2" s="285"/>
      <c r="CBV2" s="285"/>
      <c r="CBW2" s="285"/>
      <c r="CBX2" s="285"/>
      <c r="CBY2" s="285"/>
      <c r="CBZ2" s="285"/>
      <c r="CCA2" s="285"/>
      <c r="CCB2" s="285"/>
      <c r="CCC2" s="285"/>
      <c r="CCD2" s="285"/>
      <c r="CCE2" s="285"/>
      <c r="CCF2" s="285"/>
      <c r="CCG2" s="285"/>
      <c r="CCH2" s="285"/>
      <c r="CCI2" s="285"/>
      <c r="CCJ2" s="285"/>
      <c r="CCK2" s="285"/>
      <c r="CCL2" s="285"/>
      <c r="CCM2" s="285"/>
      <c r="CCN2" s="285"/>
      <c r="CCO2" s="285"/>
      <c r="CCP2" s="285"/>
      <c r="CCQ2" s="285"/>
      <c r="CCR2" s="285"/>
      <c r="CCS2" s="285"/>
      <c r="CCT2" s="285"/>
      <c r="CCU2" s="285"/>
      <c r="CCV2" s="285"/>
      <c r="CCW2" s="285"/>
      <c r="CCX2" s="285"/>
      <c r="CCY2" s="285"/>
      <c r="CCZ2" s="285"/>
      <c r="CDA2" s="285"/>
      <c r="CDB2" s="285"/>
      <c r="CDC2" s="285"/>
      <c r="CDD2" s="285"/>
      <c r="CDE2" s="285"/>
      <c r="CDF2" s="285"/>
      <c r="CDG2" s="285"/>
      <c r="CDH2" s="285"/>
      <c r="CDI2" s="285"/>
      <c r="CDJ2" s="285"/>
      <c r="CDK2" s="285"/>
      <c r="CDL2" s="285"/>
      <c r="CDM2" s="285"/>
      <c r="CDN2" s="285"/>
      <c r="CDO2" s="285"/>
      <c r="CDP2" s="285"/>
      <c r="CDQ2" s="285"/>
      <c r="CDR2" s="285"/>
      <c r="CDS2" s="285"/>
      <c r="CDT2" s="285"/>
      <c r="CDU2" s="285"/>
      <c r="CDV2" s="285"/>
      <c r="CDW2" s="285"/>
      <c r="CDX2" s="285"/>
      <c r="CDY2" s="285"/>
      <c r="CDZ2" s="285"/>
      <c r="CEA2" s="285"/>
      <c r="CEB2" s="285"/>
      <c r="CEC2" s="285"/>
      <c r="CED2" s="285"/>
      <c r="CEE2" s="285"/>
      <c r="CEF2" s="285"/>
      <c r="CEG2" s="285"/>
      <c r="CEH2" s="285"/>
      <c r="CEI2" s="285"/>
      <c r="CEJ2" s="285"/>
      <c r="CEK2" s="285"/>
      <c r="CEL2" s="285"/>
      <c r="CEM2" s="285"/>
      <c r="CEN2" s="285"/>
      <c r="CEO2" s="285"/>
      <c r="CEP2" s="285"/>
      <c r="CEQ2" s="285"/>
      <c r="CER2" s="285"/>
      <c r="CES2" s="285"/>
      <c r="CET2" s="285"/>
      <c r="CEU2" s="285"/>
      <c r="CEV2" s="285"/>
      <c r="CEW2" s="285"/>
      <c r="CEX2" s="285"/>
      <c r="CEY2" s="285"/>
      <c r="CEZ2" s="285"/>
      <c r="CFA2" s="285"/>
      <c r="CFB2" s="285"/>
      <c r="CFC2" s="285"/>
      <c r="CFD2" s="285"/>
      <c r="CFE2" s="285"/>
      <c r="CFF2" s="285"/>
      <c r="CFG2" s="285"/>
      <c r="CFH2" s="285"/>
      <c r="CFI2" s="285"/>
      <c r="CFJ2" s="285"/>
      <c r="CFK2" s="285"/>
      <c r="CFL2" s="285"/>
      <c r="CFM2" s="285"/>
      <c r="CFN2" s="285"/>
      <c r="CFO2" s="285"/>
      <c r="CFP2" s="285"/>
      <c r="CFQ2" s="285"/>
      <c r="CFR2" s="285"/>
      <c r="CFS2" s="285"/>
      <c r="CFT2" s="285"/>
      <c r="CFU2" s="285"/>
      <c r="CFV2" s="285"/>
      <c r="CFW2" s="285"/>
      <c r="CFX2" s="285"/>
      <c r="CFY2" s="285"/>
      <c r="CFZ2" s="285"/>
      <c r="CGA2" s="285"/>
      <c r="CGB2" s="285"/>
      <c r="CGC2" s="285"/>
      <c r="CGD2" s="285"/>
      <c r="CGE2" s="285"/>
      <c r="CGF2" s="285"/>
      <c r="CGG2" s="285"/>
      <c r="CGH2" s="285"/>
      <c r="CGI2" s="285"/>
      <c r="CGJ2" s="285"/>
      <c r="CGK2" s="285"/>
      <c r="CGL2" s="285"/>
      <c r="CGM2" s="285"/>
      <c r="CGN2" s="285"/>
      <c r="CGO2" s="285"/>
      <c r="CGP2" s="285"/>
      <c r="CGQ2" s="285"/>
      <c r="CGR2" s="285"/>
      <c r="CGS2" s="285"/>
      <c r="CGT2" s="285"/>
      <c r="CGU2" s="285"/>
      <c r="CGV2" s="285"/>
      <c r="CGW2" s="285"/>
      <c r="CGX2" s="285"/>
      <c r="CGY2" s="285"/>
      <c r="CGZ2" s="285"/>
      <c r="CHA2" s="285"/>
      <c r="CHB2" s="285"/>
      <c r="CHC2" s="285"/>
      <c r="CHD2" s="285"/>
      <c r="CHE2" s="285"/>
      <c r="CHF2" s="285"/>
      <c r="CHG2" s="285"/>
      <c r="CHH2" s="285"/>
      <c r="CHI2" s="285"/>
      <c r="CHJ2" s="285"/>
      <c r="CHK2" s="285"/>
      <c r="CHL2" s="285"/>
      <c r="CHM2" s="285"/>
      <c r="CHN2" s="285"/>
      <c r="CHO2" s="285"/>
      <c r="CHP2" s="285"/>
      <c r="CHQ2" s="285"/>
      <c r="CHR2" s="285"/>
      <c r="CHS2" s="285"/>
      <c r="CHT2" s="285"/>
      <c r="CHU2" s="285"/>
      <c r="CHV2" s="285"/>
      <c r="CHW2" s="285"/>
      <c r="CHX2" s="285"/>
      <c r="CHY2" s="285"/>
      <c r="CHZ2" s="285"/>
      <c r="CIA2" s="285"/>
      <c r="CIB2" s="285"/>
      <c r="CIC2" s="285"/>
      <c r="CID2" s="285"/>
      <c r="CIE2" s="285"/>
      <c r="CIF2" s="285"/>
      <c r="CIG2" s="285"/>
      <c r="CIH2" s="285"/>
      <c r="CII2" s="285"/>
      <c r="CIJ2" s="285"/>
      <c r="CIK2" s="285"/>
      <c r="CIL2" s="285"/>
      <c r="CIM2" s="285"/>
      <c r="CIN2" s="285"/>
      <c r="CIO2" s="285"/>
      <c r="CIP2" s="285"/>
      <c r="CIQ2" s="285"/>
      <c r="CIR2" s="285"/>
      <c r="CIS2" s="285"/>
      <c r="CIT2" s="285"/>
      <c r="CIU2" s="285"/>
      <c r="CIV2" s="285"/>
      <c r="CIW2" s="285"/>
      <c r="CIX2" s="285"/>
      <c r="CIY2" s="285"/>
      <c r="CIZ2" s="285"/>
      <c r="CJA2" s="285"/>
      <c r="CJB2" s="285"/>
      <c r="CJC2" s="285"/>
      <c r="CJD2" s="285"/>
      <c r="CJE2" s="285"/>
      <c r="CJF2" s="285"/>
      <c r="CJG2" s="285"/>
      <c r="CJH2" s="285"/>
      <c r="CJI2" s="285"/>
      <c r="CJJ2" s="285"/>
      <c r="CJK2" s="285"/>
      <c r="CJL2" s="285"/>
      <c r="CJM2" s="285"/>
      <c r="CJN2" s="285"/>
      <c r="CJO2" s="285"/>
      <c r="CJP2" s="285"/>
      <c r="CJQ2" s="285"/>
      <c r="CJR2" s="285"/>
      <c r="CJS2" s="285"/>
      <c r="CJT2" s="285"/>
      <c r="CJU2" s="285"/>
      <c r="CJV2" s="285"/>
      <c r="CJW2" s="285"/>
      <c r="CJX2" s="285"/>
      <c r="CJY2" s="285"/>
      <c r="CJZ2" s="285"/>
      <c r="CKA2" s="285"/>
      <c r="CKB2" s="285"/>
      <c r="CKC2" s="285"/>
      <c r="CKD2" s="285"/>
      <c r="CKE2" s="285"/>
      <c r="CKF2" s="285"/>
      <c r="CKG2" s="285"/>
      <c r="CKH2" s="285"/>
      <c r="CKI2" s="285"/>
      <c r="CKJ2" s="285"/>
      <c r="CKK2" s="285"/>
      <c r="CKL2" s="285"/>
      <c r="CKM2" s="285"/>
      <c r="CKN2" s="285"/>
      <c r="CKO2" s="285"/>
      <c r="CKP2" s="285"/>
      <c r="CKQ2" s="285"/>
      <c r="CKR2" s="285"/>
      <c r="CKS2" s="285"/>
      <c r="CKT2" s="285"/>
      <c r="CKU2" s="285"/>
      <c r="CKV2" s="285"/>
      <c r="CKW2" s="285"/>
      <c r="CKX2" s="285"/>
      <c r="CKY2" s="285"/>
      <c r="CKZ2" s="285"/>
      <c r="CLA2" s="285"/>
      <c r="CLB2" s="285"/>
      <c r="CLC2" s="285"/>
      <c r="CLD2" s="285"/>
      <c r="CLE2" s="285"/>
      <c r="CLF2" s="285"/>
      <c r="CLG2" s="285"/>
      <c r="CLH2" s="285"/>
      <c r="CLI2" s="285"/>
      <c r="CLJ2" s="285"/>
      <c r="CLK2" s="285"/>
      <c r="CLL2" s="285"/>
      <c r="CLM2" s="285"/>
      <c r="CLN2" s="285"/>
      <c r="CLO2" s="285"/>
      <c r="CLP2" s="285"/>
      <c r="CLQ2" s="285"/>
      <c r="CLR2" s="285"/>
      <c r="CLS2" s="285"/>
      <c r="CLT2" s="285"/>
      <c r="CLU2" s="285"/>
      <c r="CLV2" s="285"/>
      <c r="CLW2" s="285"/>
      <c r="CLX2" s="285"/>
      <c r="CLY2" s="285"/>
      <c r="CLZ2" s="285"/>
      <c r="CMA2" s="285"/>
      <c r="CMB2" s="285"/>
      <c r="CMC2" s="285"/>
      <c r="CMD2" s="285"/>
      <c r="CME2" s="285"/>
      <c r="CMF2" s="285"/>
      <c r="CMG2" s="285"/>
      <c r="CMH2" s="285"/>
      <c r="CMI2" s="285"/>
      <c r="CMJ2" s="285"/>
      <c r="CMK2" s="285"/>
      <c r="CML2" s="285"/>
      <c r="CMM2" s="285"/>
      <c r="CMN2" s="285"/>
      <c r="CMO2" s="285"/>
      <c r="CMP2" s="285"/>
      <c r="CMQ2" s="285"/>
      <c r="CMR2" s="285"/>
      <c r="CMS2" s="285"/>
      <c r="CMT2" s="285"/>
      <c r="CMU2" s="285"/>
      <c r="CMV2" s="285"/>
      <c r="CMW2" s="285"/>
      <c r="CMX2" s="285"/>
      <c r="CMY2" s="285"/>
      <c r="CMZ2" s="285"/>
      <c r="CNA2" s="285"/>
      <c r="CNB2" s="285"/>
      <c r="CNC2" s="285"/>
      <c r="CND2" s="285"/>
      <c r="CNE2" s="285"/>
      <c r="CNF2" s="285"/>
      <c r="CNG2" s="285"/>
      <c r="CNH2" s="285"/>
      <c r="CNI2" s="285"/>
      <c r="CNJ2" s="285"/>
      <c r="CNK2" s="285"/>
      <c r="CNL2" s="285"/>
      <c r="CNM2" s="285"/>
      <c r="CNN2" s="285"/>
      <c r="CNO2" s="285"/>
      <c r="CNP2" s="285"/>
      <c r="CNQ2" s="285"/>
      <c r="CNR2" s="285"/>
      <c r="CNS2" s="285"/>
      <c r="CNT2" s="285"/>
      <c r="CNU2" s="285"/>
      <c r="CNV2" s="285"/>
      <c r="CNW2" s="285"/>
      <c r="CNX2" s="285"/>
      <c r="CNY2" s="285"/>
      <c r="CNZ2" s="285"/>
      <c r="COA2" s="285"/>
      <c r="COB2" s="285"/>
      <c r="COC2" s="285"/>
      <c r="COD2" s="285"/>
      <c r="COE2" s="285"/>
      <c r="COF2" s="285"/>
      <c r="COG2" s="285"/>
      <c r="COH2" s="285"/>
      <c r="COI2" s="285"/>
      <c r="COJ2" s="285"/>
      <c r="COK2" s="285"/>
      <c r="COL2" s="285"/>
      <c r="COM2" s="285"/>
      <c r="CON2" s="285"/>
      <c r="COO2" s="285"/>
      <c r="COP2" s="285"/>
      <c r="COQ2" s="285"/>
      <c r="COR2" s="285"/>
      <c r="COS2" s="285"/>
      <c r="COT2" s="285"/>
      <c r="COU2" s="285"/>
      <c r="COV2" s="285"/>
      <c r="COW2" s="285"/>
      <c r="COX2" s="285"/>
      <c r="COY2" s="285"/>
      <c r="COZ2" s="285"/>
      <c r="CPA2" s="285"/>
      <c r="CPB2" s="285"/>
      <c r="CPC2" s="285"/>
      <c r="CPD2" s="285"/>
      <c r="CPE2" s="285"/>
      <c r="CPF2" s="285"/>
      <c r="CPG2" s="285"/>
      <c r="CPH2" s="285"/>
      <c r="CPI2" s="285"/>
      <c r="CPJ2" s="285"/>
      <c r="CPK2" s="285"/>
      <c r="CPL2" s="285"/>
      <c r="CPM2" s="285"/>
      <c r="CPN2" s="285"/>
      <c r="CPO2" s="285"/>
      <c r="CPP2" s="285"/>
      <c r="CPQ2" s="285"/>
      <c r="CPR2" s="285"/>
      <c r="CPS2" s="285"/>
      <c r="CPT2" s="285"/>
      <c r="CPU2" s="285"/>
      <c r="CPV2" s="285"/>
      <c r="CPW2" s="285"/>
      <c r="CPX2" s="285"/>
      <c r="CPY2" s="285"/>
      <c r="CPZ2" s="285"/>
      <c r="CQA2" s="285"/>
      <c r="CQB2" s="285"/>
      <c r="CQC2" s="285"/>
      <c r="CQD2" s="285"/>
      <c r="CQE2" s="285"/>
      <c r="CQF2" s="285"/>
      <c r="CQG2" s="285"/>
      <c r="CQH2" s="285"/>
      <c r="CQI2" s="285"/>
      <c r="CQJ2" s="285"/>
      <c r="CQK2" s="285"/>
      <c r="CQL2" s="285"/>
      <c r="CQM2" s="285"/>
      <c r="CQN2" s="285"/>
      <c r="CQO2" s="285"/>
      <c r="CQP2" s="285"/>
      <c r="CQQ2" s="285"/>
      <c r="CQR2" s="285"/>
      <c r="CQS2" s="285"/>
      <c r="CQT2" s="285"/>
      <c r="CQU2" s="285"/>
      <c r="CQV2" s="285"/>
      <c r="CQW2" s="285"/>
      <c r="CQX2" s="285"/>
      <c r="CQY2" s="285"/>
      <c r="CQZ2" s="285"/>
      <c r="CRA2" s="285"/>
      <c r="CRB2" s="285"/>
      <c r="CRC2" s="285"/>
      <c r="CRD2" s="285"/>
      <c r="CRE2" s="285"/>
      <c r="CRF2" s="285"/>
      <c r="CRG2" s="285"/>
      <c r="CRH2" s="285"/>
      <c r="CRI2" s="285"/>
      <c r="CRJ2" s="285"/>
      <c r="CRK2" s="285"/>
      <c r="CRL2" s="285"/>
      <c r="CRM2" s="285"/>
      <c r="CRN2" s="285"/>
      <c r="CRO2" s="285"/>
      <c r="CRP2" s="285"/>
      <c r="CRQ2" s="285"/>
      <c r="CRR2" s="285"/>
      <c r="CRS2" s="285"/>
      <c r="CRT2" s="285"/>
      <c r="CRU2" s="285"/>
      <c r="CRV2" s="285"/>
      <c r="CRW2" s="285"/>
      <c r="CRX2" s="285"/>
      <c r="CRY2" s="285"/>
      <c r="CRZ2" s="285"/>
      <c r="CSA2" s="285"/>
      <c r="CSB2" s="285"/>
      <c r="CSC2" s="285"/>
      <c r="CSD2" s="285"/>
      <c r="CSE2" s="285"/>
      <c r="CSF2" s="285"/>
      <c r="CSG2" s="285"/>
      <c r="CSH2" s="285"/>
      <c r="CSI2" s="285"/>
      <c r="CSJ2" s="285"/>
      <c r="CSK2" s="285"/>
      <c r="CSL2" s="285"/>
      <c r="CSM2" s="285"/>
      <c r="CSN2" s="285"/>
      <c r="CSO2" s="285"/>
      <c r="CSP2" s="285"/>
      <c r="CSQ2" s="285"/>
      <c r="CSR2" s="285"/>
      <c r="CSS2" s="285"/>
      <c r="CST2" s="285"/>
      <c r="CSU2" s="285"/>
      <c r="CSV2" s="285"/>
      <c r="CSW2" s="285"/>
      <c r="CSX2" s="285"/>
      <c r="CSY2" s="285"/>
      <c r="CSZ2" s="285"/>
      <c r="CTA2" s="285"/>
      <c r="CTB2" s="285"/>
      <c r="CTC2" s="285"/>
      <c r="CTD2" s="285"/>
      <c r="CTE2" s="285"/>
      <c r="CTF2" s="285"/>
      <c r="CTG2" s="285"/>
      <c r="CTH2" s="285"/>
      <c r="CTI2" s="285"/>
      <c r="CTJ2" s="285"/>
      <c r="CTK2" s="285"/>
      <c r="CTL2" s="285"/>
      <c r="CTM2" s="285"/>
      <c r="CTN2" s="285"/>
      <c r="CTO2" s="285"/>
      <c r="CTP2" s="285"/>
      <c r="CTQ2" s="285"/>
      <c r="CTR2" s="285"/>
      <c r="CTS2" s="285"/>
      <c r="CTT2" s="285"/>
      <c r="CTU2" s="285"/>
      <c r="CTV2" s="285"/>
      <c r="CTW2" s="285"/>
      <c r="CTX2" s="285"/>
      <c r="CTY2" s="285"/>
      <c r="CTZ2" s="285"/>
      <c r="CUA2" s="285"/>
      <c r="CUB2" s="285"/>
      <c r="CUC2" s="285"/>
      <c r="CUD2" s="285"/>
      <c r="CUE2" s="285"/>
      <c r="CUF2" s="285"/>
      <c r="CUG2" s="285"/>
      <c r="CUH2" s="285"/>
      <c r="CUI2" s="285"/>
      <c r="CUJ2" s="285"/>
      <c r="CUK2" s="285"/>
      <c r="CUL2" s="285"/>
      <c r="CUM2" s="285"/>
      <c r="CUN2" s="285"/>
      <c r="CUO2" s="285"/>
      <c r="CUP2" s="285"/>
      <c r="CUQ2" s="285"/>
      <c r="CUR2" s="285"/>
      <c r="CUS2" s="285"/>
      <c r="CUT2" s="285"/>
      <c r="CUU2" s="285"/>
      <c r="CUV2" s="285"/>
      <c r="CUW2" s="285"/>
      <c r="CUX2" s="285"/>
      <c r="CUY2" s="285"/>
      <c r="CUZ2" s="285"/>
      <c r="CVA2" s="285"/>
      <c r="CVB2" s="285"/>
      <c r="CVC2" s="285"/>
      <c r="CVD2" s="285"/>
      <c r="CVE2" s="285"/>
      <c r="CVF2" s="285"/>
      <c r="CVG2" s="285"/>
      <c r="CVH2" s="285"/>
      <c r="CVI2" s="285"/>
      <c r="CVJ2" s="285"/>
      <c r="CVK2" s="285"/>
      <c r="CVL2" s="285"/>
      <c r="CVM2" s="285"/>
      <c r="CVN2" s="285"/>
      <c r="CVO2" s="285"/>
      <c r="CVP2" s="285"/>
      <c r="CVQ2" s="285"/>
      <c r="CVR2" s="285"/>
      <c r="CVS2" s="285"/>
      <c r="CVT2" s="285"/>
      <c r="CVU2" s="285"/>
      <c r="CVV2" s="285"/>
      <c r="CVW2" s="285"/>
      <c r="CVX2" s="285"/>
      <c r="CVY2" s="285"/>
      <c r="CVZ2" s="285"/>
      <c r="CWA2" s="285"/>
      <c r="CWB2" s="285"/>
      <c r="CWC2" s="285"/>
      <c r="CWD2" s="285"/>
      <c r="CWE2" s="285"/>
      <c r="CWF2" s="285"/>
      <c r="CWG2" s="285"/>
      <c r="CWH2" s="285"/>
      <c r="CWI2" s="285"/>
      <c r="CWJ2" s="285"/>
      <c r="CWK2" s="285"/>
      <c r="CWL2" s="285"/>
      <c r="CWM2" s="285"/>
      <c r="CWN2" s="285"/>
      <c r="CWO2" s="285"/>
      <c r="CWP2" s="285"/>
      <c r="CWQ2" s="285"/>
      <c r="CWR2" s="285"/>
      <c r="CWS2" s="285"/>
      <c r="CWT2" s="285"/>
      <c r="CWU2" s="285"/>
      <c r="CWV2" s="285"/>
      <c r="CWW2" s="285"/>
      <c r="CWX2" s="285"/>
      <c r="CWY2" s="285"/>
      <c r="CWZ2" s="285"/>
      <c r="CXA2" s="285"/>
      <c r="CXB2" s="285"/>
      <c r="CXC2" s="285"/>
      <c r="CXD2" s="285"/>
      <c r="CXE2" s="285"/>
      <c r="CXF2" s="285"/>
      <c r="CXG2" s="285"/>
      <c r="CXH2" s="285"/>
      <c r="CXI2" s="285"/>
      <c r="CXJ2" s="285"/>
      <c r="CXK2" s="285"/>
      <c r="CXL2" s="285"/>
      <c r="CXM2" s="285"/>
      <c r="CXN2" s="285"/>
      <c r="CXO2" s="285"/>
      <c r="CXP2" s="285"/>
      <c r="CXQ2" s="285"/>
      <c r="CXR2" s="285"/>
      <c r="CXS2" s="285"/>
      <c r="CXT2" s="285"/>
      <c r="CXU2" s="285"/>
      <c r="CXV2" s="285"/>
      <c r="CXW2" s="285"/>
      <c r="CXX2" s="285"/>
      <c r="CXY2" s="285"/>
      <c r="CXZ2" s="285"/>
      <c r="CYA2" s="285"/>
      <c r="CYB2" s="285"/>
      <c r="CYC2" s="285"/>
      <c r="CYD2" s="285"/>
      <c r="CYE2" s="285"/>
      <c r="CYF2" s="285"/>
      <c r="CYG2" s="285"/>
      <c r="CYH2" s="285"/>
      <c r="CYI2" s="285"/>
      <c r="CYJ2" s="285"/>
      <c r="CYK2" s="285"/>
      <c r="CYL2" s="285"/>
      <c r="CYM2" s="285"/>
      <c r="CYN2" s="285"/>
      <c r="CYO2" s="285"/>
      <c r="CYP2" s="285"/>
      <c r="CYQ2" s="285"/>
      <c r="CYR2" s="285"/>
      <c r="CYS2" s="285"/>
      <c r="CYT2" s="285"/>
      <c r="CYU2" s="285"/>
      <c r="CYV2" s="285"/>
      <c r="CYW2" s="285"/>
      <c r="CYX2" s="285"/>
      <c r="CYY2" s="285"/>
      <c r="CYZ2" s="285"/>
      <c r="CZA2" s="285"/>
      <c r="CZB2" s="285"/>
      <c r="CZC2" s="285"/>
      <c r="CZD2" s="285"/>
      <c r="CZE2" s="285"/>
      <c r="CZF2" s="285"/>
      <c r="CZG2" s="285"/>
      <c r="CZH2" s="285"/>
      <c r="CZI2" s="285"/>
      <c r="CZJ2" s="285"/>
      <c r="CZK2" s="285"/>
      <c r="CZL2" s="285"/>
      <c r="CZM2" s="285"/>
      <c r="CZN2" s="285"/>
      <c r="CZO2" s="285"/>
      <c r="CZP2" s="285"/>
      <c r="CZQ2" s="285"/>
      <c r="CZR2" s="285"/>
      <c r="CZS2" s="285"/>
      <c r="CZT2" s="285"/>
      <c r="CZU2" s="285"/>
      <c r="CZV2" s="285"/>
      <c r="CZW2" s="285"/>
      <c r="CZX2" s="285"/>
      <c r="CZY2" s="285"/>
      <c r="CZZ2" s="285"/>
      <c r="DAA2" s="285"/>
      <c r="DAB2" s="285"/>
      <c r="DAC2" s="285"/>
      <c r="DAD2" s="285"/>
      <c r="DAE2" s="285"/>
      <c r="DAF2" s="285"/>
      <c r="DAG2" s="285"/>
      <c r="DAH2" s="285"/>
      <c r="DAI2" s="285"/>
      <c r="DAJ2" s="285"/>
      <c r="DAK2" s="285"/>
      <c r="DAL2" s="285"/>
      <c r="DAM2" s="285"/>
      <c r="DAN2" s="285"/>
      <c r="DAO2" s="285"/>
      <c r="DAP2" s="285"/>
      <c r="DAQ2" s="285"/>
      <c r="DAR2" s="285"/>
      <c r="DAS2" s="285"/>
      <c r="DAT2" s="285"/>
      <c r="DAU2" s="285"/>
      <c r="DAV2" s="285"/>
      <c r="DAW2" s="285"/>
      <c r="DAX2" s="285"/>
      <c r="DAY2" s="285"/>
      <c r="DAZ2" s="285"/>
      <c r="DBA2" s="285"/>
      <c r="DBB2" s="285"/>
      <c r="DBC2" s="285"/>
      <c r="DBD2" s="285"/>
      <c r="DBE2" s="285"/>
      <c r="DBF2" s="285"/>
      <c r="DBG2" s="285"/>
      <c r="DBH2" s="285"/>
      <c r="DBI2" s="285"/>
      <c r="DBJ2" s="285"/>
      <c r="DBK2" s="285"/>
      <c r="DBL2" s="285"/>
      <c r="DBM2" s="285"/>
      <c r="DBN2" s="285"/>
      <c r="DBO2" s="285"/>
      <c r="DBP2" s="285"/>
      <c r="DBQ2" s="285"/>
      <c r="DBR2" s="285"/>
      <c r="DBS2" s="285"/>
      <c r="DBT2" s="285"/>
      <c r="DBU2" s="285"/>
      <c r="DBV2" s="285"/>
      <c r="DBW2" s="285"/>
      <c r="DBX2" s="285"/>
      <c r="DBY2" s="285"/>
      <c r="DBZ2" s="285"/>
      <c r="DCA2" s="285"/>
      <c r="DCB2" s="285"/>
      <c r="DCC2" s="285"/>
      <c r="DCD2" s="285"/>
      <c r="DCE2" s="285"/>
      <c r="DCF2" s="285"/>
      <c r="DCG2" s="285"/>
      <c r="DCH2" s="285"/>
      <c r="DCI2" s="285"/>
      <c r="DCJ2" s="285"/>
      <c r="DCK2" s="285"/>
      <c r="DCL2" s="285"/>
      <c r="DCM2" s="285"/>
      <c r="DCN2" s="285"/>
      <c r="DCO2" s="285"/>
      <c r="DCP2" s="285"/>
      <c r="DCQ2" s="285"/>
      <c r="DCR2" s="285"/>
      <c r="DCS2" s="285"/>
      <c r="DCT2" s="285"/>
      <c r="DCU2" s="285"/>
      <c r="DCV2" s="285"/>
      <c r="DCW2" s="285"/>
      <c r="DCX2" s="285"/>
      <c r="DCY2" s="285"/>
      <c r="DCZ2" s="285"/>
      <c r="DDA2" s="285"/>
      <c r="DDB2" s="285"/>
      <c r="DDC2" s="285"/>
      <c r="DDD2" s="285"/>
      <c r="DDE2" s="285"/>
      <c r="DDF2" s="285"/>
      <c r="DDG2" s="285"/>
      <c r="DDH2" s="285"/>
      <c r="DDI2" s="285"/>
      <c r="DDJ2" s="285"/>
      <c r="DDK2" s="285"/>
      <c r="DDL2" s="285"/>
      <c r="DDM2" s="285"/>
      <c r="DDN2" s="285"/>
      <c r="DDO2" s="285"/>
      <c r="DDP2" s="285"/>
      <c r="DDQ2" s="285"/>
      <c r="DDR2" s="285"/>
      <c r="DDS2" s="285"/>
      <c r="DDT2" s="285"/>
      <c r="DDU2" s="285"/>
      <c r="DDV2" s="285"/>
      <c r="DDW2" s="285"/>
      <c r="DDX2" s="285"/>
      <c r="DDY2" s="285"/>
      <c r="DDZ2" s="285"/>
      <c r="DEA2" s="285"/>
      <c r="DEB2" s="285"/>
      <c r="DEC2" s="285"/>
      <c r="DED2" s="285"/>
      <c r="DEE2" s="285"/>
      <c r="DEF2" s="285"/>
      <c r="DEG2" s="285"/>
      <c r="DEH2" s="285"/>
      <c r="DEI2" s="285"/>
      <c r="DEJ2" s="285"/>
      <c r="DEK2" s="285"/>
      <c r="DEL2" s="285"/>
      <c r="DEM2" s="285"/>
      <c r="DEN2" s="285"/>
      <c r="DEO2" s="285"/>
      <c r="DEP2" s="285"/>
      <c r="DEQ2" s="285"/>
      <c r="DER2" s="285"/>
      <c r="DES2" s="285"/>
      <c r="DET2" s="285"/>
      <c r="DEU2" s="285"/>
      <c r="DEV2" s="285"/>
      <c r="DEW2" s="285"/>
      <c r="DEX2" s="285"/>
      <c r="DEY2" s="285"/>
      <c r="DEZ2" s="285"/>
      <c r="DFA2" s="285"/>
      <c r="DFB2" s="285"/>
      <c r="DFC2" s="285"/>
      <c r="DFD2" s="285"/>
      <c r="DFE2" s="285"/>
      <c r="DFF2" s="285"/>
      <c r="DFG2" s="285"/>
      <c r="DFH2" s="285"/>
      <c r="DFI2" s="285"/>
      <c r="DFJ2" s="285"/>
      <c r="DFK2" s="285"/>
      <c r="DFL2" s="285"/>
      <c r="DFM2" s="285"/>
      <c r="DFN2" s="285"/>
      <c r="DFO2" s="285"/>
      <c r="DFP2" s="285"/>
      <c r="DFQ2" s="285"/>
      <c r="DFR2" s="285"/>
      <c r="DFS2" s="285"/>
      <c r="DFT2" s="285"/>
      <c r="DFU2" s="285"/>
      <c r="DFV2" s="285"/>
      <c r="DFW2" s="285"/>
      <c r="DFX2" s="285"/>
      <c r="DFY2" s="285"/>
      <c r="DFZ2" s="285"/>
      <c r="DGA2" s="285"/>
      <c r="DGB2" s="285"/>
      <c r="DGC2" s="285"/>
      <c r="DGD2" s="285"/>
      <c r="DGE2" s="285"/>
      <c r="DGF2" s="285"/>
      <c r="DGG2" s="285"/>
      <c r="DGH2" s="285"/>
      <c r="DGI2" s="285"/>
      <c r="DGJ2" s="285"/>
      <c r="DGK2" s="285"/>
      <c r="DGL2" s="285"/>
      <c r="DGM2" s="285"/>
      <c r="DGN2" s="285"/>
      <c r="DGO2" s="285"/>
      <c r="DGP2" s="285"/>
      <c r="DGQ2" s="285"/>
      <c r="DGR2" s="285"/>
      <c r="DGS2" s="285"/>
      <c r="DGT2" s="285"/>
      <c r="DGU2" s="285"/>
      <c r="DGV2" s="285"/>
      <c r="DGW2" s="285"/>
      <c r="DGX2" s="285"/>
      <c r="DGY2" s="285"/>
      <c r="DGZ2" s="285"/>
      <c r="DHA2" s="285"/>
      <c r="DHB2" s="285"/>
      <c r="DHC2" s="285"/>
      <c r="DHD2" s="285"/>
      <c r="DHE2" s="285"/>
      <c r="DHF2" s="285"/>
      <c r="DHG2" s="285"/>
      <c r="DHH2" s="285"/>
      <c r="DHI2" s="285"/>
      <c r="DHJ2" s="285"/>
      <c r="DHK2" s="285"/>
      <c r="DHL2" s="285"/>
      <c r="DHM2" s="285"/>
      <c r="DHN2" s="285"/>
      <c r="DHO2" s="285"/>
      <c r="DHP2" s="285"/>
      <c r="DHQ2" s="285"/>
      <c r="DHR2" s="285"/>
      <c r="DHS2" s="285"/>
      <c r="DHT2" s="285"/>
      <c r="DHU2" s="285"/>
      <c r="DHV2" s="285"/>
      <c r="DHW2" s="285"/>
      <c r="DHX2" s="285"/>
      <c r="DHY2" s="285"/>
      <c r="DHZ2" s="285"/>
      <c r="DIA2" s="285"/>
      <c r="DIB2" s="285"/>
      <c r="DIC2" s="285"/>
      <c r="DID2" s="285"/>
      <c r="DIE2" s="285"/>
      <c r="DIF2" s="285"/>
      <c r="DIG2" s="285"/>
      <c r="DIH2" s="285"/>
      <c r="DII2" s="285"/>
      <c r="DIJ2" s="285"/>
      <c r="DIK2" s="285"/>
      <c r="DIL2" s="285"/>
      <c r="DIM2" s="285"/>
      <c r="DIN2" s="285"/>
      <c r="DIO2" s="285"/>
      <c r="DIP2" s="285"/>
      <c r="DIQ2" s="285"/>
      <c r="DIR2" s="285"/>
      <c r="DIS2" s="285"/>
      <c r="DIT2" s="285"/>
      <c r="DIU2" s="285"/>
      <c r="DIV2" s="285"/>
      <c r="DIW2" s="285"/>
      <c r="DIX2" s="285"/>
      <c r="DIY2" s="285"/>
      <c r="DIZ2" s="285"/>
      <c r="DJA2" s="285"/>
      <c r="DJB2" s="285"/>
      <c r="DJC2" s="285"/>
      <c r="DJD2" s="285"/>
      <c r="DJE2" s="285"/>
      <c r="DJF2" s="285"/>
      <c r="DJG2" s="285"/>
      <c r="DJH2" s="285"/>
      <c r="DJI2" s="285"/>
      <c r="DJJ2" s="285"/>
      <c r="DJK2" s="285"/>
      <c r="DJL2" s="285"/>
      <c r="DJM2" s="285"/>
      <c r="DJN2" s="285"/>
      <c r="DJO2" s="285"/>
      <c r="DJP2" s="285"/>
      <c r="DJQ2" s="285"/>
      <c r="DJR2" s="285"/>
      <c r="DJS2" s="285"/>
      <c r="DJT2" s="285"/>
      <c r="DJU2" s="285"/>
      <c r="DJV2" s="285"/>
      <c r="DJW2" s="285"/>
      <c r="DJX2" s="285"/>
      <c r="DJY2" s="285"/>
      <c r="DJZ2" s="285"/>
      <c r="DKA2" s="285"/>
      <c r="DKB2" s="285"/>
      <c r="DKC2" s="285"/>
      <c r="DKD2" s="285"/>
      <c r="DKE2" s="285"/>
      <c r="DKF2" s="285"/>
      <c r="DKG2" s="285"/>
      <c r="DKH2" s="285"/>
      <c r="DKI2" s="285"/>
      <c r="DKJ2" s="285"/>
      <c r="DKK2" s="285"/>
      <c r="DKL2" s="285"/>
      <c r="DKM2" s="285"/>
      <c r="DKN2" s="285"/>
      <c r="DKO2" s="285"/>
      <c r="DKP2" s="285"/>
      <c r="DKQ2" s="285"/>
      <c r="DKR2" s="285"/>
      <c r="DKS2" s="285"/>
      <c r="DKT2" s="285"/>
      <c r="DKU2" s="285"/>
      <c r="DKV2" s="285"/>
      <c r="DKW2" s="285"/>
      <c r="DKX2" s="285"/>
      <c r="DKY2" s="285"/>
      <c r="DKZ2" s="285"/>
      <c r="DLA2" s="285"/>
      <c r="DLB2" s="285"/>
      <c r="DLC2" s="285"/>
      <c r="DLD2" s="285"/>
      <c r="DLE2" s="285"/>
      <c r="DLF2" s="285"/>
      <c r="DLG2" s="285"/>
      <c r="DLH2" s="285"/>
      <c r="DLI2" s="285"/>
      <c r="DLJ2" s="285"/>
      <c r="DLK2" s="285"/>
      <c r="DLL2" s="285"/>
      <c r="DLM2" s="285"/>
      <c r="DLN2" s="285"/>
      <c r="DLO2" s="285"/>
      <c r="DLP2" s="285"/>
      <c r="DLQ2" s="285"/>
      <c r="DLR2" s="285"/>
      <c r="DLS2" s="285"/>
      <c r="DLT2" s="285"/>
      <c r="DLU2" s="285"/>
      <c r="DLV2" s="285"/>
      <c r="DLW2" s="285"/>
      <c r="DLX2" s="285"/>
      <c r="DLY2" s="285"/>
      <c r="DLZ2" s="285"/>
      <c r="DMA2" s="285"/>
      <c r="DMB2" s="285"/>
      <c r="DMC2" s="285"/>
      <c r="DMD2" s="285"/>
      <c r="DME2" s="285"/>
      <c r="DMF2" s="285"/>
      <c r="DMG2" s="285"/>
      <c r="DMH2" s="285"/>
      <c r="DMI2" s="285"/>
      <c r="DMJ2" s="285"/>
      <c r="DMK2" s="285"/>
      <c r="DML2" s="285"/>
      <c r="DMM2" s="285"/>
      <c r="DMN2" s="285"/>
      <c r="DMO2" s="285"/>
      <c r="DMP2" s="285"/>
      <c r="DMQ2" s="285"/>
      <c r="DMR2" s="285"/>
      <c r="DMS2" s="285"/>
      <c r="DMT2" s="285"/>
      <c r="DMU2" s="285"/>
      <c r="DMV2" s="285"/>
      <c r="DMW2" s="285"/>
      <c r="DMX2" s="285"/>
      <c r="DMY2" s="285"/>
      <c r="DMZ2" s="285"/>
      <c r="DNA2" s="285"/>
      <c r="DNB2" s="285"/>
      <c r="DNC2" s="285"/>
      <c r="DND2" s="285"/>
      <c r="DNE2" s="285"/>
      <c r="DNF2" s="285"/>
      <c r="DNG2" s="285"/>
      <c r="DNH2" s="285"/>
      <c r="DNI2" s="285"/>
      <c r="DNJ2" s="285"/>
      <c r="DNK2" s="285"/>
      <c r="DNL2" s="285"/>
      <c r="DNM2" s="285"/>
      <c r="DNN2" s="285"/>
      <c r="DNO2" s="285"/>
      <c r="DNP2" s="285"/>
      <c r="DNQ2" s="285"/>
      <c r="DNR2" s="285"/>
      <c r="DNS2" s="285"/>
      <c r="DNT2" s="285"/>
      <c r="DNU2" s="285"/>
      <c r="DNV2" s="285"/>
      <c r="DNW2" s="285"/>
      <c r="DNX2" s="285"/>
      <c r="DNY2" s="285"/>
      <c r="DNZ2" s="285"/>
      <c r="DOA2" s="285"/>
      <c r="DOB2" s="285"/>
      <c r="DOC2" s="285"/>
      <c r="DOD2" s="285"/>
      <c r="DOE2" s="285"/>
      <c r="DOF2" s="285"/>
      <c r="DOG2" s="285"/>
      <c r="DOH2" s="285"/>
      <c r="DOI2" s="285"/>
      <c r="DOJ2" s="285"/>
      <c r="DOK2" s="285"/>
      <c r="DOL2" s="285"/>
      <c r="DOM2" s="285"/>
      <c r="DON2" s="285"/>
      <c r="DOO2" s="285"/>
      <c r="DOP2" s="285"/>
      <c r="DOQ2" s="285"/>
      <c r="DOR2" s="285"/>
      <c r="DOS2" s="285"/>
      <c r="DOT2" s="285"/>
      <c r="DOU2" s="285"/>
      <c r="DOV2" s="285"/>
      <c r="DOW2" s="285"/>
      <c r="DOX2" s="285"/>
      <c r="DOY2" s="285"/>
      <c r="DOZ2" s="285"/>
      <c r="DPA2" s="285"/>
      <c r="DPB2" s="285"/>
      <c r="DPC2" s="285"/>
      <c r="DPD2" s="285"/>
      <c r="DPE2" s="285"/>
      <c r="DPF2" s="285"/>
      <c r="DPG2" s="285"/>
      <c r="DPH2" s="285"/>
      <c r="DPI2" s="285"/>
      <c r="DPJ2" s="285"/>
      <c r="DPK2" s="285"/>
      <c r="DPL2" s="285"/>
      <c r="DPM2" s="285"/>
      <c r="DPN2" s="285"/>
      <c r="DPO2" s="285"/>
      <c r="DPP2" s="285"/>
      <c r="DPQ2" s="285"/>
      <c r="DPR2" s="285"/>
      <c r="DPS2" s="285"/>
      <c r="DPT2" s="285"/>
      <c r="DPU2" s="285"/>
      <c r="DPV2" s="285"/>
      <c r="DPW2" s="285"/>
      <c r="DPX2" s="285"/>
      <c r="DPY2" s="285"/>
      <c r="DPZ2" s="285"/>
      <c r="DQA2" s="285"/>
      <c r="DQB2" s="285"/>
      <c r="DQC2" s="285"/>
      <c r="DQD2" s="285"/>
      <c r="DQE2" s="285"/>
      <c r="DQF2" s="285"/>
      <c r="DQG2" s="285"/>
      <c r="DQH2" s="285"/>
      <c r="DQI2" s="285"/>
      <c r="DQJ2" s="285"/>
      <c r="DQK2" s="285"/>
      <c r="DQL2" s="285"/>
      <c r="DQM2" s="285"/>
      <c r="DQN2" s="285"/>
      <c r="DQO2" s="285"/>
      <c r="DQP2" s="285"/>
      <c r="DQQ2" s="285"/>
      <c r="DQR2" s="285"/>
      <c r="DQS2" s="285"/>
      <c r="DQT2" s="285"/>
      <c r="DQU2" s="285"/>
      <c r="DQV2" s="285"/>
      <c r="DQW2" s="285"/>
      <c r="DQX2" s="285"/>
      <c r="DQY2" s="285"/>
      <c r="DQZ2" s="285"/>
      <c r="DRA2" s="285"/>
      <c r="DRB2" s="285"/>
      <c r="DRC2" s="285"/>
      <c r="DRD2" s="285"/>
      <c r="DRE2" s="285"/>
      <c r="DRF2" s="285"/>
      <c r="DRG2" s="285"/>
      <c r="DRH2" s="285"/>
      <c r="DRI2" s="285"/>
      <c r="DRJ2" s="285"/>
      <c r="DRK2" s="285"/>
      <c r="DRL2" s="285"/>
      <c r="DRM2" s="285"/>
      <c r="DRN2" s="285"/>
      <c r="DRO2" s="285"/>
      <c r="DRP2" s="285"/>
      <c r="DRQ2" s="285"/>
      <c r="DRR2" s="285"/>
      <c r="DRS2" s="285"/>
      <c r="DRT2" s="285"/>
      <c r="DRU2" s="285"/>
      <c r="DRV2" s="285"/>
      <c r="DRW2" s="285"/>
      <c r="DRX2" s="285"/>
      <c r="DRY2" s="285"/>
      <c r="DRZ2" s="285"/>
      <c r="DSA2" s="285"/>
      <c r="DSB2" s="285"/>
      <c r="DSC2" s="285"/>
      <c r="DSD2" s="285"/>
      <c r="DSE2" s="285"/>
      <c r="DSF2" s="285"/>
      <c r="DSG2" s="285"/>
      <c r="DSH2" s="285"/>
      <c r="DSI2" s="285"/>
      <c r="DSJ2" s="285"/>
      <c r="DSK2" s="285"/>
      <c r="DSL2" s="285"/>
      <c r="DSM2" s="285"/>
      <c r="DSN2" s="285"/>
      <c r="DSO2" s="285"/>
      <c r="DSP2" s="285"/>
      <c r="DSQ2" s="285"/>
      <c r="DSR2" s="285"/>
      <c r="DSS2" s="285"/>
      <c r="DST2" s="285"/>
      <c r="DSU2" s="285"/>
      <c r="DSV2" s="285"/>
      <c r="DSW2" s="285"/>
      <c r="DSX2" s="285"/>
      <c r="DSY2" s="285"/>
      <c r="DSZ2" s="285"/>
      <c r="DTA2" s="285"/>
      <c r="DTB2" s="285"/>
      <c r="DTC2" s="285"/>
      <c r="DTD2" s="285"/>
      <c r="DTE2" s="285"/>
      <c r="DTF2" s="285"/>
      <c r="DTG2" s="285"/>
      <c r="DTH2" s="285"/>
      <c r="DTI2" s="285"/>
      <c r="DTJ2" s="285"/>
      <c r="DTK2" s="285"/>
      <c r="DTL2" s="285"/>
      <c r="DTM2" s="285"/>
      <c r="DTN2" s="285"/>
      <c r="DTO2" s="285"/>
      <c r="DTP2" s="285"/>
      <c r="DTQ2" s="285"/>
      <c r="DTR2" s="285"/>
      <c r="DTS2" s="285"/>
      <c r="DTT2" s="285"/>
      <c r="DTU2" s="285"/>
      <c r="DTV2" s="285"/>
      <c r="DTW2" s="285"/>
      <c r="DTX2" s="285"/>
      <c r="DTY2" s="285"/>
      <c r="DTZ2" s="285"/>
      <c r="DUA2" s="285"/>
      <c r="DUB2" s="285"/>
      <c r="DUC2" s="285"/>
      <c r="DUD2" s="285"/>
      <c r="DUE2" s="285"/>
      <c r="DUF2" s="285"/>
      <c r="DUG2" s="285"/>
      <c r="DUH2" s="285"/>
      <c r="DUI2" s="285"/>
      <c r="DUJ2" s="285"/>
      <c r="DUK2" s="285"/>
      <c r="DUL2" s="285"/>
      <c r="DUM2" s="285"/>
      <c r="DUN2" s="285"/>
      <c r="DUO2" s="285"/>
      <c r="DUP2" s="285"/>
      <c r="DUQ2" s="285"/>
      <c r="DUR2" s="285"/>
      <c r="DUS2" s="285"/>
      <c r="DUT2" s="285"/>
      <c r="DUU2" s="285"/>
      <c r="DUV2" s="285"/>
      <c r="DUW2" s="285"/>
      <c r="DUX2" s="285"/>
      <c r="DUY2" s="285"/>
      <c r="DUZ2" s="285"/>
      <c r="DVA2" s="285"/>
      <c r="DVB2" s="285"/>
      <c r="DVC2" s="285"/>
      <c r="DVD2" s="285"/>
      <c r="DVE2" s="285"/>
      <c r="DVF2" s="285"/>
      <c r="DVG2" s="285"/>
      <c r="DVH2" s="285"/>
      <c r="DVI2" s="285"/>
      <c r="DVJ2" s="285"/>
      <c r="DVK2" s="285"/>
      <c r="DVL2" s="285"/>
      <c r="DVM2" s="285"/>
      <c r="DVN2" s="285"/>
      <c r="DVO2" s="285"/>
      <c r="DVP2" s="285"/>
      <c r="DVQ2" s="285"/>
      <c r="DVR2" s="285"/>
      <c r="DVS2" s="285"/>
      <c r="DVT2" s="285"/>
      <c r="DVU2" s="285"/>
      <c r="DVV2" s="285"/>
      <c r="DVW2" s="285"/>
      <c r="DVX2" s="285"/>
      <c r="DVY2" s="285"/>
      <c r="DVZ2" s="285"/>
      <c r="DWA2" s="285"/>
      <c r="DWB2" s="285"/>
      <c r="DWC2" s="285"/>
      <c r="DWD2" s="285"/>
      <c r="DWE2" s="285"/>
      <c r="DWF2" s="285"/>
      <c r="DWG2" s="285"/>
      <c r="DWH2" s="285"/>
      <c r="DWI2" s="285"/>
      <c r="DWJ2" s="285"/>
      <c r="DWK2" s="285"/>
      <c r="DWL2" s="285"/>
      <c r="DWM2" s="285"/>
      <c r="DWN2" s="285"/>
      <c r="DWO2" s="285"/>
      <c r="DWP2" s="285"/>
      <c r="DWQ2" s="285"/>
      <c r="DWR2" s="285"/>
      <c r="DWS2" s="285"/>
      <c r="DWT2" s="285"/>
      <c r="DWU2" s="285"/>
      <c r="DWV2" s="285"/>
      <c r="DWW2" s="285"/>
      <c r="DWX2" s="285"/>
      <c r="DWY2" s="285"/>
      <c r="DWZ2" s="285"/>
      <c r="DXA2" s="285"/>
      <c r="DXB2" s="285"/>
      <c r="DXC2" s="285"/>
      <c r="DXD2" s="285"/>
      <c r="DXE2" s="285"/>
      <c r="DXF2" s="285"/>
      <c r="DXG2" s="285"/>
      <c r="DXH2" s="285"/>
      <c r="DXI2" s="285"/>
      <c r="DXJ2" s="285"/>
      <c r="DXK2" s="285"/>
      <c r="DXL2" s="285"/>
      <c r="DXM2" s="285"/>
      <c r="DXN2" s="285"/>
      <c r="DXO2" s="285"/>
      <c r="DXP2" s="285"/>
      <c r="DXQ2" s="285"/>
      <c r="DXR2" s="285"/>
      <c r="DXS2" s="285"/>
      <c r="DXT2" s="285"/>
      <c r="DXU2" s="285"/>
      <c r="DXV2" s="285"/>
      <c r="DXW2" s="285"/>
      <c r="DXX2" s="285"/>
      <c r="DXY2" s="285"/>
      <c r="DXZ2" s="285"/>
      <c r="DYA2" s="285"/>
      <c r="DYB2" s="285"/>
      <c r="DYC2" s="285"/>
      <c r="DYD2" s="285"/>
      <c r="DYE2" s="285"/>
      <c r="DYF2" s="285"/>
      <c r="DYG2" s="285"/>
      <c r="DYH2" s="285"/>
      <c r="DYI2" s="285"/>
      <c r="DYJ2" s="285"/>
      <c r="DYK2" s="285"/>
      <c r="DYL2" s="285"/>
      <c r="DYM2" s="285"/>
      <c r="DYN2" s="285"/>
      <c r="DYO2" s="285"/>
      <c r="DYP2" s="285"/>
      <c r="DYQ2" s="285"/>
      <c r="DYR2" s="285"/>
      <c r="DYS2" s="285"/>
      <c r="DYT2" s="285"/>
      <c r="DYU2" s="285"/>
      <c r="DYV2" s="285"/>
      <c r="DYW2" s="285"/>
      <c r="DYX2" s="285"/>
      <c r="DYY2" s="285"/>
      <c r="DYZ2" s="285"/>
      <c r="DZA2" s="285"/>
      <c r="DZB2" s="285"/>
      <c r="DZC2" s="285"/>
      <c r="DZD2" s="285"/>
      <c r="DZE2" s="285"/>
      <c r="DZF2" s="285"/>
      <c r="DZG2" s="285"/>
      <c r="DZH2" s="285"/>
      <c r="DZI2" s="285"/>
      <c r="DZJ2" s="285"/>
      <c r="DZK2" s="285"/>
      <c r="DZL2" s="285"/>
      <c r="DZM2" s="285"/>
      <c r="DZN2" s="285"/>
      <c r="DZO2" s="285"/>
      <c r="DZP2" s="285"/>
      <c r="DZQ2" s="285"/>
      <c r="DZR2" s="285"/>
      <c r="DZS2" s="285"/>
      <c r="DZT2" s="285"/>
      <c r="DZU2" s="285"/>
      <c r="DZV2" s="285"/>
      <c r="DZW2" s="285"/>
      <c r="DZX2" s="285"/>
      <c r="DZY2" s="285"/>
      <c r="DZZ2" s="285"/>
      <c r="EAA2" s="285"/>
      <c r="EAB2" s="285"/>
      <c r="EAC2" s="285"/>
      <c r="EAD2" s="285"/>
      <c r="EAE2" s="285"/>
      <c r="EAF2" s="285"/>
      <c r="EAG2" s="285"/>
      <c r="EAH2" s="285"/>
      <c r="EAI2" s="285"/>
      <c r="EAJ2" s="285"/>
      <c r="EAK2" s="285"/>
      <c r="EAL2" s="285"/>
      <c r="EAM2" s="285"/>
      <c r="EAN2" s="285"/>
      <c r="EAO2" s="285"/>
      <c r="EAP2" s="285"/>
      <c r="EAQ2" s="285"/>
      <c r="EAR2" s="285"/>
      <c r="EAS2" s="285"/>
      <c r="EAT2" s="285"/>
      <c r="EAU2" s="285"/>
      <c r="EAV2" s="285"/>
      <c r="EAW2" s="285"/>
      <c r="EAX2" s="285"/>
      <c r="EAY2" s="285"/>
      <c r="EAZ2" s="285"/>
      <c r="EBA2" s="285"/>
      <c r="EBB2" s="285"/>
      <c r="EBC2" s="285"/>
      <c r="EBD2" s="285"/>
      <c r="EBE2" s="285"/>
      <c r="EBF2" s="285"/>
      <c r="EBG2" s="285"/>
      <c r="EBH2" s="285"/>
      <c r="EBI2" s="285"/>
      <c r="EBJ2" s="285"/>
      <c r="EBK2" s="285"/>
      <c r="EBL2" s="285"/>
      <c r="EBM2" s="285"/>
      <c r="EBN2" s="285"/>
      <c r="EBO2" s="285"/>
      <c r="EBP2" s="285"/>
      <c r="EBQ2" s="285"/>
      <c r="EBR2" s="285"/>
      <c r="EBS2" s="285"/>
      <c r="EBT2" s="285"/>
      <c r="EBU2" s="285"/>
      <c r="EBV2" s="285"/>
      <c r="EBW2" s="285"/>
      <c r="EBX2" s="285"/>
      <c r="EBY2" s="285"/>
      <c r="EBZ2" s="285"/>
      <c r="ECA2" s="285"/>
      <c r="ECB2" s="285"/>
      <c r="ECC2" s="285"/>
      <c r="ECD2" s="285"/>
      <c r="ECE2" s="285"/>
      <c r="ECF2" s="285"/>
      <c r="ECG2" s="285"/>
      <c r="ECH2" s="285"/>
      <c r="ECI2" s="285"/>
      <c r="ECJ2" s="285"/>
      <c r="ECK2" s="285"/>
      <c r="ECL2" s="285"/>
      <c r="ECM2" s="285"/>
      <c r="ECN2" s="285"/>
      <c r="ECO2" s="285"/>
      <c r="ECP2" s="285"/>
      <c r="ECQ2" s="285"/>
      <c r="ECR2" s="285"/>
      <c r="ECS2" s="285"/>
      <c r="ECT2" s="285"/>
      <c r="ECU2" s="285"/>
      <c r="ECV2" s="285"/>
      <c r="ECW2" s="285"/>
      <c r="ECX2" s="285"/>
      <c r="ECY2" s="285"/>
      <c r="ECZ2" s="285"/>
      <c r="EDA2" s="285"/>
      <c r="EDB2" s="285"/>
      <c r="EDC2" s="285"/>
      <c r="EDD2" s="285"/>
      <c r="EDE2" s="285"/>
      <c r="EDF2" s="285"/>
      <c r="EDG2" s="285"/>
      <c r="EDH2" s="285"/>
      <c r="EDI2" s="285"/>
      <c r="EDJ2" s="285"/>
      <c r="EDK2" s="285"/>
      <c r="EDL2" s="285"/>
      <c r="EDM2" s="285"/>
      <c r="EDN2" s="285"/>
      <c r="EDO2" s="285"/>
      <c r="EDP2" s="285"/>
      <c r="EDQ2" s="285"/>
      <c r="EDR2" s="285"/>
      <c r="EDS2" s="285"/>
      <c r="EDT2" s="285"/>
      <c r="EDU2" s="285"/>
      <c r="EDV2" s="285"/>
      <c r="EDW2" s="285"/>
      <c r="EDX2" s="285"/>
      <c r="EDY2" s="285"/>
      <c r="EDZ2" s="285"/>
      <c r="EEA2" s="285"/>
      <c r="EEB2" s="285"/>
      <c r="EEC2" s="285"/>
      <c r="EED2" s="285"/>
      <c r="EEE2" s="285"/>
      <c r="EEF2" s="285"/>
      <c r="EEG2" s="285"/>
      <c r="EEH2" s="285"/>
      <c r="EEI2" s="285"/>
      <c r="EEJ2" s="285"/>
      <c r="EEK2" s="285"/>
      <c r="EEL2" s="285"/>
      <c r="EEM2" s="285"/>
      <c r="EEN2" s="285"/>
      <c r="EEO2" s="285"/>
      <c r="EEP2" s="285"/>
      <c r="EEQ2" s="285"/>
      <c r="EER2" s="285"/>
      <c r="EES2" s="285"/>
      <c r="EET2" s="285"/>
      <c r="EEU2" s="285"/>
      <c r="EEV2" s="285"/>
      <c r="EEW2" s="285"/>
      <c r="EEX2" s="285"/>
      <c r="EEY2" s="285"/>
      <c r="EEZ2" s="285"/>
      <c r="EFA2" s="285"/>
      <c r="EFB2" s="285"/>
      <c r="EFC2" s="285"/>
      <c r="EFD2" s="285"/>
      <c r="EFE2" s="285"/>
      <c r="EFF2" s="285"/>
      <c r="EFG2" s="285"/>
      <c r="EFH2" s="285"/>
      <c r="EFI2" s="285"/>
      <c r="EFJ2" s="285"/>
      <c r="EFK2" s="285"/>
      <c r="EFL2" s="285"/>
      <c r="EFM2" s="285"/>
      <c r="EFN2" s="285"/>
      <c r="EFO2" s="285"/>
      <c r="EFP2" s="285"/>
      <c r="EFQ2" s="285"/>
      <c r="EFR2" s="285"/>
      <c r="EFS2" s="285"/>
      <c r="EFT2" s="285"/>
      <c r="EFU2" s="285"/>
      <c r="EFV2" s="285"/>
      <c r="EFW2" s="285"/>
      <c r="EFX2" s="285"/>
      <c r="EFY2" s="285"/>
      <c r="EFZ2" s="285"/>
      <c r="EGA2" s="285"/>
      <c r="EGB2" s="285"/>
      <c r="EGC2" s="285"/>
      <c r="EGD2" s="285"/>
      <c r="EGE2" s="285"/>
      <c r="EGF2" s="285"/>
      <c r="EGG2" s="285"/>
      <c r="EGH2" s="285"/>
      <c r="EGI2" s="285"/>
      <c r="EGJ2" s="285"/>
      <c r="EGK2" s="285"/>
      <c r="EGL2" s="285"/>
      <c r="EGM2" s="285"/>
      <c r="EGN2" s="285"/>
      <c r="EGO2" s="285"/>
      <c r="EGP2" s="285"/>
      <c r="EGQ2" s="285"/>
      <c r="EGR2" s="285"/>
      <c r="EGS2" s="285"/>
      <c r="EGT2" s="285"/>
      <c r="EGU2" s="285"/>
      <c r="EGV2" s="285"/>
      <c r="EGW2" s="285"/>
      <c r="EGX2" s="285"/>
      <c r="EGY2" s="285"/>
      <c r="EGZ2" s="285"/>
      <c r="EHA2" s="285"/>
      <c r="EHB2" s="285"/>
      <c r="EHC2" s="285"/>
      <c r="EHD2" s="285"/>
      <c r="EHE2" s="285"/>
      <c r="EHF2" s="285"/>
      <c r="EHG2" s="285"/>
      <c r="EHH2" s="285"/>
      <c r="EHI2" s="285"/>
      <c r="EHJ2" s="285"/>
      <c r="EHK2" s="285"/>
      <c r="EHL2" s="285"/>
      <c r="EHM2" s="285"/>
      <c r="EHN2" s="285"/>
      <c r="EHO2" s="285"/>
      <c r="EHP2" s="285"/>
      <c r="EHQ2" s="285"/>
      <c r="EHR2" s="285"/>
      <c r="EHS2" s="285"/>
      <c r="EHT2" s="285"/>
      <c r="EHU2" s="285"/>
      <c r="EHV2" s="285"/>
      <c r="EHW2" s="285"/>
      <c r="EHX2" s="285"/>
      <c r="EHY2" s="285"/>
      <c r="EHZ2" s="285"/>
      <c r="EIA2" s="285"/>
      <c r="EIB2" s="285"/>
      <c r="EIC2" s="285"/>
      <c r="EID2" s="285"/>
      <c r="EIE2" s="285"/>
      <c r="EIF2" s="285"/>
      <c r="EIG2" s="285"/>
      <c r="EIH2" s="285"/>
      <c r="EII2" s="285"/>
      <c r="EIJ2" s="285"/>
      <c r="EIK2" s="285"/>
      <c r="EIL2" s="285"/>
      <c r="EIM2" s="285"/>
      <c r="EIN2" s="285"/>
      <c r="EIO2" s="285"/>
      <c r="EIP2" s="285"/>
      <c r="EIQ2" s="285"/>
      <c r="EIR2" s="285"/>
      <c r="EIS2" s="285"/>
      <c r="EIT2" s="285"/>
      <c r="EIU2" s="285"/>
      <c r="EIV2" s="285"/>
      <c r="EIW2" s="285"/>
      <c r="EIX2" s="285"/>
      <c r="EIY2" s="285"/>
      <c r="EIZ2" s="285"/>
      <c r="EJA2" s="285"/>
      <c r="EJB2" s="285"/>
      <c r="EJC2" s="285"/>
      <c r="EJD2" s="285"/>
      <c r="EJE2" s="285"/>
      <c r="EJF2" s="285"/>
      <c r="EJG2" s="285"/>
      <c r="EJH2" s="285"/>
      <c r="EJI2" s="285"/>
      <c r="EJJ2" s="285"/>
      <c r="EJK2" s="285"/>
      <c r="EJL2" s="285"/>
      <c r="EJM2" s="285"/>
      <c r="EJN2" s="285"/>
      <c r="EJO2" s="285"/>
      <c r="EJP2" s="285"/>
      <c r="EJQ2" s="285"/>
      <c r="EJR2" s="285"/>
      <c r="EJS2" s="285"/>
      <c r="EJT2" s="285"/>
      <c r="EJU2" s="285"/>
      <c r="EJV2" s="285"/>
      <c r="EJW2" s="285"/>
      <c r="EJX2" s="285"/>
      <c r="EJY2" s="285"/>
      <c r="EJZ2" s="285"/>
      <c r="EKA2" s="285"/>
      <c r="EKB2" s="285"/>
      <c r="EKC2" s="285"/>
      <c r="EKD2" s="285"/>
      <c r="EKE2" s="285"/>
      <c r="EKF2" s="285"/>
      <c r="EKG2" s="285"/>
      <c r="EKH2" s="285"/>
      <c r="EKI2" s="285"/>
      <c r="EKJ2" s="285"/>
      <c r="EKK2" s="285"/>
      <c r="EKL2" s="285"/>
      <c r="EKM2" s="285"/>
      <c r="EKN2" s="285"/>
      <c r="EKO2" s="285"/>
      <c r="EKP2" s="285"/>
      <c r="EKQ2" s="285"/>
      <c r="EKR2" s="285"/>
      <c r="EKS2" s="285"/>
      <c r="EKT2" s="285"/>
      <c r="EKU2" s="285"/>
      <c r="EKV2" s="285"/>
      <c r="EKW2" s="285"/>
      <c r="EKX2" s="285"/>
      <c r="EKY2" s="285"/>
      <c r="EKZ2" s="285"/>
      <c r="ELA2" s="285"/>
      <c r="ELB2" s="285"/>
      <c r="ELC2" s="285"/>
      <c r="ELD2" s="285"/>
      <c r="ELE2" s="285"/>
      <c r="ELF2" s="285"/>
      <c r="ELG2" s="285"/>
      <c r="ELH2" s="285"/>
      <c r="ELI2" s="285"/>
      <c r="ELJ2" s="285"/>
      <c r="ELK2" s="285"/>
      <c r="ELL2" s="285"/>
      <c r="ELM2" s="285"/>
      <c r="ELN2" s="285"/>
      <c r="ELO2" s="285"/>
      <c r="ELP2" s="285"/>
      <c r="ELQ2" s="285"/>
      <c r="ELR2" s="285"/>
      <c r="ELS2" s="285"/>
      <c r="ELT2" s="285"/>
      <c r="ELU2" s="285"/>
      <c r="ELV2" s="285"/>
      <c r="ELW2" s="285"/>
      <c r="ELX2" s="285"/>
      <c r="ELY2" s="285"/>
      <c r="ELZ2" s="285"/>
      <c r="EMA2" s="285"/>
      <c r="EMB2" s="285"/>
      <c r="EMC2" s="285"/>
      <c r="EMD2" s="285"/>
      <c r="EME2" s="285"/>
      <c r="EMF2" s="285"/>
      <c r="EMG2" s="285"/>
      <c r="EMH2" s="285"/>
      <c r="EMI2" s="285"/>
      <c r="EMJ2" s="285"/>
      <c r="EMK2" s="285"/>
      <c r="EML2" s="285"/>
      <c r="EMM2" s="285"/>
      <c r="EMN2" s="285"/>
      <c r="EMO2" s="285"/>
      <c r="EMP2" s="285"/>
      <c r="EMQ2" s="285"/>
      <c r="EMR2" s="285"/>
      <c r="EMS2" s="285"/>
      <c r="EMT2" s="285"/>
      <c r="EMU2" s="285"/>
      <c r="EMV2" s="285"/>
      <c r="EMW2" s="285"/>
      <c r="EMX2" s="285"/>
      <c r="EMY2" s="285"/>
      <c r="EMZ2" s="285"/>
      <c r="ENA2" s="285"/>
      <c r="ENB2" s="285"/>
      <c r="ENC2" s="285"/>
      <c r="END2" s="285"/>
      <c r="ENE2" s="285"/>
      <c r="ENF2" s="285"/>
      <c r="ENG2" s="285"/>
      <c r="ENH2" s="285"/>
      <c r="ENI2" s="285"/>
      <c r="ENJ2" s="285"/>
      <c r="ENK2" s="285"/>
      <c r="ENL2" s="285"/>
      <c r="ENM2" s="285"/>
      <c r="ENN2" s="285"/>
      <c r="ENO2" s="285"/>
      <c r="ENP2" s="285"/>
      <c r="ENQ2" s="285"/>
      <c r="ENR2" s="285"/>
      <c r="ENS2" s="285"/>
      <c r="ENT2" s="285"/>
      <c r="ENU2" s="285"/>
      <c r="ENV2" s="285"/>
      <c r="ENW2" s="285"/>
      <c r="ENX2" s="285"/>
      <c r="ENY2" s="285"/>
      <c r="ENZ2" s="285"/>
      <c r="EOA2" s="285"/>
      <c r="EOB2" s="285"/>
      <c r="EOC2" s="285"/>
      <c r="EOD2" s="285"/>
      <c r="EOE2" s="285"/>
      <c r="EOF2" s="285"/>
      <c r="EOG2" s="285"/>
      <c r="EOH2" s="285"/>
      <c r="EOI2" s="285"/>
      <c r="EOJ2" s="285"/>
      <c r="EOK2" s="285"/>
      <c r="EOL2" s="285"/>
      <c r="EOM2" s="285"/>
      <c r="EON2" s="285"/>
      <c r="EOO2" s="285"/>
      <c r="EOP2" s="285"/>
      <c r="EOQ2" s="285"/>
      <c r="EOR2" s="285"/>
      <c r="EOS2" s="285"/>
      <c r="EOT2" s="285"/>
      <c r="EOU2" s="285"/>
      <c r="EOV2" s="285"/>
      <c r="EOW2" s="285"/>
      <c r="EOX2" s="285"/>
      <c r="EOY2" s="285"/>
      <c r="EOZ2" s="285"/>
      <c r="EPA2" s="285"/>
      <c r="EPB2" s="285"/>
      <c r="EPC2" s="285"/>
      <c r="EPD2" s="285"/>
      <c r="EPE2" s="285"/>
      <c r="EPF2" s="285"/>
      <c r="EPG2" s="285"/>
      <c r="EPH2" s="285"/>
      <c r="EPI2" s="285"/>
      <c r="EPJ2" s="285"/>
      <c r="EPK2" s="285"/>
      <c r="EPL2" s="285"/>
      <c r="EPM2" s="285"/>
      <c r="EPN2" s="285"/>
      <c r="EPO2" s="285"/>
      <c r="EPP2" s="285"/>
      <c r="EPQ2" s="285"/>
      <c r="EPR2" s="285"/>
      <c r="EPS2" s="285"/>
      <c r="EPT2" s="285"/>
      <c r="EPU2" s="285"/>
      <c r="EPV2" s="285"/>
      <c r="EPW2" s="285"/>
      <c r="EPX2" s="285"/>
      <c r="EPY2" s="285"/>
      <c r="EPZ2" s="285"/>
      <c r="EQA2" s="285"/>
      <c r="EQB2" s="285"/>
      <c r="EQC2" s="285"/>
      <c r="EQD2" s="285"/>
      <c r="EQE2" s="285"/>
      <c r="EQF2" s="285"/>
      <c r="EQG2" s="285"/>
      <c r="EQH2" s="285"/>
      <c r="EQI2" s="285"/>
      <c r="EQJ2" s="285"/>
      <c r="EQK2" s="285"/>
      <c r="EQL2" s="285"/>
      <c r="EQM2" s="285"/>
      <c r="EQN2" s="285"/>
      <c r="EQO2" s="285"/>
      <c r="EQP2" s="285"/>
      <c r="EQQ2" s="285"/>
      <c r="EQR2" s="285"/>
      <c r="EQS2" s="285"/>
      <c r="EQT2" s="285"/>
      <c r="EQU2" s="285"/>
      <c r="EQV2" s="285"/>
      <c r="EQW2" s="285"/>
      <c r="EQX2" s="285"/>
      <c r="EQY2" s="285"/>
      <c r="EQZ2" s="285"/>
      <c r="ERA2" s="285"/>
      <c r="ERB2" s="285"/>
      <c r="ERC2" s="285"/>
      <c r="ERD2" s="285"/>
      <c r="ERE2" s="285"/>
      <c r="ERF2" s="285"/>
      <c r="ERG2" s="285"/>
      <c r="ERH2" s="285"/>
      <c r="ERI2" s="285"/>
      <c r="ERJ2" s="285"/>
      <c r="ERK2" s="285"/>
      <c r="ERL2" s="285"/>
      <c r="ERM2" s="285"/>
      <c r="ERN2" s="285"/>
      <c r="ERO2" s="285"/>
      <c r="ERP2" s="285"/>
      <c r="ERQ2" s="285"/>
      <c r="ERR2" s="285"/>
      <c r="ERS2" s="285"/>
      <c r="ERT2" s="285"/>
      <c r="ERU2" s="285"/>
      <c r="ERV2" s="285"/>
      <c r="ERW2" s="285"/>
      <c r="ERX2" s="285"/>
      <c r="ERY2" s="285"/>
      <c r="ERZ2" s="285"/>
      <c r="ESA2" s="285"/>
      <c r="ESB2" s="285"/>
      <c r="ESC2" s="285"/>
      <c r="ESD2" s="285"/>
      <c r="ESE2" s="285"/>
      <c r="ESF2" s="285"/>
      <c r="ESG2" s="285"/>
      <c r="ESH2" s="285"/>
      <c r="ESI2" s="285"/>
      <c r="ESJ2" s="285"/>
      <c r="ESK2" s="285"/>
      <c r="ESL2" s="285"/>
      <c r="ESM2" s="285"/>
      <c r="ESN2" s="285"/>
      <c r="ESO2" s="285"/>
      <c r="ESP2" s="285"/>
      <c r="ESQ2" s="285"/>
      <c r="ESR2" s="285"/>
      <c r="ESS2" s="285"/>
      <c r="EST2" s="285"/>
      <c r="ESU2" s="285"/>
      <c r="ESV2" s="285"/>
      <c r="ESW2" s="285"/>
      <c r="ESX2" s="285"/>
      <c r="ESY2" s="285"/>
      <c r="ESZ2" s="285"/>
      <c r="ETA2" s="285"/>
      <c r="ETB2" s="285"/>
      <c r="ETC2" s="285"/>
      <c r="ETD2" s="285"/>
      <c r="ETE2" s="285"/>
      <c r="ETF2" s="285"/>
      <c r="ETG2" s="285"/>
      <c r="ETH2" s="285"/>
      <c r="ETI2" s="285"/>
      <c r="ETJ2" s="285"/>
      <c r="ETK2" s="285"/>
      <c r="ETL2" s="285"/>
      <c r="ETM2" s="285"/>
      <c r="ETN2" s="285"/>
      <c r="ETO2" s="285"/>
      <c r="ETP2" s="285"/>
      <c r="ETQ2" s="285"/>
      <c r="ETR2" s="285"/>
      <c r="ETS2" s="285"/>
      <c r="ETT2" s="285"/>
      <c r="ETU2" s="285"/>
      <c r="ETV2" s="285"/>
      <c r="ETW2" s="285"/>
      <c r="ETX2" s="285"/>
      <c r="ETY2" s="285"/>
      <c r="ETZ2" s="285"/>
      <c r="EUA2" s="285"/>
      <c r="EUB2" s="285"/>
      <c r="EUC2" s="285"/>
      <c r="EUD2" s="285"/>
      <c r="EUE2" s="285"/>
      <c r="EUF2" s="285"/>
      <c r="EUG2" s="285"/>
      <c r="EUH2" s="285"/>
      <c r="EUI2" s="285"/>
      <c r="EUJ2" s="285"/>
      <c r="EUK2" s="285"/>
      <c r="EUL2" s="285"/>
      <c r="EUM2" s="285"/>
      <c r="EUN2" s="285"/>
      <c r="EUO2" s="285"/>
      <c r="EUP2" s="285"/>
      <c r="EUQ2" s="285"/>
      <c r="EUR2" s="285"/>
      <c r="EUS2" s="285"/>
      <c r="EUT2" s="285"/>
      <c r="EUU2" s="285"/>
      <c r="EUV2" s="285"/>
      <c r="EUW2" s="285"/>
      <c r="EUX2" s="285"/>
      <c r="EUY2" s="285"/>
      <c r="EUZ2" s="285"/>
      <c r="EVA2" s="285"/>
      <c r="EVB2" s="285"/>
      <c r="EVC2" s="285"/>
      <c r="EVD2" s="285"/>
      <c r="EVE2" s="285"/>
      <c r="EVF2" s="285"/>
      <c r="EVG2" s="285"/>
      <c r="EVH2" s="285"/>
      <c r="EVI2" s="285"/>
      <c r="EVJ2" s="285"/>
      <c r="EVK2" s="285"/>
      <c r="EVL2" s="285"/>
      <c r="EVM2" s="285"/>
      <c r="EVN2" s="285"/>
      <c r="EVO2" s="285"/>
      <c r="EVP2" s="285"/>
      <c r="EVQ2" s="285"/>
      <c r="EVR2" s="285"/>
      <c r="EVS2" s="285"/>
      <c r="EVT2" s="285"/>
      <c r="EVU2" s="285"/>
      <c r="EVV2" s="285"/>
      <c r="EVW2" s="285"/>
      <c r="EVX2" s="285"/>
      <c r="EVY2" s="285"/>
      <c r="EVZ2" s="285"/>
      <c r="EWA2" s="285"/>
      <c r="EWB2" s="285"/>
      <c r="EWC2" s="285"/>
      <c r="EWD2" s="285"/>
      <c r="EWE2" s="285"/>
      <c r="EWF2" s="285"/>
      <c r="EWG2" s="285"/>
      <c r="EWH2" s="285"/>
      <c r="EWI2" s="285"/>
      <c r="EWJ2" s="285"/>
      <c r="EWK2" s="285"/>
      <c r="EWL2" s="285"/>
      <c r="EWM2" s="285"/>
      <c r="EWN2" s="285"/>
      <c r="EWO2" s="285"/>
      <c r="EWP2" s="285"/>
      <c r="EWQ2" s="285"/>
      <c r="EWR2" s="285"/>
      <c r="EWS2" s="285"/>
      <c r="EWT2" s="285"/>
      <c r="EWU2" s="285"/>
      <c r="EWV2" s="285"/>
      <c r="EWW2" s="285"/>
      <c r="EWX2" s="285"/>
      <c r="EWY2" s="285"/>
      <c r="EWZ2" s="285"/>
      <c r="EXA2" s="285"/>
      <c r="EXB2" s="285"/>
      <c r="EXC2" s="285"/>
      <c r="EXD2" s="285"/>
      <c r="EXE2" s="285"/>
      <c r="EXF2" s="285"/>
      <c r="EXG2" s="285"/>
      <c r="EXH2" s="285"/>
      <c r="EXI2" s="285"/>
      <c r="EXJ2" s="285"/>
      <c r="EXK2" s="285"/>
      <c r="EXL2" s="285"/>
      <c r="EXM2" s="285"/>
      <c r="EXN2" s="285"/>
      <c r="EXO2" s="285"/>
      <c r="EXP2" s="285"/>
      <c r="EXQ2" s="285"/>
      <c r="EXR2" s="285"/>
      <c r="EXS2" s="285"/>
      <c r="EXT2" s="285"/>
      <c r="EXU2" s="285"/>
      <c r="EXV2" s="285"/>
      <c r="EXW2" s="285"/>
      <c r="EXX2" s="285"/>
      <c r="EXY2" s="285"/>
      <c r="EXZ2" s="285"/>
      <c r="EYA2" s="285"/>
      <c r="EYB2" s="285"/>
      <c r="EYC2" s="285"/>
      <c r="EYD2" s="285"/>
      <c r="EYE2" s="285"/>
      <c r="EYF2" s="285"/>
      <c r="EYG2" s="285"/>
      <c r="EYH2" s="285"/>
      <c r="EYI2" s="285"/>
      <c r="EYJ2" s="285"/>
      <c r="EYK2" s="285"/>
      <c r="EYL2" s="285"/>
      <c r="EYM2" s="285"/>
      <c r="EYN2" s="285"/>
      <c r="EYO2" s="285"/>
      <c r="EYP2" s="285"/>
      <c r="EYQ2" s="285"/>
      <c r="EYR2" s="285"/>
      <c r="EYS2" s="285"/>
      <c r="EYT2" s="285"/>
      <c r="EYU2" s="285"/>
      <c r="EYV2" s="285"/>
      <c r="EYW2" s="285"/>
      <c r="EYX2" s="285"/>
      <c r="EYY2" s="285"/>
      <c r="EYZ2" s="285"/>
      <c r="EZA2" s="285"/>
      <c r="EZB2" s="285"/>
      <c r="EZC2" s="285"/>
      <c r="EZD2" s="285"/>
      <c r="EZE2" s="285"/>
      <c r="EZF2" s="285"/>
      <c r="EZG2" s="285"/>
      <c r="EZH2" s="285"/>
      <c r="EZI2" s="285"/>
      <c r="EZJ2" s="285"/>
      <c r="EZK2" s="285"/>
      <c r="EZL2" s="285"/>
      <c r="EZM2" s="285"/>
      <c r="EZN2" s="285"/>
      <c r="EZO2" s="285"/>
      <c r="EZP2" s="285"/>
      <c r="EZQ2" s="285"/>
      <c r="EZR2" s="285"/>
      <c r="EZS2" s="285"/>
      <c r="EZT2" s="285"/>
      <c r="EZU2" s="285"/>
      <c r="EZV2" s="285"/>
      <c r="EZW2" s="285"/>
      <c r="EZX2" s="285"/>
      <c r="EZY2" s="285"/>
      <c r="EZZ2" s="285"/>
      <c r="FAA2" s="285"/>
      <c r="FAB2" s="285"/>
      <c r="FAC2" s="285"/>
      <c r="FAD2" s="285"/>
      <c r="FAE2" s="285"/>
      <c r="FAF2" s="285"/>
      <c r="FAG2" s="285"/>
      <c r="FAH2" s="285"/>
      <c r="FAI2" s="285"/>
      <c r="FAJ2" s="285"/>
      <c r="FAK2" s="285"/>
      <c r="FAL2" s="285"/>
      <c r="FAM2" s="285"/>
      <c r="FAN2" s="285"/>
      <c r="FAO2" s="285"/>
      <c r="FAP2" s="285"/>
      <c r="FAQ2" s="285"/>
      <c r="FAR2" s="285"/>
      <c r="FAS2" s="285"/>
      <c r="FAT2" s="285"/>
      <c r="FAU2" s="285"/>
      <c r="FAV2" s="285"/>
      <c r="FAW2" s="285"/>
      <c r="FAX2" s="285"/>
      <c r="FAY2" s="285"/>
      <c r="FAZ2" s="285"/>
      <c r="FBA2" s="285"/>
      <c r="FBB2" s="285"/>
      <c r="FBC2" s="285"/>
      <c r="FBD2" s="285"/>
      <c r="FBE2" s="285"/>
      <c r="FBF2" s="285"/>
      <c r="FBG2" s="285"/>
      <c r="FBH2" s="285"/>
      <c r="FBI2" s="285"/>
      <c r="FBJ2" s="285"/>
      <c r="FBK2" s="285"/>
      <c r="FBL2" s="285"/>
      <c r="FBM2" s="285"/>
      <c r="FBN2" s="285"/>
      <c r="FBO2" s="285"/>
      <c r="FBP2" s="285"/>
      <c r="FBQ2" s="285"/>
      <c r="FBR2" s="285"/>
      <c r="FBS2" s="285"/>
      <c r="FBT2" s="285"/>
      <c r="FBU2" s="285"/>
      <c r="FBV2" s="285"/>
      <c r="FBW2" s="285"/>
      <c r="FBX2" s="285"/>
      <c r="FBY2" s="285"/>
      <c r="FBZ2" s="285"/>
      <c r="FCA2" s="285"/>
      <c r="FCB2" s="285"/>
      <c r="FCC2" s="285"/>
      <c r="FCD2" s="285"/>
      <c r="FCE2" s="285"/>
      <c r="FCF2" s="285"/>
      <c r="FCG2" s="285"/>
      <c r="FCH2" s="285"/>
      <c r="FCI2" s="285"/>
      <c r="FCJ2" s="285"/>
      <c r="FCK2" s="285"/>
      <c r="FCL2" s="285"/>
      <c r="FCM2" s="285"/>
      <c r="FCN2" s="285"/>
      <c r="FCO2" s="285"/>
      <c r="FCP2" s="285"/>
      <c r="FCQ2" s="285"/>
      <c r="FCR2" s="285"/>
      <c r="FCS2" s="285"/>
      <c r="FCT2" s="285"/>
      <c r="FCU2" s="285"/>
      <c r="FCV2" s="285"/>
      <c r="FCW2" s="285"/>
      <c r="FCX2" s="285"/>
      <c r="FCY2" s="285"/>
      <c r="FCZ2" s="285"/>
      <c r="FDA2" s="285"/>
      <c r="FDB2" s="285"/>
      <c r="FDC2" s="285"/>
      <c r="FDD2" s="285"/>
      <c r="FDE2" s="285"/>
      <c r="FDF2" s="285"/>
      <c r="FDG2" s="285"/>
      <c r="FDH2" s="285"/>
      <c r="FDI2" s="285"/>
      <c r="FDJ2" s="285"/>
      <c r="FDK2" s="285"/>
      <c r="FDL2" s="285"/>
      <c r="FDM2" s="285"/>
      <c r="FDN2" s="285"/>
      <c r="FDO2" s="285"/>
      <c r="FDP2" s="285"/>
      <c r="FDQ2" s="285"/>
      <c r="FDR2" s="285"/>
      <c r="FDS2" s="285"/>
      <c r="FDT2" s="285"/>
      <c r="FDU2" s="285"/>
      <c r="FDV2" s="285"/>
      <c r="FDW2" s="285"/>
      <c r="FDX2" s="285"/>
      <c r="FDY2" s="285"/>
      <c r="FDZ2" s="285"/>
      <c r="FEA2" s="285"/>
      <c r="FEB2" s="285"/>
      <c r="FEC2" s="285"/>
      <c r="FED2" s="285"/>
      <c r="FEE2" s="285"/>
      <c r="FEF2" s="285"/>
      <c r="FEG2" s="285"/>
      <c r="FEH2" s="285"/>
      <c r="FEI2" s="285"/>
      <c r="FEJ2" s="285"/>
      <c r="FEK2" s="285"/>
      <c r="FEL2" s="285"/>
      <c r="FEM2" s="285"/>
      <c r="FEN2" s="285"/>
      <c r="FEO2" s="285"/>
      <c r="FEP2" s="285"/>
      <c r="FEQ2" s="285"/>
      <c r="FER2" s="285"/>
      <c r="FES2" s="285"/>
      <c r="FET2" s="285"/>
      <c r="FEU2" s="285"/>
      <c r="FEV2" s="285"/>
      <c r="FEW2" s="285"/>
      <c r="FEX2" s="285"/>
      <c r="FEY2" s="285"/>
      <c r="FEZ2" s="285"/>
      <c r="FFA2" s="285"/>
      <c r="FFB2" s="285"/>
      <c r="FFC2" s="285"/>
      <c r="FFD2" s="285"/>
      <c r="FFE2" s="285"/>
      <c r="FFF2" s="285"/>
      <c r="FFG2" s="285"/>
      <c r="FFH2" s="285"/>
      <c r="FFI2" s="285"/>
      <c r="FFJ2" s="285"/>
      <c r="FFK2" s="285"/>
      <c r="FFL2" s="285"/>
      <c r="FFM2" s="285"/>
      <c r="FFN2" s="285"/>
      <c r="FFO2" s="285"/>
      <c r="FFP2" s="285"/>
      <c r="FFQ2" s="285"/>
      <c r="FFR2" s="285"/>
      <c r="FFS2" s="285"/>
      <c r="FFT2" s="285"/>
      <c r="FFU2" s="285"/>
      <c r="FFV2" s="285"/>
      <c r="FFW2" s="285"/>
      <c r="FFX2" s="285"/>
      <c r="FFY2" s="285"/>
      <c r="FFZ2" s="285"/>
      <c r="FGA2" s="285"/>
      <c r="FGB2" s="285"/>
      <c r="FGC2" s="285"/>
      <c r="FGD2" s="285"/>
      <c r="FGE2" s="285"/>
      <c r="FGF2" s="285"/>
      <c r="FGG2" s="285"/>
      <c r="FGH2" s="285"/>
      <c r="FGI2" s="285"/>
      <c r="FGJ2" s="285"/>
      <c r="FGK2" s="285"/>
      <c r="FGL2" s="285"/>
      <c r="FGM2" s="285"/>
      <c r="FGN2" s="285"/>
      <c r="FGO2" s="285"/>
      <c r="FGP2" s="285"/>
      <c r="FGQ2" s="285"/>
      <c r="FGR2" s="285"/>
      <c r="FGS2" s="285"/>
      <c r="FGT2" s="285"/>
      <c r="FGU2" s="285"/>
      <c r="FGV2" s="285"/>
      <c r="FGW2" s="285"/>
      <c r="FGX2" s="285"/>
      <c r="FGY2" s="285"/>
      <c r="FGZ2" s="285"/>
      <c r="FHA2" s="285"/>
      <c r="FHB2" s="285"/>
      <c r="FHC2" s="285"/>
      <c r="FHD2" s="285"/>
      <c r="FHE2" s="285"/>
      <c r="FHF2" s="285"/>
      <c r="FHG2" s="285"/>
      <c r="FHH2" s="285"/>
      <c r="FHI2" s="285"/>
      <c r="FHJ2" s="285"/>
      <c r="FHK2" s="285"/>
      <c r="FHL2" s="285"/>
      <c r="FHM2" s="285"/>
      <c r="FHN2" s="285"/>
      <c r="FHO2" s="285"/>
      <c r="FHP2" s="285"/>
      <c r="FHQ2" s="285"/>
      <c r="FHR2" s="285"/>
      <c r="FHS2" s="285"/>
      <c r="FHT2" s="285"/>
      <c r="FHU2" s="285"/>
      <c r="FHV2" s="285"/>
      <c r="FHW2" s="285"/>
      <c r="FHX2" s="285"/>
      <c r="FHY2" s="285"/>
      <c r="FHZ2" s="285"/>
      <c r="FIA2" s="285"/>
      <c r="FIB2" s="285"/>
      <c r="FIC2" s="285"/>
      <c r="FID2" s="285"/>
      <c r="FIE2" s="285"/>
      <c r="FIF2" s="285"/>
      <c r="FIG2" s="285"/>
      <c r="FIH2" s="285"/>
      <c r="FII2" s="285"/>
      <c r="FIJ2" s="285"/>
      <c r="FIK2" s="285"/>
      <c r="FIL2" s="285"/>
      <c r="FIM2" s="285"/>
      <c r="FIN2" s="285"/>
      <c r="FIO2" s="285"/>
      <c r="FIP2" s="285"/>
      <c r="FIQ2" s="285"/>
      <c r="FIR2" s="285"/>
      <c r="FIS2" s="285"/>
      <c r="FIT2" s="285"/>
      <c r="FIU2" s="285"/>
      <c r="FIV2" s="285"/>
      <c r="FIW2" s="285"/>
      <c r="FIX2" s="285"/>
      <c r="FIY2" s="285"/>
      <c r="FIZ2" s="285"/>
      <c r="FJA2" s="285"/>
      <c r="FJB2" s="285"/>
      <c r="FJC2" s="285"/>
      <c r="FJD2" s="285"/>
      <c r="FJE2" s="285"/>
      <c r="FJF2" s="285"/>
      <c r="FJG2" s="285"/>
      <c r="FJH2" s="285"/>
      <c r="FJI2" s="285"/>
      <c r="FJJ2" s="285"/>
      <c r="FJK2" s="285"/>
      <c r="FJL2" s="285"/>
      <c r="FJM2" s="285"/>
      <c r="FJN2" s="285"/>
      <c r="FJO2" s="285"/>
      <c r="FJP2" s="285"/>
      <c r="FJQ2" s="285"/>
      <c r="FJR2" s="285"/>
      <c r="FJS2" s="285"/>
      <c r="FJT2" s="285"/>
      <c r="FJU2" s="285"/>
      <c r="FJV2" s="285"/>
      <c r="FJW2" s="285"/>
      <c r="FJX2" s="285"/>
      <c r="FJY2" s="285"/>
      <c r="FJZ2" s="285"/>
      <c r="FKA2" s="285"/>
      <c r="FKB2" s="285"/>
      <c r="FKC2" s="285"/>
      <c r="FKD2" s="285"/>
      <c r="FKE2" s="285"/>
      <c r="FKF2" s="285"/>
      <c r="FKG2" s="285"/>
      <c r="FKH2" s="285"/>
      <c r="FKI2" s="285"/>
      <c r="FKJ2" s="285"/>
      <c r="FKK2" s="285"/>
      <c r="FKL2" s="285"/>
      <c r="FKM2" s="285"/>
      <c r="FKN2" s="285"/>
      <c r="FKO2" s="285"/>
      <c r="FKP2" s="285"/>
      <c r="FKQ2" s="285"/>
      <c r="FKR2" s="285"/>
      <c r="FKS2" s="285"/>
      <c r="FKT2" s="285"/>
      <c r="FKU2" s="285"/>
      <c r="FKV2" s="285"/>
      <c r="FKW2" s="285"/>
      <c r="FKX2" s="285"/>
      <c r="FKY2" s="285"/>
      <c r="FKZ2" s="285"/>
      <c r="FLA2" s="285"/>
      <c r="FLB2" s="285"/>
      <c r="FLC2" s="285"/>
      <c r="FLD2" s="285"/>
      <c r="FLE2" s="285"/>
      <c r="FLF2" s="285"/>
      <c r="FLG2" s="285"/>
      <c r="FLH2" s="285"/>
      <c r="FLI2" s="285"/>
      <c r="FLJ2" s="285"/>
      <c r="FLK2" s="285"/>
      <c r="FLL2" s="285"/>
      <c r="FLM2" s="285"/>
      <c r="FLN2" s="285"/>
      <c r="FLO2" s="285"/>
      <c r="FLP2" s="285"/>
      <c r="FLQ2" s="285"/>
      <c r="FLR2" s="285"/>
      <c r="FLS2" s="285"/>
      <c r="FLT2" s="285"/>
      <c r="FLU2" s="285"/>
      <c r="FLV2" s="285"/>
      <c r="FLW2" s="285"/>
      <c r="FLX2" s="285"/>
      <c r="FLY2" s="285"/>
      <c r="FLZ2" s="285"/>
      <c r="FMA2" s="285"/>
      <c r="FMB2" s="285"/>
      <c r="FMC2" s="285"/>
      <c r="FMD2" s="285"/>
      <c r="FME2" s="285"/>
      <c r="FMF2" s="285"/>
      <c r="FMG2" s="285"/>
      <c r="FMH2" s="285"/>
      <c r="FMI2" s="285"/>
      <c r="FMJ2" s="285"/>
      <c r="FMK2" s="285"/>
      <c r="FML2" s="285"/>
      <c r="FMM2" s="285"/>
      <c r="FMN2" s="285"/>
      <c r="FMO2" s="285"/>
      <c r="FMP2" s="285"/>
      <c r="FMQ2" s="285"/>
      <c r="FMR2" s="285"/>
      <c r="FMS2" s="285"/>
      <c r="FMT2" s="285"/>
      <c r="FMU2" s="285"/>
      <c r="FMV2" s="285"/>
      <c r="FMW2" s="285"/>
      <c r="FMX2" s="285"/>
      <c r="FMY2" s="285"/>
      <c r="FMZ2" s="285"/>
      <c r="FNA2" s="285"/>
      <c r="FNB2" s="285"/>
      <c r="FNC2" s="285"/>
      <c r="FND2" s="285"/>
      <c r="FNE2" s="285"/>
      <c r="FNF2" s="285"/>
      <c r="FNG2" s="285"/>
      <c r="FNH2" s="285"/>
      <c r="FNI2" s="285"/>
      <c r="FNJ2" s="285"/>
      <c r="FNK2" s="285"/>
      <c r="FNL2" s="285"/>
      <c r="FNM2" s="285"/>
      <c r="FNN2" s="285"/>
      <c r="FNO2" s="285"/>
      <c r="FNP2" s="285"/>
      <c r="FNQ2" s="285"/>
      <c r="FNR2" s="285"/>
      <c r="FNS2" s="285"/>
      <c r="FNT2" s="285"/>
      <c r="FNU2" s="285"/>
      <c r="FNV2" s="285"/>
      <c r="FNW2" s="285"/>
      <c r="FNX2" s="285"/>
      <c r="FNY2" s="285"/>
      <c r="FNZ2" s="285"/>
      <c r="FOA2" s="285"/>
      <c r="FOB2" s="285"/>
      <c r="FOC2" s="285"/>
      <c r="FOD2" s="285"/>
      <c r="FOE2" s="285"/>
      <c r="FOF2" s="285"/>
      <c r="FOG2" s="285"/>
      <c r="FOH2" s="285"/>
      <c r="FOI2" s="285"/>
      <c r="FOJ2" s="285"/>
      <c r="FOK2" s="285"/>
      <c r="FOL2" s="285"/>
      <c r="FOM2" s="285"/>
      <c r="FON2" s="285"/>
      <c r="FOO2" s="285"/>
      <c r="FOP2" s="285"/>
      <c r="FOQ2" s="285"/>
      <c r="FOR2" s="285"/>
      <c r="FOS2" s="285"/>
      <c r="FOT2" s="285"/>
      <c r="FOU2" s="285"/>
      <c r="FOV2" s="285"/>
      <c r="FOW2" s="285"/>
      <c r="FOX2" s="285"/>
      <c r="FOY2" s="285"/>
      <c r="FOZ2" s="285"/>
      <c r="FPA2" s="285"/>
      <c r="FPB2" s="285"/>
      <c r="FPC2" s="285"/>
      <c r="FPD2" s="285"/>
      <c r="FPE2" s="285"/>
      <c r="FPF2" s="285"/>
      <c r="FPG2" s="285"/>
      <c r="FPH2" s="285"/>
      <c r="FPI2" s="285"/>
      <c r="FPJ2" s="285"/>
      <c r="FPK2" s="285"/>
      <c r="FPL2" s="285"/>
      <c r="FPM2" s="285"/>
      <c r="FPN2" s="285"/>
      <c r="FPO2" s="285"/>
      <c r="FPP2" s="285"/>
      <c r="FPQ2" s="285"/>
      <c r="FPR2" s="285"/>
      <c r="FPS2" s="285"/>
      <c r="FPT2" s="285"/>
      <c r="FPU2" s="285"/>
      <c r="FPV2" s="285"/>
      <c r="FPW2" s="285"/>
      <c r="FPX2" s="285"/>
      <c r="FPY2" s="285"/>
      <c r="FPZ2" s="285"/>
      <c r="FQA2" s="285"/>
      <c r="FQB2" s="285"/>
      <c r="FQC2" s="285"/>
      <c r="FQD2" s="285"/>
      <c r="FQE2" s="285"/>
      <c r="FQF2" s="285"/>
      <c r="FQG2" s="285"/>
      <c r="FQH2" s="285"/>
      <c r="FQI2" s="285"/>
      <c r="FQJ2" s="285"/>
      <c r="FQK2" s="285"/>
      <c r="FQL2" s="285"/>
      <c r="FQM2" s="285"/>
      <c r="FQN2" s="285"/>
      <c r="FQO2" s="285"/>
      <c r="FQP2" s="285"/>
      <c r="FQQ2" s="285"/>
      <c r="FQR2" s="285"/>
      <c r="FQS2" s="285"/>
      <c r="FQT2" s="285"/>
      <c r="FQU2" s="285"/>
      <c r="FQV2" s="285"/>
      <c r="FQW2" s="285"/>
      <c r="FQX2" s="285"/>
      <c r="FQY2" s="285"/>
      <c r="FQZ2" s="285"/>
      <c r="FRA2" s="285"/>
      <c r="FRB2" s="285"/>
      <c r="FRC2" s="285"/>
      <c r="FRD2" s="285"/>
      <c r="FRE2" s="285"/>
      <c r="FRF2" s="285"/>
      <c r="FRG2" s="285"/>
      <c r="FRH2" s="285"/>
      <c r="FRI2" s="285"/>
      <c r="FRJ2" s="285"/>
      <c r="FRK2" s="285"/>
      <c r="FRL2" s="285"/>
      <c r="FRM2" s="285"/>
      <c r="FRN2" s="285"/>
      <c r="FRO2" s="285"/>
      <c r="FRP2" s="285"/>
      <c r="FRQ2" s="285"/>
      <c r="FRR2" s="285"/>
      <c r="FRS2" s="285"/>
      <c r="FRT2" s="285"/>
      <c r="FRU2" s="285"/>
      <c r="FRV2" s="285"/>
      <c r="FRW2" s="285"/>
      <c r="FRX2" s="285"/>
      <c r="FRY2" s="285"/>
      <c r="FRZ2" s="285"/>
      <c r="FSA2" s="285"/>
      <c r="FSB2" s="285"/>
      <c r="FSC2" s="285"/>
      <c r="FSD2" s="285"/>
      <c r="FSE2" s="285"/>
      <c r="FSF2" s="285"/>
      <c r="FSG2" s="285"/>
      <c r="FSH2" s="285"/>
      <c r="FSI2" s="285"/>
      <c r="FSJ2" s="285"/>
      <c r="FSK2" s="285"/>
      <c r="FSL2" s="285"/>
      <c r="FSM2" s="285"/>
      <c r="FSN2" s="285"/>
      <c r="FSO2" s="285"/>
      <c r="FSP2" s="285"/>
      <c r="FSQ2" s="285"/>
      <c r="FSR2" s="285"/>
      <c r="FSS2" s="285"/>
      <c r="FST2" s="285"/>
      <c r="FSU2" s="285"/>
      <c r="FSV2" s="285"/>
      <c r="FSW2" s="285"/>
      <c r="FSX2" s="285"/>
      <c r="FSY2" s="285"/>
      <c r="FSZ2" s="285"/>
      <c r="FTA2" s="285"/>
      <c r="FTB2" s="285"/>
      <c r="FTC2" s="285"/>
      <c r="FTD2" s="285"/>
      <c r="FTE2" s="285"/>
      <c r="FTF2" s="285"/>
      <c r="FTG2" s="285"/>
      <c r="FTH2" s="285"/>
      <c r="FTI2" s="285"/>
      <c r="FTJ2" s="285"/>
      <c r="FTK2" s="285"/>
      <c r="FTL2" s="285"/>
      <c r="FTM2" s="285"/>
      <c r="FTN2" s="285"/>
      <c r="FTO2" s="285"/>
      <c r="FTP2" s="285"/>
      <c r="FTQ2" s="285"/>
      <c r="FTR2" s="285"/>
      <c r="FTS2" s="285"/>
      <c r="FTT2" s="285"/>
      <c r="FTU2" s="285"/>
      <c r="FTV2" s="285"/>
      <c r="FTW2" s="285"/>
      <c r="FTX2" s="285"/>
      <c r="FTY2" s="285"/>
      <c r="FTZ2" s="285"/>
      <c r="FUA2" s="285"/>
      <c r="FUB2" s="285"/>
      <c r="FUC2" s="285"/>
      <c r="FUD2" s="285"/>
      <c r="FUE2" s="285"/>
      <c r="FUF2" s="285"/>
      <c r="FUG2" s="285"/>
      <c r="FUH2" s="285"/>
      <c r="FUI2" s="285"/>
      <c r="FUJ2" s="285"/>
      <c r="FUK2" s="285"/>
      <c r="FUL2" s="285"/>
      <c r="FUM2" s="285"/>
      <c r="FUN2" s="285"/>
      <c r="FUO2" s="285"/>
      <c r="FUP2" s="285"/>
      <c r="FUQ2" s="285"/>
      <c r="FUR2" s="285"/>
      <c r="FUS2" s="285"/>
      <c r="FUT2" s="285"/>
      <c r="FUU2" s="285"/>
      <c r="FUV2" s="285"/>
      <c r="FUW2" s="285"/>
      <c r="FUX2" s="285"/>
      <c r="FUY2" s="285"/>
      <c r="FUZ2" s="285"/>
      <c r="FVA2" s="285"/>
      <c r="FVB2" s="285"/>
      <c r="FVC2" s="285"/>
      <c r="FVD2" s="285"/>
      <c r="FVE2" s="285"/>
      <c r="FVF2" s="285"/>
      <c r="FVG2" s="285"/>
      <c r="FVH2" s="285"/>
      <c r="FVI2" s="285"/>
      <c r="FVJ2" s="285"/>
      <c r="FVK2" s="285"/>
      <c r="FVL2" s="285"/>
      <c r="FVM2" s="285"/>
      <c r="FVN2" s="285"/>
      <c r="FVO2" s="285"/>
      <c r="FVP2" s="285"/>
      <c r="FVQ2" s="285"/>
      <c r="FVR2" s="285"/>
      <c r="FVS2" s="285"/>
      <c r="FVT2" s="285"/>
      <c r="FVU2" s="285"/>
      <c r="FVV2" s="285"/>
      <c r="FVW2" s="285"/>
      <c r="FVX2" s="285"/>
      <c r="FVY2" s="285"/>
      <c r="FVZ2" s="285"/>
      <c r="FWA2" s="285"/>
      <c r="FWB2" s="285"/>
      <c r="FWC2" s="285"/>
      <c r="FWD2" s="285"/>
      <c r="FWE2" s="285"/>
      <c r="FWF2" s="285"/>
      <c r="FWG2" s="285"/>
      <c r="FWH2" s="285"/>
      <c r="FWI2" s="285"/>
      <c r="FWJ2" s="285"/>
      <c r="FWK2" s="285"/>
      <c r="FWL2" s="285"/>
      <c r="FWM2" s="285"/>
      <c r="FWN2" s="285"/>
      <c r="FWO2" s="285"/>
      <c r="FWP2" s="285"/>
      <c r="FWQ2" s="285"/>
      <c r="FWR2" s="285"/>
      <c r="FWS2" s="285"/>
      <c r="FWT2" s="285"/>
      <c r="FWU2" s="285"/>
      <c r="FWV2" s="285"/>
      <c r="FWW2" s="285"/>
      <c r="FWX2" s="285"/>
      <c r="FWY2" s="285"/>
      <c r="FWZ2" s="285"/>
      <c r="FXA2" s="285"/>
      <c r="FXB2" s="285"/>
      <c r="FXC2" s="285"/>
      <c r="FXD2" s="285"/>
      <c r="FXE2" s="285"/>
      <c r="FXF2" s="285"/>
      <c r="FXG2" s="285"/>
      <c r="FXH2" s="285"/>
      <c r="FXI2" s="285"/>
      <c r="FXJ2" s="285"/>
      <c r="FXK2" s="285"/>
      <c r="FXL2" s="285"/>
      <c r="FXM2" s="285"/>
      <c r="FXN2" s="285"/>
      <c r="FXO2" s="285"/>
      <c r="FXP2" s="285"/>
      <c r="FXQ2" s="285"/>
      <c r="FXR2" s="285"/>
      <c r="FXS2" s="285"/>
      <c r="FXT2" s="285"/>
      <c r="FXU2" s="285"/>
      <c r="FXV2" s="285"/>
      <c r="FXW2" s="285"/>
      <c r="FXX2" s="285"/>
      <c r="FXY2" s="285"/>
      <c r="FXZ2" s="285"/>
      <c r="FYA2" s="285"/>
      <c r="FYB2" s="285"/>
      <c r="FYC2" s="285"/>
      <c r="FYD2" s="285"/>
      <c r="FYE2" s="285"/>
      <c r="FYF2" s="285"/>
      <c r="FYG2" s="285"/>
      <c r="FYH2" s="285"/>
      <c r="FYI2" s="285"/>
      <c r="FYJ2" s="285"/>
      <c r="FYK2" s="285"/>
      <c r="FYL2" s="285"/>
      <c r="FYM2" s="285"/>
      <c r="FYN2" s="285"/>
      <c r="FYO2" s="285"/>
      <c r="FYP2" s="285"/>
      <c r="FYQ2" s="285"/>
      <c r="FYR2" s="285"/>
      <c r="FYS2" s="285"/>
      <c r="FYT2" s="285"/>
      <c r="FYU2" s="285"/>
      <c r="FYV2" s="285"/>
      <c r="FYW2" s="285"/>
      <c r="FYX2" s="285"/>
      <c r="FYY2" s="285"/>
      <c r="FYZ2" s="285"/>
      <c r="FZA2" s="285"/>
      <c r="FZB2" s="285"/>
      <c r="FZC2" s="285"/>
      <c r="FZD2" s="285"/>
      <c r="FZE2" s="285"/>
      <c r="FZF2" s="285"/>
      <c r="FZG2" s="285"/>
      <c r="FZH2" s="285"/>
      <c r="FZI2" s="285"/>
      <c r="FZJ2" s="285"/>
      <c r="FZK2" s="285"/>
      <c r="FZL2" s="285"/>
      <c r="FZM2" s="285"/>
      <c r="FZN2" s="285"/>
      <c r="FZO2" s="285"/>
      <c r="FZP2" s="285"/>
      <c r="FZQ2" s="285"/>
      <c r="FZR2" s="285"/>
      <c r="FZS2" s="285"/>
      <c r="FZT2" s="285"/>
      <c r="FZU2" s="285"/>
      <c r="FZV2" s="285"/>
      <c r="FZW2" s="285"/>
      <c r="FZX2" s="285"/>
      <c r="FZY2" s="285"/>
      <c r="FZZ2" s="285"/>
      <c r="GAA2" s="285"/>
      <c r="GAB2" s="285"/>
      <c r="GAC2" s="285"/>
      <c r="GAD2" s="285"/>
      <c r="GAE2" s="285"/>
      <c r="GAF2" s="285"/>
      <c r="GAG2" s="285"/>
      <c r="GAH2" s="285"/>
      <c r="GAI2" s="285"/>
      <c r="GAJ2" s="285"/>
      <c r="GAK2" s="285"/>
      <c r="GAL2" s="285"/>
      <c r="GAM2" s="285"/>
      <c r="GAN2" s="285"/>
      <c r="GAO2" s="285"/>
      <c r="GAP2" s="285"/>
      <c r="GAQ2" s="285"/>
      <c r="GAR2" s="285"/>
      <c r="GAS2" s="285"/>
      <c r="GAT2" s="285"/>
      <c r="GAU2" s="285"/>
      <c r="GAV2" s="285"/>
      <c r="GAW2" s="285"/>
      <c r="GAX2" s="285"/>
      <c r="GAY2" s="285"/>
      <c r="GAZ2" s="285"/>
      <c r="GBA2" s="285"/>
      <c r="GBB2" s="285"/>
      <c r="GBC2" s="285"/>
      <c r="GBD2" s="285"/>
      <c r="GBE2" s="285"/>
      <c r="GBF2" s="285"/>
      <c r="GBG2" s="285"/>
      <c r="GBH2" s="285"/>
      <c r="GBI2" s="285"/>
      <c r="GBJ2" s="285"/>
      <c r="GBK2" s="285"/>
      <c r="GBL2" s="285"/>
      <c r="GBM2" s="285"/>
      <c r="GBN2" s="285"/>
      <c r="GBO2" s="285"/>
      <c r="GBP2" s="285"/>
      <c r="GBQ2" s="285"/>
      <c r="GBR2" s="285"/>
      <c r="GBS2" s="285"/>
      <c r="GBT2" s="285"/>
      <c r="GBU2" s="285"/>
      <c r="GBV2" s="285"/>
      <c r="GBW2" s="285"/>
      <c r="GBX2" s="285"/>
      <c r="GBY2" s="285"/>
      <c r="GBZ2" s="285"/>
      <c r="GCA2" s="285"/>
      <c r="GCB2" s="285"/>
      <c r="GCC2" s="285"/>
      <c r="GCD2" s="285"/>
      <c r="GCE2" s="285"/>
      <c r="GCF2" s="285"/>
      <c r="GCG2" s="285"/>
      <c r="GCH2" s="285"/>
      <c r="GCI2" s="285"/>
      <c r="GCJ2" s="285"/>
      <c r="GCK2" s="285"/>
      <c r="GCL2" s="285"/>
      <c r="GCM2" s="285"/>
      <c r="GCN2" s="285"/>
      <c r="GCO2" s="285"/>
      <c r="GCP2" s="285"/>
      <c r="GCQ2" s="285"/>
      <c r="GCR2" s="285"/>
      <c r="GCS2" s="285"/>
      <c r="GCT2" s="285"/>
      <c r="GCU2" s="285"/>
      <c r="GCV2" s="285"/>
      <c r="GCW2" s="285"/>
      <c r="GCX2" s="285"/>
      <c r="GCY2" s="285"/>
      <c r="GCZ2" s="285"/>
      <c r="GDA2" s="285"/>
      <c r="GDB2" s="285"/>
      <c r="GDC2" s="285"/>
      <c r="GDD2" s="285"/>
      <c r="GDE2" s="285"/>
      <c r="GDF2" s="285"/>
      <c r="GDG2" s="285"/>
      <c r="GDH2" s="285"/>
      <c r="GDI2" s="285"/>
      <c r="GDJ2" s="285"/>
      <c r="GDK2" s="285"/>
      <c r="GDL2" s="285"/>
      <c r="GDM2" s="285"/>
      <c r="GDN2" s="285"/>
      <c r="GDO2" s="285"/>
      <c r="GDP2" s="285"/>
      <c r="GDQ2" s="285"/>
      <c r="GDR2" s="285"/>
      <c r="GDS2" s="285"/>
      <c r="GDT2" s="285"/>
      <c r="GDU2" s="285"/>
      <c r="GDV2" s="285"/>
      <c r="GDW2" s="285"/>
      <c r="GDX2" s="285"/>
      <c r="GDY2" s="285"/>
      <c r="GDZ2" s="285"/>
      <c r="GEA2" s="285"/>
      <c r="GEB2" s="285"/>
      <c r="GEC2" s="285"/>
      <c r="GED2" s="285"/>
      <c r="GEE2" s="285"/>
      <c r="GEF2" s="285"/>
      <c r="GEG2" s="285"/>
      <c r="GEH2" s="285"/>
      <c r="GEI2" s="285"/>
      <c r="GEJ2" s="285"/>
      <c r="GEK2" s="285"/>
      <c r="GEL2" s="285"/>
      <c r="GEM2" s="285"/>
      <c r="GEN2" s="285"/>
      <c r="GEO2" s="285"/>
      <c r="GEP2" s="285"/>
      <c r="GEQ2" s="285"/>
      <c r="GER2" s="285"/>
      <c r="GES2" s="285"/>
      <c r="GET2" s="285"/>
      <c r="GEU2" s="285"/>
      <c r="GEV2" s="285"/>
      <c r="GEW2" s="285"/>
      <c r="GEX2" s="285"/>
      <c r="GEY2" s="285"/>
      <c r="GEZ2" s="285"/>
      <c r="GFA2" s="285"/>
      <c r="GFB2" s="285"/>
      <c r="GFC2" s="285"/>
      <c r="GFD2" s="285"/>
      <c r="GFE2" s="285"/>
      <c r="GFF2" s="285"/>
      <c r="GFG2" s="285"/>
      <c r="GFH2" s="285"/>
      <c r="GFI2" s="285"/>
      <c r="GFJ2" s="285"/>
      <c r="GFK2" s="285"/>
      <c r="GFL2" s="285"/>
      <c r="GFM2" s="285"/>
      <c r="GFN2" s="285"/>
      <c r="GFO2" s="285"/>
      <c r="GFP2" s="285"/>
      <c r="GFQ2" s="285"/>
      <c r="GFR2" s="285"/>
      <c r="GFS2" s="285"/>
      <c r="GFT2" s="285"/>
      <c r="GFU2" s="285"/>
      <c r="GFV2" s="285"/>
      <c r="GFW2" s="285"/>
      <c r="GFX2" s="285"/>
      <c r="GFY2" s="285"/>
      <c r="GFZ2" s="285"/>
      <c r="GGA2" s="285"/>
      <c r="GGB2" s="285"/>
      <c r="GGC2" s="285"/>
      <c r="GGD2" s="285"/>
      <c r="GGE2" s="285"/>
      <c r="GGF2" s="285"/>
      <c r="GGG2" s="285"/>
      <c r="GGH2" s="285"/>
      <c r="GGI2" s="285"/>
      <c r="GGJ2" s="285"/>
      <c r="GGK2" s="285"/>
      <c r="GGL2" s="285"/>
      <c r="GGM2" s="285"/>
      <c r="GGN2" s="285"/>
      <c r="GGO2" s="285"/>
      <c r="GGP2" s="285"/>
      <c r="GGQ2" s="285"/>
      <c r="GGR2" s="285"/>
      <c r="GGS2" s="285"/>
      <c r="GGT2" s="285"/>
      <c r="GGU2" s="285"/>
      <c r="GGV2" s="285"/>
      <c r="GGW2" s="285"/>
      <c r="GGX2" s="285"/>
      <c r="GGY2" s="285"/>
      <c r="GGZ2" s="285"/>
      <c r="GHA2" s="285"/>
      <c r="GHB2" s="285"/>
      <c r="GHC2" s="285"/>
      <c r="GHD2" s="285"/>
      <c r="GHE2" s="285"/>
      <c r="GHF2" s="285"/>
      <c r="GHG2" s="285"/>
      <c r="GHH2" s="285"/>
      <c r="GHI2" s="285"/>
      <c r="GHJ2" s="285"/>
      <c r="GHK2" s="285"/>
      <c r="GHL2" s="285"/>
      <c r="GHM2" s="285"/>
      <c r="GHN2" s="285"/>
      <c r="GHO2" s="285"/>
      <c r="GHP2" s="285"/>
      <c r="GHQ2" s="285"/>
      <c r="GHR2" s="285"/>
      <c r="GHS2" s="285"/>
      <c r="GHT2" s="285"/>
      <c r="GHU2" s="285"/>
      <c r="GHV2" s="285"/>
      <c r="GHW2" s="285"/>
      <c r="GHX2" s="285"/>
      <c r="GHY2" s="285"/>
      <c r="GHZ2" s="285"/>
      <c r="GIA2" s="285"/>
      <c r="GIB2" s="285"/>
      <c r="GIC2" s="285"/>
      <c r="GID2" s="285"/>
      <c r="GIE2" s="285"/>
      <c r="GIF2" s="285"/>
      <c r="GIG2" s="285"/>
      <c r="GIH2" s="285"/>
      <c r="GII2" s="285"/>
      <c r="GIJ2" s="285"/>
      <c r="GIK2" s="285"/>
      <c r="GIL2" s="285"/>
      <c r="GIM2" s="285"/>
      <c r="GIN2" s="285"/>
      <c r="GIO2" s="285"/>
      <c r="GIP2" s="285"/>
      <c r="GIQ2" s="285"/>
      <c r="GIR2" s="285"/>
      <c r="GIS2" s="285"/>
      <c r="GIT2" s="285"/>
      <c r="GIU2" s="285"/>
      <c r="GIV2" s="285"/>
      <c r="GIW2" s="285"/>
      <c r="GIX2" s="285"/>
      <c r="GIY2" s="285"/>
      <c r="GIZ2" s="285"/>
      <c r="GJA2" s="285"/>
      <c r="GJB2" s="285"/>
      <c r="GJC2" s="285"/>
      <c r="GJD2" s="285"/>
      <c r="GJE2" s="285"/>
      <c r="GJF2" s="285"/>
      <c r="GJG2" s="285"/>
      <c r="GJH2" s="285"/>
      <c r="GJI2" s="285"/>
      <c r="GJJ2" s="285"/>
      <c r="GJK2" s="285"/>
      <c r="GJL2" s="285"/>
      <c r="GJM2" s="285"/>
      <c r="GJN2" s="285"/>
      <c r="GJO2" s="285"/>
      <c r="GJP2" s="285"/>
      <c r="GJQ2" s="285"/>
      <c r="GJR2" s="285"/>
      <c r="GJS2" s="285"/>
      <c r="GJT2" s="285"/>
      <c r="GJU2" s="285"/>
      <c r="GJV2" s="285"/>
      <c r="GJW2" s="285"/>
      <c r="GJX2" s="285"/>
      <c r="GJY2" s="285"/>
      <c r="GJZ2" s="285"/>
      <c r="GKA2" s="285"/>
      <c r="GKB2" s="285"/>
      <c r="GKC2" s="285"/>
      <c r="GKD2" s="285"/>
      <c r="GKE2" s="285"/>
      <c r="GKF2" s="285"/>
      <c r="GKG2" s="285"/>
      <c r="GKH2" s="285"/>
      <c r="GKI2" s="285"/>
      <c r="GKJ2" s="285"/>
      <c r="GKK2" s="285"/>
      <c r="GKL2" s="285"/>
      <c r="GKM2" s="285"/>
      <c r="GKN2" s="285"/>
      <c r="GKO2" s="285"/>
      <c r="GKP2" s="285"/>
      <c r="GKQ2" s="285"/>
      <c r="GKR2" s="285"/>
      <c r="GKS2" s="285"/>
      <c r="GKT2" s="285"/>
      <c r="GKU2" s="285"/>
      <c r="GKV2" s="285"/>
      <c r="GKW2" s="285"/>
      <c r="GKX2" s="285"/>
      <c r="GKY2" s="285"/>
      <c r="GKZ2" s="285"/>
      <c r="GLA2" s="285"/>
      <c r="GLB2" s="285"/>
      <c r="GLC2" s="285"/>
      <c r="GLD2" s="285"/>
      <c r="GLE2" s="285"/>
      <c r="GLF2" s="285"/>
      <c r="GLG2" s="285"/>
      <c r="GLH2" s="285"/>
      <c r="GLI2" s="285"/>
      <c r="GLJ2" s="285"/>
      <c r="GLK2" s="285"/>
      <c r="GLL2" s="285"/>
      <c r="GLM2" s="285"/>
      <c r="GLN2" s="285"/>
      <c r="GLO2" s="285"/>
      <c r="GLP2" s="285"/>
      <c r="GLQ2" s="285"/>
      <c r="GLR2" s="285"/>
      <c r="GLS2" s="285"/>
      <c r="GLT2" s="285"/>
      <c r="GLU2" s="285"/>
      <c r="GLV2" s="285"/>
      <c r="GLW2" s="285"/>
      <c r="GLX2" s="285"/>
      <c r="GLY2" s="285"/>
      <c r="GLZ2" s="285"/>
      <c r="GMA2" s="285"/>
      <c r="GMB2" s="285"/>
      <c r="GMC2" s="285"/>
      <c r="GMD2" s="285"/>
      <c r="GME2" s="285"/>
      <c r="GMF2" s="285"/>
      <c r="GMG2" s="285"/>
      <c r="GMH2" s="285"/>
      <c r="GMI2" s="285"/>
      <c r="GMJ2" s="285"/>
      <c r="GMK2" s="285"/>
      <c r="GML2" s="285"/>
      <c r="GMM2" s="285"/>
      <c r="GMN2" s="285"/>
      <c r="GMO2" s="285"/>
      <c r="GMP2" s="285"/>
      <c r="GMQ2" s="285"/>
      <c r="GMR2" s="285"/>
      <c r="GMS2" s="285"/>
      <c r="GMT2" s="285"/>
      <c r="GMU2" s="285"/>
      <c r="GMV2" s="285"/>
      <c r="GMW2" s="285"/>
      <c r="GMX2" s="285"/>
      <c r="GMY2" s="285"/>
      <c r="GMZ2" s="285"/>
      <c r="GNA2" s="285"/>
      <c r="GNB2" s="285"/>
      <c r="GNC2" s="285"/>
      <c r="GND2" s="285"/>
      <c r="GNE2" s="285"/>
      <c r="GNF2" s="285"/>
      <c r="GNG2" s="285"/>
      <c r="GNH2" s="285"/>
      <c r="GNI2" s="285"/>
      <c r="GNJ2" s="285"/>
      <c r="GNK2" s="285"/>
      <c r="GNL2" s="285"/>
      <c r="GNM2" s="285"/>
      <c r="GNN2" s="285"/>
      <c r="GNO2" s="285"/>
      <c r="GNP2" s="285"/>
      <c r="GNQ2" s="285"/>
      <c r="GNR2" s="285"/>
      <c r="GNS2" s="285"/>
      <c r="GNT2" s="285"/>
      <c r="GNU2" s="285"/>
      <c r="GNV2" s="285"/>
      <c r="GNW2" s="285"/>
      <c r="GNX2" s="285"/>
      <c r="GNY2" s="285"/>
      <c r="GNZ2" s="285"/>
      <c r="GOA2" s="285"/>
      <c r="GOB2" s="285"/>
      <c r="GOC2" s="285"/>
      <c r="GOD2" s="285"/>
      <c r="GOE2" s="285"/>
      <c r="GOF2" s="285"/>
      <c r="GOG2" s="285"/>
      <c r="GOH2" s="285"/>
      <c r="GOI2" s="285"/>
      <c r="GOJ2" s="285"/>
      <c r="GOK2" s="285"/>
      <c r="GOL2" s="285"/>
      <c r="GOM2" s="285"/>
      <c r="GON2" s="285"/>
      <c r="GOO2" s="285"/>
      <c r="GOP2" s="285"/>
      <c r="GOQ2" s="285"/>
      <c r="GOR2" s="285"/>
      <c r="GOS2" s="285"/>
      <c r="GOT2" s="285"/>
      <c r="GOU2" s="285"/>
      <c r="GOV2" s="285"/>
      <c r="GOW2" s="285"/>
      <c r="GOX2" s="285"/>
      <c r="GOY2" s="285"/>
      <c r="GOZ2" s="285"/>
      <c r="GPA2" s="285"/>
      <c r="GPB2" s="285"/>
      <c r="GPC2" s="285"/>
      <c r="GPD2" s="285"/>
      <c r="GPE2" s="285"/>
      <c r="GPF2" s="285"/>
      <c r="GPG2" s="285"/>
      <c r="GPH2" s="285"/>
      <c r="GPI2" s="285"/>
      <c r="GPJ2" s="285"/>
      <c r="GPK2" s="285"/>
      <c r="GPL2" s="285"/>
      <c r="GPM2" s="285"/>
      <c r="GPN2" s="285"/>
      <c r="GPO2" s="285"/>
      <c r="GPP2" s="285"/>
      <c r="GPQ2" s="285"/>
      <c r="GPR2" s="285"/>
      <c r="GPS2" s="285"/>
      <c r="GPT2" s="285"/>
      <c r="GPU2" s="285"/>
      <c r="GPV2" s="285"/>
      <c r="GPW2" s="285"/>
      <c r="GPX2" s="285"/>
      <c r="GPY2" s="285"/>
      <c r="GPZ2" s="285"/>
      <c r="GQA2" s="285"/>
      <c r="GQB2" s="285"/>
      <c r="GQC2" s="285"/>
      <c r="GQD2" s="285"/>
      <c r="GQE2" s="285"/>
      <c r="GQF2" s="285"/>
      <c r="GQG2" s="285"/>
      <c r="GQH2" s="285"/>
      <c r="GQI2" s="285"/>
      <c r="GQJ2" s="285"/>
      <c r="GQK2" s="285"/>
      <c r="GQL2" s="285"/>
      <c r="GQM2" s="285"/>
      <c r="GQN2" s="285"/>
      <c r="GQO2" s="285"/>
      <c r="GQP2" s="285"/>
      <c r="GQQ2" s="285"/>
      <c r="GQR2" s="285"/>
      <c r="GQS2" s="285"/>
      <c r="GQT2" s="285"/>
      <c r="GQU2" s="285"/>
      <c r="GQV2" s="285"/>
      <c r="GQW2" s="285"/>
      <c r="GQX2" s="285"/>
      <c r="GQY2" s="285"/>
      <c r="GQZ2" s="285"/>
      <c r="GRA2" s="285"/>
      <c r="GRB2" s="285"/>
      <c r="GRC2" s="285"/>
      <c r="GRD2" s="285"/>
      <c r="GRE2" s="285"/>
      <c r="GRF2" s="285"/>
      <c r="GRG2" s="285"/>
      <c r="GRH2" s="285"/>
      <c r="GRI2" s="285"/>
      <c r="GRJ2" s="285"/>
      <c r="GRK2" s="285"/>
      <c r="GRL2" s="285"/>
      <c r="GRM2" s="285"/>
      <c r="GRN2" s="285"/>
      <c r="GRO2" s="285"/>
      <c r="GRP2" s="285"/>
      <c r="GRQ2" s="285"/>
      <c r="GRR2" s="285"/>
      <c r="GRS2" s="285"/>
      <c r="GRT2" s="285"/>
      <c r="GRU2" s="285"/>
      <c r="GRV2" s="285"/>
      <c r="GRW2" s="285"/>
      <c r="GRX2" s="285"/>
      <c r="GRY2" s="285"/>
      <c r="GRZ2" s="285"/>
      <c r="GSA2" s="285"/>
      <c r="GSB2" s="285"/>
      <c r="GSC2" s="285"/>
      <c r="GSD2" s="285"/>
      <c r="GSE2" s="285"/>
      <c r="GSF2" s="285"/>
      <c r="GSG2" s="285"/>
      <c r="GSH2" s="285"/>
      <c r="GSI2" s="285"/>
      <c r="GSJ2" s="285"/>
      <c r="GSK2" s="285"/>
      <c r="GSL2" s="285"/>
      <c r="GSM2" s="285"/>
      <c r="GSN2" s="285"/>
      <c r="GSO2" s="285"/>
      <c r="GSP2" s="285"/>
      <c r="GSQ2" s="285"/>
      <c r="GSR2" s="285"/>
      <c r="GSS2" s="285"/>
      <c r="GST2" s="285"/>
      <c r="GSU2" s="285"/>
      <c r="GSV2" s="285"/>
      <c r="GSW2" s="285"/>
      <c r="GSX2" s="285"/>
      <c r="GSY2" s="285"/>
      <c r="GSZ2" s="285"/>
      <c r="GTA2" s="285"/>
      <c r="GTB2" s="285"/>
      <c r="GTC2" s="285"/>
      <c r="GTD2" s="285"/>
      <c r="GTE2" s="285"/>
      <c r="GTF2" s="285"/>
      <c r="GTG2" s="285"/>
      <c r="GTH2" s="285"/>
      <c r="GTI2" s="285"/>
      <c r="GTJ2" s="285"/>
      <c r="GTK2" s="285"/>
      <c r="GTL2" s="285"/>
      <c r="GTM2" s="285"/>
      <c r="GTN2" s="285"/>
      <c r="GTO2" s="285"/>
      <c r="GTP2" s="285"/>
      <c r="GTQ2" s="285"/>
      <c r="GTR2" s="285"/>
      <c r="GTS2" s="285"/>
      <c r="GTT2" s="285"/>
      <c r="GTU2" s="285"/>
      <c r="GTV2" s="285"/>
      <c r="GTW2" s="285"/>
      <c r="GTX2" s="285"/>
      <c r="GTY2" s="285"/>
      <c r="GTZ2" s="285"/>
      <c r="GUA2" s="285"/>
      <c r="GUB2" s="285"/>
      <c r="GUC2" s="285"/>
      <c r="GUD2" s="285"/>
      <c r="GUE2" s="285"/>
      <c r="GUF2" s="285"/>
      <c r="GUG2" s="285"/>
      <c r="GUH2" s="285"/>
      <c r="GUI2" s="285"/>
      <c r="GUJ2" s="285"/>
      <c r="GUK2" s="285"/>
      <c r="GUL2" s="285"/>
      <c r="GUM2" s="285"/>
      <c r="GUN2" s="285"/>
      <c r="GUO2" s="285"/>
      <c r="GUP2" s="285"/>
      <c r="GUQ2" s="285"/>
      <c r="GUR2" s="285"/>
      <c r="GUS2" s="285"/>
      <c r="GUT2" s="285"/>
      <c r="GUU2" s="285"/>
      <c r="GUV2" s="285"/>
      <c r="GUW2" s="285"/>
      <c r="GUX2" s="285"/>
      <c r="GUY2" s="285"/>
      <c r="GUZ2" s="285"/>
      <c r="GVA2" s="285"/>
      <c r="GVB2" s="285"/>
      <c r="GVC2" s="285"/>
      <c r="GVD2" s="285"/>
      <c r="GVE2" s="285"/>
      <c r="GVF2" s="285"/>
      <c r="GVG2" s="285"/>
      <c r="GVH2" s="285"/>
      <c r="GVI2" s="285"/>
      <c r="GVJ2" s="285"/>
      <c r="GVK2" s="285"/>
      <c r="GVL2" s="285"/>
      <c r="GVM2" s="285"/>
      <c r="GVN2" s="285"/>
      <c r="GVO2" s="285"/>
      <c r="GVP2" s="285"/>
      <c r="GVQ2" s="285"/>
      <c r="GVR2" s="285"/>
      <c r="GVS2" s="285"/>
      <c r="GVT2" s="285"/>
      <c r="GVU2" s="285"/>
      <c r="GVV2" s="285"/>
      <c r="GVW2" s="285"/>
      <c r="GVX2" s="285"/>
      <c r="GVY2" s="285"/>
      <c r="GVZ2" s="285"/>
      <c r="GWA2" s="285"/>
      <c r="GWB2" s="285"/>
      <c r="GWC2" s="285"/>
      <c r="GWD2" s="285"/>
      <c r="GWE2" s="285"/>
      <c r="GWF2" s="285"/>
      <c r="GWG2" s="285"/>
      <c r="GWH2" s="285"/>
      <c r="GWI2" s="285"/>
      <c r="GWJ2" s="285"/>
      <c r="GWK2" s="285"/>
      <c r="GWL2" s="285"/>
      <c r="GWM2" s="285"/>
      <c r="GWN2" s="285"/>
      <c r="GWO2" s="285"/>
      <c r="GWP2" s="285"/>
      <c r="GWQ2" s="285"/>
      <c r="GWR2" s="285"/>
      <c r="GWS2" s="285"/>
      <c r="GWT2" s="285"/>
      <c r="GWU2" s="285"/>
      <c r="GWV2" s="285"/>
      <c r="GWW2" s="285"/>
      <c r="GWX2" s="285"/>
      <c r="GWY2" s="285"/>
      <c r="GWZ2" s="285"/>
      <c r="GXA2" s="285"/>
      <c r="GXB2" s="285"/>
      <c r="GXC2" s="285"/>
      <c r="GXD2" s="285"/>
      <c r="GXE2" s="285"/>
      <c r="GXF2" s="285"/>
      <c r="GXG2" s="285"/>
      <c r="GXH2" s="285"/>
      <c r="GXI2" s="285"/>
      <c r="GXJ2" s="285"/>
      <c r="GXK2" s="285"/>
      <c r="GXL2" s="285"/>
      <c r="GXM2" s="285"/>
      <c r="GXN2" s="285"/>
      <c r="GXO2" s="285"/>
      <c r="GXP2" s="285"/>
      <c r="GXQ2" s="285"/>
      <c r="GXR2" s="285"/>
      <c r="GXS2" s="285"/>
      <c r="GXT2" s="285"/>
      <c r="GXU2" s="285"/>
      <c r="GXV2" s="285"/>
      <c r="GXW2" s="285"/>
      <c r="GXX2" s="285"/>
      <c r="GXY2" s="285"/>
      <c r="GXZ2" s="285"/>
      <c r="GYA2" s="285"/>
      <c r="GYB2" s="285"/>
      <c r="GYC2" s="285"/>
      <c r="GYD2" s="285"/>
      <c r="GYE2" s="285"/>
      <c r="GYF2" s="285"/>
      <c r="GYG2" s="285"/>
      <c r="GYH2" s="285"/>
      <c r="GYI2" s="285"/>
      <c r="GYJ2" s="285"/>
      <c r="GYK2" s="285"/>
      <c r="GYL2" s="285"/>
      <c r="GYM2" s="285"/>
      <c r="GYN2" s="285"/>
      <c r="GYO2" s="285"/>
      <c r="GYP2" s="285"/>
      <c r="GYQ2" s="285"/>
      <c r="GYR2" s="285"/>
      <c r="GYS2" s="285"/>
      <c r="GYT2" s="285"/>
      <c r="GYU2" s="285"/>
      <c r="GYV2" s="285"/>
      <c r="GYW2" s="285"/>
      <c r="GYX2" s="285"/>
      <c r="GYY2" s="285"/>
      <c r="GYZ2" s="285"/>
      <c r="GZA2" s="285"/>
      <c r="GZB2" s="285"/>
      <c r="GZC2" s="285"/>
      <c r="GZD2" s="285"/>
      <c r="GZE2" s="285"/>
      <c r="GZF2" s="285"/>
      <c r="GZG2" s="285"/>
      <c r="GZH2" s="285"/>
      <c r="GZI2" s="285"/>
      <c r="GZJ2" s="285"/>
      <c r="GZK2" s="285"/>
      <c r="GZL2" s="285"/>
      <c r="GZM2" s="285"/>
      <c r="GZN2" s="285"/>
      <c r="GZO2" s="285"/>
      <c r="GZP2" s="285"/>
      <c r="GZQ2" s="285"/>
      <c r="GZR2" s="285"/>
      <c r="GZS2" s="285"/>
      <c r="GZT2" s="285"/>
      <c r="GZU2" s="285"/>
      <c r="GZV2" s="285"/>
      <c r="GZW2" s="285"/>
      <c r="GZX2" s="285"/>
      <c r="GZY2" s="285"/>
      <c r="GZZ2" s="285"/>
      <c r="HAA2" s="285"/>
      <c r="HAB2" s="285"/>
      <c r="HAC2" s="285"/>
      <c r="HAD2" s="285"/>
      <c r="HAE2" s="285"/>
      <c r="HAF2" s="285"/>
      <c r="HAG2" s="285"/>
      <c r="HAH2" s="285"/>
      <c r="HAI2" s="285"/>
      <c r="HAJ2" s="285"/>
      <c r="HAK2" s="285"/>
      <c r="HAL2" s="285"/>
      <c r="HAM2" s="285"/>
      <c r="HAN2" s="285"/>
      <c r="HAO2" s="285"/>
      <c r="HAP2" s="285"/>
      <c r="HAQ2" s="285"/>
      <c r="HAR2" s="285"/>
      <c r="HAS2" s="285"/>
      <c r="HAT2" s="285"/>
      <c r="HAU2" s="285"/>
      <c r="HAV2" s="285"/>
      <c r="HAW2" s="285"/>
      <c r="HAX2" s="285"/>
      <c r="HAY2" s="285"/>
      <c r="HAZ2" s="285"/>
      <c r="HBA2" s="285"/>
      <c r="HBB2" s="285"/>
      <c r="HBC2" s="285"/>
      <c r="HBD2" s="285"/>
      <c r="HBE2" s="285"/>
      <c r="HBF2" s="285"/>
      <c r="HBG2" s="285"/>
      <c r="HBH2" s="285"/>
      <c r="HBI2" s="285"/>
      <c r="HBJ2" s="285"/>
      <c r="HBK2" s="285"/>
      <c r="HBL2" s="285"/>
      <c r="HBM2" s="285"/>
      <c r="HBN2" s="285"/>
      <c r="HBO2" s="285"/>
      <c r="HBP2" s="285"/>
      <c r="HBQ2" s="285"/>
      <c r="HBR2" s="285"/>
      <c r="HBS2" s="285"/>
      <c r="HBT2" s="285"/>
      <c r="HBU2" s="285"/>
      <c r="HBV2" s="285"/>
      <c r="HBW2" s="285"/>
      <c r="HBX2" s="285"/>
      <c r="HBY2" s="285"/>
      <c r="HBZ2" s="285"/>
      <c r="HCA2" s="285"/>
      <c r="HCB2" s="285"/>
      <c r="HCC2" s="285"/>
      <c r="HCD2" s="285"/>
      <c r="HCE2" s="285"/>
      <c r="HCF2" s="285"/>
      <c r="HCG2" s="285"/>
      <c r="HCH2" s="285"/>
      <c r="HCI2" s="285"/>
      <c r="HCJ2" s="285"/>
      <c r="HCK2" s="285"/>
      <c r="HCL2" s="285"/>
      <c r="HCM2" s="285"/>
      <c r="HCN2" s="285"/>
      <c r="HCO2" s="285"/>
      <c r="HCP2" s="285"/>
      <c r="HCQ2" s="285"/>
      <c r="HCR2" s="285"/>
      <c r="HCS2" s="285"/>
      <c r="HCT2" s="285"/>
      <c r="HCU2" s="285"/>
      <c r="HCV2" s="285"/>
      <c r="HCW2" s="285"/>
      <c r="HCX2" s="285"/>
      <c r="HCY2" s="285"/>
      <c r="HCZ2" s="285"/>
      <c r="HDA2" s="285"/>
      <c r="HDB2" s="285"/>
      <c r="HDC2" s="285"/>
      <c r="HDD2" s="285"/>
      <c r="HDE2" s="285"/>
      <c r="HDF2" s="285"/>
      <c r="HDG2" s="285"/>
      <c r="HDH2" s="285"/>
      <c r="HDI2" s="285"/>
      <c r="HDJ2" s="285"/>
      <c r="HDK2" s="285"/>
      <c r="HDL2" s="285"/>
      <c r="HDM2" s="285"/>
      <c r="HDN2" s="285"/>
      <c r="HDO2" s="285"/>
      <c r="HDP2" s="285"/>
      <c r="HDQ2" s="285"/>
      <c r="HDR2" s="285"/>
      <c r="HDS2" s="285"/>
      <c r="HDT2" s="285"/>
      <c r="HDU2" s="285"/>
      <c r="HDV2" s="285"/>
      <c r="HDW2" s="285"/>
      <c r="HDX2" s="285"/>
      <c r="HDY2" s="285"/>
      <c r="HDZ2" s="285"/>
      <c r="HEA2" s="285"/>
      <c r="HEB2" s="285"/>
      <c r="HEC2" s="285"/>
      <c r="HED2" s="285"/>
      <c r="HEE2" s="285"/>
      <c r="HEF2" s="285"/>
      <c r="HEG2" s="285"/>
      <c r="HEH2" s="285"/>
      <c r="HEI2" s="285"/>
      <c r="HEJ2" s="285"/>
      <c r="HEK2" s="285"/>
      <c r="HEL2" s="285"/>
      <c r="HEM2" s="285"/>
      <c r="HEN2" s="285"/>
      <c r="HEO2" s="285"/>
      <c r="HEP2" s="285"/>
      <c r="HEQ2" s="285"/>
      <c r="HER2" s="285"/>
      <c r="HES2" s="285"/>
      <c r="HET2" s="285"/>
      <c r="HEU2" s="285"/>
      <c r="HEV2" s="285"/>
      <c r="HEW2" s="285"/>
      <c r="HEX2" s="285"/>
      <c r="HEY2" s="285"/>
      <c r="HEZ2" s="285"/>
      <c r="HFA2" s="285"/>
      <c r="HFB2" s="285"/>
      <c r="HFC2" s="285"/>
      <c r="HFD2" s="285"/>
      <c r="HFE2" s="285"/>
      <c r="HFF2" s="285"/>
      <c r="HFG2" s="285"/>
      <c r="HFH2" s="285"/>
      <c r="HFI2" s="285"/>
      <c r="HFJ2" s="285"/>
      <c r="HFK2" s="285"/>
      <c r="HFL2" s="285"/>
      <c r="HFM2" s="285"/>
      <c r="HFN2" s="285"/>
      <c r="HFO2" s="285"/>
      <c r="HFP2" s="285"/>
      <c r="HFQ2" s="285"/>
      <c r="HFR2" s="285"/>
      <c r="HFS2" s="285"/>
      <c r="HFT2" s="285"/>
      <c r="HFU2" s="285"/>
      <c r="HFV2" s="285"/>
      <c r="HFW2" s="285"/>
      <c r="HFX2" s="285"/>
      <c r="HFY2" s="285"/>
      <c r="HFZ2" s="285"/>
      <c r="HGA2" s="285"/>
      <c r="HGB2" s="285"/>
      <c r="HGC2" s="285"/>
      <c r="HGD2" s="285"/>
      <c r="HGE2" s="285"/>
      <c r="HGF2" s="285"/>
      <c r="HGG2" s="285"/>
      <c r="HGH2" s="285"/>
      <c r="HGI2" s="285"/>
      <c r="HGJ2" s="285"/>
      <c r="HGK2" s="285"/>
      <c r="HGL2" s="285"/>
      <c r="HGM2" s="285"/>
      <c r="HGN2" s="285"/>
      <c r="HGO2" s="285"/>
      <c r="HGP2" s="285"/>
      <c r="HGQ2" s="285"/>
      <c r="HGR2" s="285"/>
      <c r="HGS2" s="285"/>
      <c r="HGT2" s="285"/>
      <c r="HGU2" s="285"/>
      <c r="HGV2" s="285"/>
      <c r="HGW2" s="285"/>
      <c r="HGX2" s="285"/>
      <c r="HGY2" s="285"/>
      <c r="HGZ2" s="285"/>
      <c r="HHA2" s="285"/>
      <c r="HHB2" s="285"/>
      <c r="HHC2" s="285"/>
      <c r="HHD2" s="285"/>
      <c r="HHE2" s="285"/>
      <c r="HHF2" s="285"/>
      <c r="HHG2" s="285"/>
      <c r="HHH2" s="285"/>
      <c r="HHI2" s="285"/>
      <c r="HHJ2" s="285"/>
      <c r="HHK2" s="285"/>
      <c r="HHL2" s="285"/>
      <c r="HHM2" s="285"/>
      <c r="HHN2" s="285"/>
      <c r="HHO2" s="285"/>
      <c r="HHP2" s="285"/>
      <c r="HHQ2" s="285"/>
      <c r="HHR2" s="285"/>
      <c r="HHS2" s="285"/>
      <c r="HHT2" s="285"/>
      <c r="HHU2" s="285"/>
      <c r="HHV2" s="285"/>
      <c r="HHW2" s="285"/>
      <c r="HHX2" s="285"/>
      <c r="HHY2" s="285"/>
      <c r="HHZ2" s="285"/>
      <c r="HIA2" s="285"/>
      <c r="HIB2" s="285"/>
      <c r="HIC2" s="285"/>
      <c r="HID2" s="285"/>
      <c r="HIE2" s="285"/>
      <c r="HIF2" s="285"/>
      <c r="HIG2" s="285"/>
      <c r="HIH2" s="285"/>
      <c r="HII2" s="285"/>
      <c r="HIJ2" s="285"/>
      <c r="HIK2" s="285"/>
      <c r="HIL2" s="285"/>
      <c r="HIM2" s="285"/>
      <c r="HIN2" s="285"/>
      <c r="HIO2" s="285"/>
      <c r="HIP2" s="285"/>
      <c r="HIQ2" s="285"/>
      <c r="HIR2" s="285"/>
      <c r="HIS2" s="285"/>
      <c r="HIT2" s="285"/>
      <c r="HIU2" s="285"/>
      <c r="HIV2" s="285"/>
      <c r="HIW2" s="285"/>
      <c r="HIX2" s="285"/>
      <c r="HIY2" s="285"/>
      <c r="HIZ2" s="285"/>
      <c r="HJA2" s="285"/>
      <c r="HJB2" s="285"/>
      <c r="HJC2" s="285"/>
      <c r="HJD2" s="285"/>
      <c r="HJE2" s="285"/>
      <c r="HJF2" s="285"/>
      <c r="HJG2" s="285"/>
      <c r="HJH2" s="285"/>
      <c r="HJI2" s="285"/>
      <c r="HJJ2" s="285"/>
      <c r="HJK2" s="285"/>
      <c r="HJL2" s="285"/>
      <c r="HJM2" s="285"/>
      <c r="HJN2" s="285"/>
      <c r="HJO2" s="285"/>
      <c r="HJP2" s="285"/>
      <c r="HJQ2" s="285"/>
      <c r="HJR2" s="285"/>
      <c r="HJS2" s="285"/>
      <c r="HJT2" s="285"/>
      <c r="HJU2" s="285"/>
      <c r="HJV2" s="285"/>
      <c r="HJW2" s="285"/>
      <c r="HJX2" s="285"/>
      <c r="HJY2" s="285"/>
      <c r="HJZ2" s="285"/>
      <c r="HKA2" s="285"/>
      <c r="HKB2" s="285"/>
      <c r="HKC2" s="285"/>
      <c r="HKD2" s="285"/>
      <c r="HKE2" s="285"/>
      <c r="HKF2" s="285"/>
      <c r="HKG2" s="285"/>
      <c r="HKH2" s="285"/>
      <c r="HKI2" s="285"/>
      <c r="HKJ2" s="285"/>
      <c r="HKK2" s="285"/>
      <c r="HKL2" s="285"/>
      <c r="HKM2" s="285"/>
      <c r="HKN2" s="285"/>
      <c r="HKO2" s="285"/>
      <c r="HKP2" s="285"/>
      <c r="HKQ2" s="285"/>
      <c r="HKR2" s="285"/>
      <c r="HKS2" s="285"/>
      <c r="HKT2" s="285"/>
      <c r="HKU2" s="285"/>
      <c r="HKV2" s="285"/>
      <c r="HKW2" s="285"/>
      <c r="HKX2" s="285"/>
      <c r="HKY2" s="285"/>
      <c r="HKZ2" s="285"/>
      <c r="HLA2" s="285"/>
      <c r="HLB2" s="285"/>
      <c r="HLC2" s="285"/>
      <c r="HLD2" s="285"/>
      <c r="HLE2" s="285"/>
      <c r="HLF2" s="285"/>
      <c r="HLG2" s="285"/>
      <c r="HLH2" s="285"/>
      <c r="HLI2" s="285"/>
      <c r="HLJ2" s="285"/>
      <c r="HLK2" s="285"/>
      <c r="HLL2" s="285"/>
      <c r="HLM2" s="285"/>
      <c r="HLN2" s="285"/>
      <c r="HLO2" s="285"/>
      <c r="HLP2" s="285"/>
      <c r="HLQ2" s="285"/>
      <c r="HLR2" s="285"/>
      <c r="HLS2" s="285"/>
      <c r="HLT2" s="285"/>
      <c r="HLU2" s="285"/>
      <c r="HLV2" s="285"/>
      <c r="HLW2" s="285"/>
      <c r="HLX2" s="285"/>
      <c r="HLY2" s="285"/>
      <c r="HLZ2" s="285"/>
      <c r="HMA2" s="285"/>
      <c r="HMB2" s="285"/>
      <c r="HMC2" s="285"/>
      <c r="HMD2" s="285"/>
      <c r="HME2" s="285"/>
      <c r="HMF2" s="285"/>
      <c r="HMG2" s="285"/>
      <c r="HMH2" s="285"/>
      <c r="HMI2" s="285"/>
      <c r="HMJ2" s="285"/>
      <c r="HMK2" s="285"/>
      <c r="HML2" s="285"/>
      <c r="HMM2" s="285"/>
      <c r="HMN2" s="285"/>
      <c r="HMO2" s="285"/>
      <c r="HMP2" s="285"/>
      <c r="HMQ2" s="285"/>
      <c r="HMR2" s="285"/>
      <c r="HMS2" s="285"/>
      <c r="HMT2" s="285"/>
      <c r="HMU2" s="285"/>
      <c r="HMV2" s="285"/>
      <c r="HMW2" s="285"/>
      <c r="HMX2" s="285"/>
      <c r="HMY2" s="285"/>
      <c r="HMZ2" s="285"/>
      <c r="HNA2" s="285"/>
      <c r="HNB2" s="285"/>
      <c r="HNC2" s="285"/>
      <c r="HND2" s="285"/>
      <c r="HNE2" s="285"/>
      <c r="HNF2" s="285"/>
      <c r="HNG2" s="285"/>
      <c r="HNH2" s="285"/>
      <c r="HNI2" s="285"/>
      <c r="HNJ2" s="285"/>
      <c r="HNK2" s="285"/>
      <c r="HNL2" s="285"/>
      <c r="HNM2" s="285"/>
      <c r="HNN2" s="285"/>
      <c r="HNO2" s="285"/>
      <c r="HNP2" s="285"/>
      <c r="HNQ2" s="285"/>
      <c r="HNR2" s="285"/>
      <c r="HNS2" s="285"/>
      <c r="HNT2" s="285"/>
      <c r="HNU2" s="285"/>
      <c r="HNV2" s="285"/>
      <c r="HNW2" s="285"/>
      <c r="HNX2" s="285"/>
      <c r="HNY2" s="285"/>
      <c r="HNZ2" s="285"/>
      <c r="HOA2" s="285"/>
      <c r="HOB2" s="285"/>
      <c r="HOC2" s="285"/>
      <c r="HOD2" s="285"/>
      <c r="HOE2" s="285"/>
      <c r="HOF2" s="285"/>
      <c r="HOG2" s="285"/>
      <c r="HOH2" s="285"/>
      <c r="HOI2" s="285"/>
      <c r="HOJ2" s="285"/>
      <c r="HOK2" s="285"/>
      <c r="HOL2" s="285"/>
      <c r="HOM2" s="285"/>
      <c r="HON2" s="285"/>
      <c r="HOO2" s="285"/>
      <c r="HOP2" s="285"/>
      <c r="HOQ2" s="285"/>
      <c r="HOR2" s="285"/>
      <c r="HOS2" s="285"/>
      <c r="HOT2" s="285"/>
      <c r="HOU2" s="285"/>
      <c r="HOV2" s="285"/>
      <c r="HOW2" s="285"/>
      <c r="HOX2" s="285"/>
      <c r="HOY2" s="285"/>
      <c r="HOZ2" s="285"/>
      <c r="HPA2" s="285"/>
      <c r="HPB2" s="285"/>
      <c r="HPC2" s="285"/>
      <c r="HPD2" s="285"/>
      <c r="HPE2" s="285"/>
      <c r="HPF2" s="285"/>
      <c r="HPG2" s="285"/>
      <c r="HPH2" s="285"/>
      <c r="HPI2" s="285"/>
      <c r="HPJ2" s="285"/>
      <c r="HPK2" s="285"/>
      <c r="HPL2" s="285"/>
      <c r="HPM2" s="285"/>
      <c r="HPN2" s="285"/>
      <c r="HPO2" s="285"/>
      <c r="HPP2" s="285"/>
      <c r="HPQ2" s="285"/>
      <c r="HPR2" s="285"/>
      <c r="HPS2" s="285"/>
      <c r="HPT2" s="285"/>
      <c r="HPU2" s="285"/>
      <c r="HPV2" s="285"/>
      <c r="HPW2" s="285"/>
      <c r="HPX2" s="285"/>
      <c r="HPY2" s="285"/>
      <c r="HPZ2" s="285"/>
      <c r="HQA2" s="285"/>
      <c r="HQB2" s="285"/>
      <c r="HQC2" s="285"/>
      <c r="HQD2" s="285"/>
      <c r="HQE2" s="285"/>
      <c r="HQF2" s="285"/>
      <c r="HQG2" s="285"/>
      <c r="HQH2" s="285"/>
      <c r="HQI2" s="285"/>
      <c r="HQJ2" s="285"/>
      <c r="HQK2" s="285"/>
      <c r="HQL2" s="285"/>
      <c r="HQM2" s="285"/>
      <c r="HQN2" s="285"/>
      <c r="HQO2" s="285"/>
      <c r="HQP2" s="285"/>
      <c r="HQQ2" s="285"/>
      <c r="HQR2" s="285"/>
      <c r="HQS2" s="285"/>
      <c r="HQT2" s="285"/>
      <c r="HQU2" s="285"/>
      <c r="HQV2" s="285"/>
      <c r="HQW2" s="285"/>
      <c r="HQX2" s="285"/>
      <c r="HQY2" s="285"/>
      <c r="HQZ2" s="285"/>
      <c r="HRA2" s="285"/>
      <c r="HRB2" s="285"/>
      <c r="HRC2" s="285"/>
      <c r="HRD2" s="285"/>
      <c r="HRE2" s="285"/>
      <c r="HRF2" s="285"/>
      <c r="HRG2" s="285"/>
      <c r="HRH2" s="285"/>
      <c r="HRI2" s="285"/>
      <c r="HRJ2" s="285"/>
      <c r="HRK2" s="285"/>
      <c r="HRL2" s="285"/>
      <c r="HRM2" s="285"/>
      <c r="HRN2" s="285"/>
      <c r="HRO2" s="285"/>
      <c r="HRP2" s="285"/>
      <c r="HRQ2" s="285"/>
      <c r="HRR2" s="285"/>
      <c r="HRS2" s="285"/>
      <c r="HRT2" s="285"/>
      <c r="HRU2" s="285"/>
      <c r="HRV2" s="285"/>
      <c r="HRW2" s="285"/>
      <c r="HRX2" s="285"/>
      <c r="HRY2" s="285"/>
      <c r="HRZ2" s="285"/>
      <c r="HSA2" s="285"/>
      <c r="HSB2" s="285"/>
      <c r="HSC2" s="285"/>
      <c r="HSD2" s="285"/>
      <c r="HSE2" s="285"/>
      <c r="HSF2" s="285"/>
      <c r="HSG2" s="285"/>
      <c r="HSH2" s="285"/>
      <c r="HSI2" s="285"/>
      <c r="HSJ2" s="285"/>
      <c r="HSK2" s="285"/>
      <c r="HSL2" s="285"/>
      <c r="HSM2" s="285"/>
      <c r="HSN2" s="285"/>
      <c r="HSO2" s="285"/>
      <c r="HSP2" s="285"/>
      <c r="HSQ2" s="285"/>
      <c r="HSR2" s="285"/>
      <c r="HSS2" s="285"/>
      <c r="HST2" s="285"/>
      <c r="HSU2" s="285"/>
      <c r="HSV2" s="285"/>
      <c r="HSW2" s="285"/>
      <c r="HSX2" s="285"/>
      <c r="HSY2" s="285"/>
      <c r="HSZ2" s="285"/>
      <c r="HTA2" s="285"/>
      <c r="HTB2" s="285"/>
      <c r="HTC2" s="285"/>
      <c r="HTD2" s="285"/>
      <c r="HTE2" s="285"/>
      <c r="HTF2" s="285"/>
      <c r="HTG2" s="285"/>
      <c r="HTH2" s="285"/>
      <c r="HTI2" s="285"/>
      <c r="HTJ2" s="285"/>
      <c r="HTK2" s="285"/>
      <c r="HTL2" s="285"/>
      <c r="HTM2" s="285"/>
      <c r="HTN2" s="285"/>
      <c r="HTO2" s="285"/>
      <c r="HTP2" s="285"/>
      <c r="HTQ2" s="285"/>
      <c r="HTR2" s="285"/>
      <c r="HTS2" s="285"/>
      <c r="HTT2" s="285"/>
      <c r="HTU2" s="285"/>
      <c r="HTV2" s="285"/>
      <c r="HTW2" s="285"/>
      <c r="HTX2" s="285"/>
      <c r="HTY2" s="285"/>
      <c r="HTZ2" s="285"/>
      <c r="HUA2" s="285"/>
      <c r="HUB2" s="285"/>
      <c r="HUC2" s="285"/>
      <c r="HUD2" s="285"/>
      <c r="HUE2" s="285"/>
      <c r="HUF2" s="285"/>
      <c r="HUG2" s="285"/>
      <c r="HUH2" s="285"/>
      <c r="HUI2" s="285"/>
      <c r="HUJ2" s="285"/>
      <c r="HUK2" s="285"/>
      <c r="HUL2" s="285"/>
      <c r="HUM2" s="285"/>
      <c r="HUN2" s="285"/>
      <c r="HUO2" s="285"/>
      <c r="HUP2" s="285"/>
      <c r="HUQ2" s="285"/>
      <c r="HUR2" s="285"/>
      <c r="HUS2" s="285"/>
      <c r="HUT2" s="285"/>
      <c r="HUU2" s="285"/>
      <c r="HUV2" s="285"/>
      <c r="HUW2" s="285"/>
      <c r="HUX2" s="285"/>
      <c r="HUY2" s="285"/>
      <c r="HUZ2" s="285"/>
      <c r="HVA2" s="285"/>
      <c r="HVB2" s="285"/>
      <c r="HVC2" s="285"/>
      <c r="HVD2" s="285"/>
      <c r="HVE2" s="285"/>
      <c r="HVF2" s="285"/>
      <c r="HVG2" s="285"/>
      <c r="HVH2" s="285"/>
      <c r="HVI2" s="285"/>
      <c r="HVJ2" s="285"/>
      <c r="HVK2" s="285"/>
      <c r="HVL2" s="285"/>
      <c r="HVM2" s="285"/>
      <c r="HVN2" s="285"/>
      <c r="HVO2" s="285"/>
      <c r="HVP2" s="285"/>
      <c r="HVQ2" s="285"/>
      <c r="HVR2" s="285"/>
      <c r="HVS2" s="285"/>
      <c r="HVT2" s="285"/>
      <c r="HVU2" s="285"/>
      <c r="HVV2" s="285"/>
      <c r="HVW2" s="285"/>
      <c r="HVX2" s="285"/>
      <c r="HVY2" s="285"/>
      <c r="HVZ2" s="285"/>
      <c r="HWA2" s="285"/>
      <c r="HWB2" s="285"/>
      <c r="HWC2" s="285"/>
      <c r="HWD2" s="285"/>
      <c r="HWE2" s="285"/>
      <c r="HWF2" s="285"/>
      <c r="HWG2" s="285"/>
      <c r="HWH2" s="285"/>
      <c r="HWI2" s="285"/>
      <c r="HWJ2" s="285"/>
      <c r="HWK2" s="285"/>
      <c r="HWL2" s="285"/>
      <c r="HWM2" s="285"/>
      <c r="HWN2" s="285"/>
      <c r="HWO2" s="285"/>
      <c r="HWP2" s="285"/>
      <c r="HWQ2" s="285"/>
      <c r="HWR2" s="285"/>
      <c r="HWS2" s="285"/>
      <c r="HWT2" s="285"/>
      <c r="HWU2" s="285"/>
      <c r="HWV2" s="285"/>
      <c r="HWW2" s="285"/>
      <c r="HWX2" s="285"/>
      <c r="HWY2" s="285"/>
      <c r="HWZ2" s="285"/>
      <c r="HXA2" s="285"/>
      <c r="HXB2" s="285"/>
      <c r="HXC2" s="285"/>
      <c r="HXD2" s="285"/>
      <c r="HXE2" s="285"/>
      <c r="HXF2" s="285"/>
      <c r="HXG2" s="285"/>
      <c r="HXH2" s="285"/>
      <c r="HXI2" s="285"/>
      <c r="HXJ2" s="285"/>
      <c r="HXK2" s="285"/>
      <c r="HXL2" s="285"/>
      <c r="HXM2" s="285"/>
      <c r="HXN2" s="285"/>
      <c r="HXO2" s="285"/>
      <c r="HXP2" s="285"/>
      <c r="HXQ2" s="285"/>
      <c r="HXR2" s="285"/>
      <c r="HXS2" s="285"/>
      <c r="HXT2" s="285"/>
      <c r="HXU2" s="285"/>
      <c r="HXV2" s="285"/>
      <c r="HXW2" s="285"/>
      <c r="HXX2" s="285"/>
      <c r="HXY2" s="285"/>
      <c r="HXZ2" s="285"/>
      <c r="HYA2" s="285"/>
      <c r="HYB2" s="285"/>
      <c r="HYC2" s="285"/>
      <c r="HYD2" s="285"/>
      <c r="HYE2" s="285"/>
      <c r="HYF2" s="285"/>
      <c r="HYG2" s="285"/>
      <c r="HYH2" s="285"/>
      <c r="HYI2" s="285"/>
      <c r="HYJ2" s="285"/>
      <c r="HYK2" s="285"/>
      <c r="HYL2" s="285"/>
      <c r="HYM2" s="285"/>
      <c r="HYN2" s="285"/>
      <c r="HYO2" s="285"/>
      <c r="HYP2" s="285"/>
      <c r="HYQ2" s="285"/>
      <c r="HYR2" s="285"/>
      <c r="HYS2" s="285"/>
      <c r="HYT2" s="285"/>
      <c r="HYU2" s="285"/>
      <c r="HYV2" s="285"/>
      <c r="HYW2" s="285"/>
      <c r="HYX2" s="285"/>
      <c r="HYY2" s="285"/>
      <c r="HYZ2" s="285"/>
      <c r="HZA2" s="285"/>
      <c r="HZB2" s="285"/>
      <c r="HZC2" s="285"/>
      <c r="HZD2" s="285"/>
      <c r="HZE2" s="285"/>
      <c r="HZF2" s="285"/>
      <c r="HZG2" s="285"/>
      <c r="HZH2" s="285"/>
      <c r="HZI2" s="285"/>
      <c r="HZJ2" s="285"/>
      <c r="HZK2" s="285"/>
      <c r="HZL2" s="285"/>
      <c r="HZM2" s="285"/>
      <c r="HZN2" s="285"/>
      <c r="HZO2" s="285"/>
      <c r="HZP2" s="285"/>
      <c r="HZQ2" s="285"/>
      <c r="HZR2" s="285"/>
      <c r="HZS2" s="285"/>
      <c r="HZT2" s="285"/>
      <c r="HZU2" s="285"/>
      <c r="HZV2" s="285"/>
      <c r="HZW2" s="285"/>
      <c r="HZX2" s="285"/>
      <c r="HZY2" s="285"/>
      <c r="HZZ2" s="285"/>
      <c r="IAA2" s="285"/>
      <c r="IAB2" s="285"/>
      <c r="IAC2" s="285"/>
      <c r="IAD2" s="285"/>
      <c r="IAE2" s="285"/>
      <c r="IAF2" s="285"/>
      <c r="IAG2" s="285"/>
      <c r="IAH2" s="285"/>
      <c r="IAI2" s="285"/>
      <c r="IAJ2" s="285"/>
      <c r="IAK2" s="285"/>
      <c r="IAL2" s="285"/>
      <c r="IAM2" s="285"/>
      <c r="IAN2" s="285"/>
      <c r="IAO2" s="285"/>
      <c r="IAP2" s="285"/>
      <c r="IAQ2" s="285"/>
      <c r="IAR2" s="285"/>
      <c r="IAS2" s="285"/>
      <c r="IAT2" s="285"/>
      <c r="IAU2" s="285"/>
      <c r="IAV2" s="285"/>
      <c r="IAW2" s="285"/>
      <c r="IAX2" s="285"/>
      <c r="IAY2" s="285"/>
      <c r="IAZ2" s="285"/>
      <c r="IBA2" s="285"/>
      <c r="IBB2" s="285"/>
      <c r="IBC2" s="285"/>
      <c r="IBD2" s="285"/>
      <c r="IBE2" s="285"/>
      <c r="IBF2" s="285"/>
      <c r="IBG2" s="285"/>
      <c r="IBH2" s="285"/>
      <c r="IBI2" s="285"/>
      <c r="IBJ2" s="285"/>
      <c r="IBK2" s="285"/>
      <c r="IBL2" s="285"/>
      <c r="IBM2" s="285"/>
      <c r="IBN2" s="285"/>
      <c r="IBO2" s="285"/>
      <c r="IBP2" s="285"/>
      <c r="IBQ2" s="285"/>
      <c r="IBR2" s="285"/>
      <c r="IBS2" s="285"/>
      <c r="IBT2" s="285"/>
      <c r="IBU2" s="285"/>
      <c r="IBV2" s="285"/>
      <c r="IBW2" s="285"/>
      <c r="IBX2" s="285"/>
      <c r="IBY2" s="285"/>
      <c r="IBZ2" s="285"/>
      <c r="ICA2" s="285"/>
      <c r="ICB2" s="285"/>
      <c r="ICC2" s="285"/>
      <c r="ICD2" s="285"/>
      <c r="ICE2" s="285"/>
      <c r="ICF2" s="285"/>
      <c r="ICG2" s="285"/>
      <c r="ICH2" s="285"/>
      <c r="ICI2" s="285"/>
      <c r="ICJ2" s="285"/>
      <c r="ICK2" s="285"/>
      <c r="ICL2" s="285"/>
      <c r="ICM2" s="285"/>
      <c r="ICN2" s="285"/>
      <c r="ICO2" s="285"/>
      <c r="ICP2" s="285"/>
      <c r="ICQ2" s="285"/>
      <c r="ICR2" s="285"/>
      <c r="ICS2" s="285"/>
      <c r="ICT2" s="285"/>
      <c r="ICU2" s="285"/>
      <c r="ICV2" s="285"/>
      <c r="ICW2" s="285"/>
      <c r="ICX2" s="285"/>
      <c r="ICY2" s="285"/>
      <c r="ICZ2" s="285"/>
      <c r="IDA2" s="285"/>
      <c r="IDB2" s="285"/>
      <c r="IDC2" s="285"/>
      <c r="IDD2" s="285"/>
      <c r="IDE2" s="285"/>
      <c r="IDF2" s="285"/>
      <c r="IDG2" s="285"/>
      <c r="IDH2" s="285"/>
      <c r="IDI2" s="285"/>
      <c r="IDJ2" s="285"/>
      <c r="IDK2" s="285"/>
      <c r="IDL2" s="285"/>
      <c r="IDM2" s="285"/>
      <c r="IDN2" s="285"/>
      <c r="IDO2" s="285"/>
      <c r="IDP2" s="285"/>
      <c r="IDQ2" s="285"/>
      <c r="IDR2" s="285"/>
      <c r="IDS2" s="285"/>
      <c r="IDT2" s="285"/>
      <c r="IDU2" s="285"/>
      <c r="IDV2" s="285"/>
      <c r="IDW2" s="285"/>
      <c r="IDX2" s="285"/>
      <c r="IDY2" s="285"/>
      <c r="IDZ2" s="285"/>
      <c r="IEA2" s="285"/>
      <c r="IEB2" s="285"/>
      <c r="IEC2" s="285"/>
      <c r="IED2" s="285"/>
      <c r="IEE2" s="285"/>
      <c r="IEF2" s="285"/>
      <c r="IEG2" s="285"/>
      <c r="IEH2" s="285"/>
      <c r="IEI2" s="285"/>
      <c r="IEJ2" s="285"/>
      <c r="IEK2" s="285"/>
      <c r="IEL2" s="285"/>
      <c r="IEM2" s="285"/>
      <c r="IEN2" s="285"/>
      <c r="IEO2" s="285"/>
      <c r="IEP2" s="285"/>
      <c r="IEQ2" s="285"/>
      <c r="IER2" s="285"/>
      <c r="IES2" s="285"/>
      <c r="IET2" s="285"/>
      <c r="IEU2" s="285"/>
      <c r="IEV2" s="285"/>
      <c r="IEW2" s="285"/>
      <c r="IEX2" s="285"/>
      <c r="IEY2" s="285"/>
      <c r="IEZ2" s="285"/>
      <c r="IFA2" s="285"/>
      <c r="IFB2" s="285"/>
      <c r="IFC2" s="285"/>
      <c r="IFD2" s="285"/>
      <c r="IFE2" s="285"/>
      <c r="IFF2" s="285"/>
      <c r="IFG2" s="285"/>
      <c r="IFH2" s="285"/>
      <c r="IFI2" s="285"/>
      <c r="IFJ2" s="285"/>
      <c r="IFK2" s="285"/>
      <c r="IFL2" s="285"/>
      <c r="IFM2" s="285"/>
      <c r="IFN2" s="285"/>
      <c r="IFO2" s="285"/>
      <c r="IFP2" s="285"/>
      <c r="IFQ2" s="285"/>
      <c r="IFR2" s="285"/>
      <c r="IFS2" s="285"/>
      <c r="IFT2" s="285"/>
      <c r="IFU2" s="285"/>
      <c r="IFV2" s="285"/>
      <c r="IFW2" s="285"/>
      <c r="IFX2" s="285"/>
      <c r="IFY2" s="285"/>
      <c r="IFZ2" s="285"/>
      <c r="IGA2" s="285"/>
      <c r="IGB2" s="285"/>
      <c r="IGC2" s="285"/>
      <c r="IGD2" s="285"/>
      <c r="IGE2" s="285"/>
      <c r="IGF2" s="285"/>
      <c r="IGG2" s="285"/>
      <c r="IGH2" s="285"/>
      <c r="IGI2" s="285"/>
      <c r="IGJ2" s="285"/>
      <c r="IGK2" s="285"/>
      <c r="IGL2" s="285"/>
      <c r="IGM2" s="285"/>
      <c r="IGN2" s="285"/>
      <c r="IGO2" s="285"/>
      <c r="IGP2" s="285"/>
      <c r="IGQ2" s="285"/>
      <c r="IGR2" s="285"/>
      <c r="IGS2" s="285"/>
      <c r="IGT2" s="285"/>
      <c r="IGU2" s="285"/>
      <c r="IGV2" s="285"/>
      <c r="IGW2" s="285"/>
      <c r="IGX2" s="285"/>
      <c r="IGY2" s="285"/>
      <c r="IGZ2" s="285"/>
      <c r="IHA2" s="285"/>
      <c r="IHB2" s="285"/>
      <c r="IHC2" s="285"/>
      <c r="IHD2" s="285"/>
      <c r="IHE2" s="285"/>
      <c r="IHF2" s="285"/>
      <c r="IHG2" s="285"/>
      <c r="IHH2" s="285"/>
      <c r="IHI2" s="285"/>
      <c r="IHJ2" s="285"/>
      <c r="IHK2" s="285"/>
      <c r="IHL2" s="285"/>
      <c r="IHM2" s="285"/>
      <c r="IHN2" s="285"/>
      <c r="IHO2" s="285"/>
      <c r="IHP2" s="285"/>
      <c r="IHQ2" s="285"/>
      <c r="IHR2" s="285"/>
      <c r="IHS2" s="285"/>
      <c r="IHT2" s="285"/>
      <c r="IHU2" s="285"/>
      <c r="IHV2" s="285"/>
      <c r="IHW2" s="285"/>
      <c r="IHX2" s="285"/>
      <c r="IHY2" s="285"/>
      <c r="IHZ2" s="285"/>
      <c r="IIA2" s="285"/>
      <c r="IIB2" s="285"/>
      <c r="IIC2" s="285"/>
      <c r="IID2" s="285"/>
      <c r="IIE2" s="285"/>
      <c r="IIF2" s="285"/>
      <c r="IIG2" s="285"/>
      <c r="IIH2" s="285"/>
      <c r="III2" s="285"/>
      <c r="IIJ2" s="285"/>
      <c r="IIK2" s="285"/>
      <c r="IIL2" s="285"/>
      <c r="IIM2" s="285"/>
      <c r="IIN2" s="285"/>
      <c r="IIO2" s="285"/>
      <c r="IIP2" s="285"/>
      <c r="IIQ2" s="285"/>
      <c r="IIR2" s="285"/>
      <c r="IIS2" s="285"/>
      <c r="IIT2" s="285"/>
      <c r="IIU2" s="285"/>
      <c r="IIV2" s="285"/>
      <c r="IIW2" s="285"/>
      <c r="IIX2" s="285"/>
      <c r="IIY2" s="285"/>
      <c r="IIZ2" s="285"/>
      <c r="IJA2" s="285"/>
      <c r="IJB2" s="285"/>
      <c r="IJC2" s="285"/>
      <c r="IJD2" s="285"/>
      <c r="IJE2" s="285"/>
      <c r="IJF2" s="285"/>
      <c r="IJG2" s="285"/>
      <c r="IJH2" s="285"/>
      <c r="IJI2" s="285"/>
      <c r="IJJ2" s="285"/>
      <c r="IJK2" s="285"/>
      <c r="IJL2" s="285"/>
      <c r="IJM2" s="285"/>
      <c r="IJN2" s="285"/>
      <c r="IJO2" s="285"/>
      <c r="IJP2" s="285"/>
      <c r="IJQ2" s="285"/>
      <c r="IJR2" s="285"/>
      <c r="IJS2" s="285"/>
      <c r="IJT2" s="285"/>
      <c r="IJU2" s="285"/>
      <c r="IJV2" s="285"/>
      <c r="IJW2" s="285"/>
      <c r="IJX2" s="285"/>
      <c r="IJY2" s="285"/>
      <c r="IJZ2" s="285"/>
      <c r="IKA2" s="285"/>
      <c r="IKB2" s="285"/>
      <c r="IKC2" s="285"/>
      <c r="IKD2" s="285"/>
      <c r="IKE2" s="285"/>
      <c r="IKF2" s="285"/>
      <c r="IKG2" s="285"/>
      <c r="IKH2" s="285"/>
      <c r="IKI2" s="285"/>
      <c r="IKJ2" s="285"/>
      <c r="IKK2" s="285"/>
      <c r="IKL2" s="285"/>
      <c r="IKM2" s="285"/>
      <c r="IKN2" s="285"/>
      <c r="IKO2" s="285"/>
      <c r="IKP2" s="285"/>
      <c r="IKQ2" s="285"/>
      <c r="IKR2" s="285"/>
      <c r="IKS2" s="285"/>
      <c r="IKT2" s="285"/>
      <c r="IKU2" s="285"/>
      <c r="IKV2" s="285"/>
      <c r="IKW2" s="285"/>
      <c r="IKX2" s="285"/>
      <c r="IKY2" s="285"/>
      <c r="IKZ2" s="285"/>
      <c r="ILA2" s="285"/>
      <c r="ILB2" s="285"/>
      <c r="ILC2" s="285"/>
      <c r="ILD2" s="285"/>
      <c r="ILE2" s="285"/>
      <c r="ILF2" s="285"/>
      <c r="ILG2" s="285"/>
      <c r="ILH2" s="285"/>
      <c r="ILI2" s="285"/>
      <c r="ILJ2" s="285"/>
      <c r="ILK2" s="285"/>
      <c r="ILL2" s="285"/>
      <c r="ILM2" s="285"/>
      <c r="ILN2" s="285"/>
      <c r="ILO2" s="285"/>
      <c r="ILP2" s="285"/>
      <c r="ILQ2" s="285"/>
      <c r="ILR2" s="285"/>
      <c r="ILS2" s="285"/>
      <c r="ILT2" s="285"/>
      <c r="ILU2" s="285"/>
      <c r="ILV2" s="285"/>
      <c r="ILW2" s="285"/>
      <c r="ILX2" s="285"/>
      <c r="ILY2" s="285"/>
      <c r="ILZ2" s="285"/>
      <c r="IMA2" s="285"/>
      <c r="IMB2" s="285"/>
      <c r="IMC2" s="285"/>
      <c r="IMD2" s="285"/>
      <c r="IME2" s="285"/>
      <c r="IMF2" s="285"/>
      <c r="IMG2" s="285"/>
      <c r="IMH2" s="285"/>
      <c r="IMI2" s="285"/>
      <c r="IMJ2" s="285"/>
      <c r="IMK2" s="285"/>
      <c r="IML2" s="285"/>
      <c r="IMM2" s="285"/>
      <c r="IMN2" s="285"/>
      <c r="IMO2" s="285"/>
      <c r="IMP2" s="285"/>
      <c r="IMQ2" s="285"/>
      <c r="IMR2" s="285"/>
      <c r="IMS2" s="285"/>
      <c r="IMT2" s="285"/>
      <c r="IMU2" s="285"/>
      <c r="IMV2" s="285"/>
      <c r="IMW2" s="285"/>
      <c r="IMX2" s="285"/>
      <c r="IMY2" s="285"/>
      <c r="IMZ2" s="285"/>
      <c r="INA2" s="285"/>
      <c r="INB2" s="285"/>
      <c r="INC2" s="285"/>
      <c r="IND2" s="285"/>
      <c r="INE2" s="285"/>
      <c r="INF2" s="285"/>
      <c r="ING2" s="285"/>
      <c r="INH2" s="285"/>
      <c r="INI2" s="285"/>
      <c r="INJ2" s="285"/>
      <c r="INK2" s="285"/>
      <c r="INL2" s="285"/>
      <c r="INM2" s="285"/>
      <c r="INN2" s="285"/>
      <c r="INO2" s="285"/>
      <c r="INP2" s="285"/>
      <c r="INQ2" s="285"/>
      <c r="INR2" s="285"/>
      <c r="INS2" s="285"/>
      <c r="INT2" s="285"/>
      <c r="INU2" s="285"/>
      <c r="INV2" s="285"/>
      <c r="INW2" s="285"/>
      <c r="INX2" s="285"/>
      <c r="INY2" s="285"/>
      <c r="INZ2" s="285"/>
      <c r="IOA2" s="285"/>
      <c r="IOB2" s="285"/>
      <c r="IOC2" s="285"/>
      <c r="IOD2" s="285"/>
      <c r="IOE2" s="285"/>
      <c r="IOF2" s="285"/>
      <c r="IOG2" s="285"/>
      <c r="IOH2" s="285"/>
      <c r="IOI2" s="285"/>
      <c r="IOJ2" s="285"/>
      <c r="IOK2" s="285"/>
      <c r="IOL2" s="285"/>
      <c r="IOM2" s="285"/>
      <c r="ION2" s="285"/>
      <c r="IOO2" s="285"/>
      <c r="IOP2" s="285"/>
      <c r="IOQ2" s="285"/>
      <c r="IOR2" s="285"/>
      <c r="IOS2" s="285"/>
      <c r="IOT2" s="285"/>
      <c r="IOU2" s="285"/>
      <c r="IOV2" s="285"/>
      <c r="IOW2" s="285"/>
      <c r="IOX2" s="285"/>
      <c r="IOY2" s="285"/>
      <c r="IOZ2" s="285"/>
      <c r="IPA2" s="285"/>
      <c r="IPB2" s="285"/>
      <c r="IPC2" s="285"/>
      <c r="IPD2" s="285"/>
      <c r="IPE2" s="285"/>
      <c r="IPF2" s="285"/>
      <c r="IPG2" s="285"/>
      <c r="IPH2" s="285"/>
      <c r="IPI2" s="285"/>
      <c r="IPJ2" s="285"/>
      <c r="IPK2" s="285"/>
      <c r="IPL2" s="285"/>
      <c r="IPM2" s="285"/>
      <c r="IPN2" s="285"/>
      <c r="IPO2" s="285"/>
      <c r="IPP2" s="285"/>
      <c r="IPQ2" s="285"/>
      <c r="IPR2" s="285"/>
      <c r="IPS2" s="285"/>
      <c r="IPT2" s="285"/>
      <c r="IPU2" s="285"/>
      <c r="IPV2" s="285"/>
      <c r="IPW2" s="285"/>
      <c r="IPX2" s="285"/>
      <c r="IPY2" s="285"/>
      <c r="IPZ2" s="285"/>
      <c r="IQA2" s="285"/>
      <c r="IQB2" s="285"/>
      <c r="IQC2" s="285"/>
      <c r="IQD2" s="285"/>
      <c r="IQE2" s="285"/>
      <c r="IQF2" s="285"/>
      <c r="IQG2" s="285"/>
      <c r="IQH2" s="285"/>
      <c r="IQI2" s="285"/>
      <c r="IQJ2" s="285"/>
      <c r="IQK2" s="285"/>
      <c r="IQL2" s="285"/>
      <c r="IQM2" s="285"/>
      <c r="IQN2" s="285"/>
      <c r="IQO2" s="285"/>
      <c r="IQP2" s="285"/>
      <c r="IQQ2" s="285"/>
      <c r="IQR2" s="285"/>
      <c r="IQS2" s="285"/>
      <c r="IQT2" s="285"/>
      <c r="IQU2" s="285"/>
      <c r="IQV2" s="285"/>
      <c r="IQW2" s="285"/>
      <c r="IQX2" s="285"/>
      <c r="IQY2" s="285"/>
      <c r="IQZ2" s="285"/>
      <c r="IRA2" s="285"/>
      <c r="IRB2" s="285"/>
      <c r="IRC2" s="285"/>
      <c r="IRD2" s="285"/>
      <c r="IRE2" s="285"/>
      <c r="IRF2" s="285"/>
      <c r="IRG2" s="285"/>
      <c r="IRH2" s="285"/>
      <c r="IRI2" s="285"/>
      <c r="IRJ2" s="285"/>
      <c r="IRK2" s="285"/>
      <c r="IRL2" s="285"/>
      <c r="IRM2" s="285"/>
      <c r="IRN2" s="285"/>
      <c r="IRO2" s="285"/>
      <c r="IRP2" s="285"/>
      <c r="IRQ2" s="285"/>
      <c r="IRR2" s="285"/>
      <c r="IRS2" s="285"/>
      <c r="IRT2" s="285"/>
      <c r="IRU2" s="285"/>
      <c r="IRV2" s="285"/>
      <c r="IRW2" s="285"/>
      <c r="IRX2" s="285"/>
      <c r="IRY2" s="285"/>
      <c r="IRZ2" s="285"/>
      <c r="ISA2" s="285"/>
      <c r="ISB2" s="285"/>
      <c r="ISC2" s="285"/>
      <c r="ISD2" s="285"/>
      <c r="ISE2" s="285"/>
      <c r="ISF2" s="285"/>
      <c r="ISG2" s="285"/>
      <c r="ISH2" s="285"/>
      <c r="ISI2" s="285"/>
      <c r="ISJ2" s="285"/>
      <c r="ISK2" s="285"/>
      <c r="ISL2" s="285"/>
      <c r="ISM2" s="285"/>
      <c r="ISN2" s="285"/>
      <c r="ISO2" s="285"/>
      <c r="ISP2" s="285"/>
      <c r="ISQ2" s="285"/>
      <c r="ISR2" s="285"/>
      <c r="ISS2" s="285"/>
      <c r="IST2" s="285"/>
      <c r="ISU2" s="285"/>
      <c r="ISV2" s="285"/>
      <c r="ISW2" s="285"/>
      <c r="ISX2" s="285"/>
      <c r="ISY2" s="285"/>
      <c r="ISZ2" s="285"/>
      <c r="ITA2" s="285"/>
      <c r="ITB2" s="285"/>
      <c r="ITC2" s="285"/>
      <c r="ITD2" s="285"/>
      <c r="ITE2" s="285"/>
      <c r="ITF2" s="285"/>
      <c r="ITG2" s="285"/>
      <c r="ITH2" s="285"/>
      <c r="ITI2" s="285"/>
      <c r="ITJ2" s="285"/>
      <c r="ITK2" s="285"/>
      <c r="ITL2" s="285"/>
      <c r="ITM2" s="285"/>
      <c r="ITN2" s="285"/>
      <c r="ITO2" s="285"/>
      <c r="ITP2" s="285"/>
      <c r="ITQ2" s="285"/>
      <c r="ITR2" s="285"/>
      <c r="ITS2" s="285"/>
      <c r="ITT2" s="285"/>
      <c r="ITU2" s="285"/>
      <c r="ITV2" s="285"/>
      <c r="ITW2" s="285"/>
      <c r="ITX2" s="285"/>
      <c r="ITY2" s="285"/>
      <c r="ITZ2" s="285"/>
      <c r="IUA2" s="285"/>
      <c r="IUB2" s="285"/>
      <c r="IUC2" s="285"/>
      <c r="IUD2" s="285"/>
      <c r="IUE2" s="285"/>
      <c r="IUF2" s="285"/>
      <c r="IUG2" s="285"/>
      <c r="IUH2" s="285"/>
      <c r="IUI2" s="285"/>
      <c r="IUJ2" s="285"/>
      <c r="IUK2" s="285"/>
      <c r="IUL2" s="285"/>
      <c r="IUM2" s="285"/>
      <c r="IUN2" s="285"/>
      <c r="IUO2" s="285"/>
      <c r="IUP2" s="285"/>
      <c r="IUQ2" s="285"/>
      <c r="IUR2" s="285"/>
      <c r="IUS2" s="285"/>
      <c r="IUT2" s="285"/>
      <c r="IUU2" s="285"/>
      <c r="IUV2" s="285"/>
      <c r="IUW2" s="285"/>
      <c r="IUX2" s="285"/>
      <c r="IUY2" s="285"/>
      <c r="IUZ2" s="285"/>
      <c r="IVA2" s="285"/>
      <c r="IVB2" s="285"/>
      <c r="IVC2" s="285"/>
      <c r="IVD2" s="285"/>
      <c r="IVE2" s="285"/>
      <c r="IVF2" s="285"/>
      <c r="IVG2" s="285"/>
      <c r="IVH2" s="285"/>
      <c r="IVI2" s="285"/>
      <c r="IVJ2" s="285"/>
      <c r="IVK2" s="285"/>
      <c r="IVL2" s="285"/>
      <c r="IVM2" s="285"/>
      <c r="IVN2" s="285"/>
      <c r="IVO2" s="285"/>
      <c r="IVP2" s="285"/>
      <c r="IVQ2" s="285"/>
      <c r="IVR2" s="285"/>
      <c r="IVS2" s="285"/>
      <c r="IVT2" s="285"/>
      <c r="IVU2" s="285"/>
      <c r="IVV2" s="285"/>
      <c r="IVW2" s="285"/>
      <c r="IVX2" s="285"/>
      <c r="IVY2" s="285"/>
      <c r="IVZ2" s="285"/>
      <c r="IWA2" s="285"/>
      <c r="IWB2" s="285"/>
      <c r="IWC2" s="285"/>
      <c r="IWD2" s="285"/>
      <c r="IWE2" s="285"/>
      <c r="IWF2" s="285"/>
      <c r="IWG2" s="285"/>
      <c r="IWH2" s="285"/>
      <c r="IWI2" s="285"/>
      <c r="IWJ2" s="285"/>
      <c r="IWK2" s="285"/>
      <c r="IWL2" s="285"/>
      <c r="IWM2" s="285"/>
      <c r="IWN2" s="285"/>
      <c r="IWO2" s="285"/>
      <c r="IWP2" s="285"/>
      <c r="IWQ2" s="285"/>
      <c r="IWR2" s="285"/>
      <c r="IWS2" s="285"/>
      <c r="IWT2" s="285"/>
      <c r="IWU2" s="285"/>
      <c r="IWV2" s="285"/>
      <c r="IWW2" s="285"/>
      <c r="IWX2" s="285"/>
      <c r="IWY2" s="285"/>
      <c r="IWZ2" s="285"/>
      <c r="IXA2" s="285"/>
      <c r="IXB2" s="285"/>
      <c r="IXC2" s="285"/>
      <c r="IXD2" s="285"/>
      <c r="IXE2" s="285"/>
      <c r="IXF2" s="285"/>
      <c r="IXG2" s="285"/>
      <c r="IXH2" s="285"/>
      <c r="IXI2" s="285"/>
      <c r="IXJ2" s="285"/>
      <c r="IXK2" s="285"/>
      <c r="IXL2" s="285"/>
      <c r="IXM2" s="285"/>
      <c r="IXN2" s="285"/>
      <c r="IXO2" s="285"/>
      <c r="IXP2" s="285"/>
      <c r="IXQ2" s="285"/>
      <c r="IXR2" s="285"/>
      <c r="IXS2" s="285"/>
      <c r="IXT2" s="285"/>
      <c r="IXU2" s="285"/>
      <c r="IXV2" s="285"/>
      <c r="IXW2" s="285"/>
      <c r="IXX2" s="285"/>
      <c r="IXY2" s="285"/>
      <c r="IXZ2" s="285"/>
      <c r="IYA2" s="285"/>
      <c r="IYB2" s="285"/>
      <c r="IYC2" s="285"/>
      <c r="IYD2" s="285"/>
      <c r="IYE2" s="285"/>
      <c r="IYF2" s="285"/>
      <c r="IYG2" s="285"/>
      <c r="IYH2" s="285"/>
      <c r="IYI2" s="285"/>
      <c r="IYJ2" s="285"/>
      <c r="IYK2" s="285"/>
      <c r="IYL2" s="285"/>
      <c r="IYM2" s="285"/>
      <c r="IYN2" s="285"/>
      <c r="IYO2" s="285"/>
      <c r="IYP2" s="285"/>
      <c r="IYQ2" s="285"/>
      <c r="IYR2" s="285"/>
      <c r="IYS2" s="285"/>
      <c r="IYT2" s="285"/>
      <c r="IYU2" s="285"/>
      <c r="IYV2" s="285"/>
      <c r="IYW2" s="285"/>
      <c r="IYX2" s="285"/>
      <c r="IYY2" s="285"/>
      <c r="IYZ2" s="285"/>
      <c r="IZA2" s="285"/>
      <c r="IZB2" s="285"/>
      <c r="IZC2" s="285"/>
      <c r="IZD2" s="285"/>
      <c r="IZE2" s="285"/>
      <c r="IZF2" s="285"/>
      <c r="IZG2" s="285"/>
      <c r="IZH2" s="285"/>
      <c r="IZI2" s="285"/>
      <c r="IZJ2" s="285"/>
      <c r="IZK2" s="285"/>
      <c r="IZL2" s="285"/>
      <c r="IZM2" s="285"/>
      <c r="IZN2" s="285"/>
      <c r="IZO2" s="285"/>
      <c r="IZP2" s="285"/>
      <c r="IZQ2" s="285"/>
      <c r="IZR2" s="285"/>
      <c r="IZS2" s="285"/>
      <c r="IZT2" s="285"/>
      <c r="IZU2" s="285"/>
      <c r="IZV2" s="285"/>
      <c r="IZW2" s="285"/>
      <c r="IZX2" s="285"/>
      <c r="IZY2" s="285"/>
      <c r="IZZ2" s="285"/>
      <c r="JAA2" s="285"/>
      <c r="JAB2" s="285"/>
      <c r="JAC2" s="285"/>
      <c r="JAD2" s="285"/>
      <c r="JAE2" s="285"/>
      <c r="JAF2" s="285"/>
      <c r="JAG2" s="285"/>
      <c r="JAH2" s="285"/>
      <c r="JAI2" s="285"/>
      <c r="JAJ2" s="285"/>
      <c r="JAK2" s="285"/>
      <c r="JAL2" s="285"/>
      <c r="JAM2" s="285"/>
      <c r="JAN2" s="285"/>
      <c r="JAO2" s="285"/>
      <c r="JAP2" s="285"/>
      <c r="JAQ2" s="285"/>
      <c r="JAR2" s="285"/>
      <c r="JAS2" s="285"/>
      <c r="JAT2" s="285"/>
      <c r="JAU2" s="285"/>
      <c r="JAV2" s="285"/>
      <c r="JAW2" s="285"/>
      <c r="JAX2" s="285"/>
      <c r="JAY2" s="285"/>
      <c r="JAZ2" s="285"/>
      <c r="JBA2" s="285"/>
      <c r="JBB2" s="285"/>
      <c r="JBC2" s="285"/>
      <c r="JBD2" s="285"/>
      <c r="JBE2" s="285"/>
      <c r="JBF2" s="285"/>
      <c r="JBG2" s="285"/>
      <c r="JBH2" s="285"/>
      <c r="JBI2" s="285"/>
      <c r="JBJ2" s="285"/>
      <c r="JBK2" s="285"/>
      <c r="JBL2" s="285"/>
      <c r="JBM2" s="285"/>
      <c r="JBN2" s="285"/>
      <c r="JBO2" s="285"/>
      <c r="JBP2" s="285"/>
      <c r="JBQ2" s="285"/>
      <c r="JBR2" s="285"/>
      <c r="JBS2" s="285"/>
      <c r="JBT2" s="285"/>
      <c r="JBU2" s="285"/>
      <c r="JBV2" s="285"/>
      <c r="JBW2" s="285"/>
      <c r="JBX2" s="285"/>
      <c r="JBY2" s="285"/>
      <c r="JBZ2" s="285"/>
      <c r="JCA2" s="285"/>
      <c r="JCB2" s="285"/>
      <c r="JCC2" s="285"/>
      <c r="JCD2" s="285"/>
      <c r="JCE2" s="285"/>
      <c r="JCF2" s="285"/>
      <c r="JCG2" s="285"/>
      <c r="JCH2" s="285"/>
      <c r="JCI2" s="285"/>
      <c r="JCJ2" s="285"/>
      <c r="JCK2" s="285"/>
      <c r="JCL2" s="285"/>
      <c r="JCM2" s="285"/>
      <c r="JCN2" s="285"/>
      <c r="JCO2" s="285"/>
      <c r="JCP2" s="285"/>
      <c r="JCQ2" s="285"/>
      <c r="JCR2" s="285"/>
      <c r="JCS2" s="285"/>
      <c r="JCT2" s="285"/>
      <c r="JCU2" s="285"/>
      <c r="JCV2" s="285"/>
      <c r="JCW2" s="285"/>
      <c r="JCX2" s="285"/>
      <c r="JCY2" s="285"/>
      <c r="JCZ2" s="285"/>
      <c r="JDA2" s="285"/>
      <c r="JDB2" s="285"/>
      <c r="JDC2" s="285"/>
      <c r="JDD2" s="285"/>
      <c r="JDE2" s="285"/>
      <c r="JDF2" s="285"/>
      <c r="JDG2" s="285"/>
      <c r="JDH2" s="285"/>
      <c r="JDI2" s="285"/>
      <c r="JDJ2" s="285"/>
      <c r="JDK2" s="285"/>
      <c r="JDL2" s="285"/>
      <c r="JDM2" s="285"/>
      <c r="JDN2" s="285"/>
      <c r="JDO2" s="285"/>
      <c r="JDP2" s="285"/>
      <c r="JDQ2" s="285"/>
      <c r="JDR2" s="285"/>
      <c r="JDS2" s="285"/>
      <c r="JDT2" s="285"/>
      <c r="JDU2" s="285"/>
      <c r="JDV2" s="285"/>
      <c r="JDW2" s="285"/>
      <c r="JDX2" s="285"/>
      <c r="JDY2" s="285"/>
      <c r="JDZ2" s="285"/>
      <c r="JEA2" s="285"/>
      <c r="JEB2" s="285"/>
      <c r="JEC2" s="285"/>
      <c r="JED2" s="285"/>
      <c r="JEE2" s="285"/>
      <c r="JEF2" s="285"/>
      <c r="JEG2" s="285"/>
      <c r="JEH2" s="285"/>
      <c r="JEI2" s="285"/>
      <c r="JEJ2" s="285"/>
      <c r="JEK2" s="285"/>
      <c r="JEL2" s="285"/>
      <c r="JEM2" s="285"/>
      <c r="JEN2" s="285"/>
      <c r="JEO2" s="285"/>
      <c r="JEP2" s="285"/>
      <c r="JEQ2" s="285"/>
      <c r="JER2" s="285"/>
      <c r="JES2" s="285"/>
      <c r="JET2" s="285"/>
      <c r="JEU2" s="285"/>
      <c r="JEV2" s="285"/>
      <c r="JEW2" s="285"/>
      <c r="JEX2" s="285"/>
      <c r="JEY2" s="285"/>
      <c r="JEZ2" s="285"/>
      <c r="JFA2" s="285"/>
      <c r="JFB2" s="285"/>
      <c r="JFC2" s="285"/>
      <c r="JFD2" s="285"/>
      <c r="JFE2" s="285"/>
      <c r="JFF2" s="285"/>
      <c r="JFG2" s="285"/>
      <c r="JFH2" s="285"/>
      <c r="JFI2" s="285"/>
      <c r="JFJ2" s="285"/>
      <c r="JFK2" s="285"/>
      <c r="JFL2" s="285"/>
      <c r="JFM2" s="285"/>
      <c r="JFN2" s="285"/>
      <c r="JFO2" s="285"/>
      <c r="JFP2" s="285"/>
      <c r="JFQ2" s="285"/>
      <c r="JFR2" s="285"/>
      <c r="JFS2" s="285"/>
      <c r="JFT2" s="285"/>
      <c r="JFU2" s="285"/>
      <c r="JFV2" s="285"/>
      <c r="JFW2" s="285"/>
      <c r="JFX2" s="285"/>
      <c r="JFY2" s="285"/>
      <c r="JFZ2" s="285"/>
      <c r="JGA2" s="285"/>
      <c r="JGB2" s="285"/>
      <c r="JGC2" s="285"/>
      <c r="JGD2" s="285"/>
      <c r="JGE2" s="285"/>
      <c r="JGF2" s="285"/>
      <c r="JGG2" s="285"/>
      <c r="JGH2" s="285"/>
      <c r="JGI2" s="285"/>
      <c r="JGJ2" s="285"/>
      <c r="JGK2" s="285"/>
      <c r="JGL2" s="285"/>
      <c r="JGM2" s="285"/>
      <c r="JGN2" s="285"/>
      <c r="JGO2" s="285"/>
      <c r="JGP2" s="285"/>
      <c r="JGQ2" s="285"/>
      <c r="JGR2" s="285"/>
      <c r="JGS2" s="285"/>
      <c r="JGT2" s="285"/>
      <c r="JGU2" s="285"/>
      <c r="JGV2" s="285"/>
      <c r="JGW2" s="285"/>
      <c r="JGX2" s="285"/>
      <c r="JGY2" s="285"/>
      <c r="JGZ2" s="285"/>
      <c r="JHA2" s="285"/>
      <c r="JHB2" s="285"/>
      <c r="JHC2" s="285"/>
      <c r="JHD2" s="285"/>
      <c r="JHE2" s="285"/>
      <c r="JHF2" s="285"/>
      <c r="JHG2" s="285"/>
      <c r="JHH2" s="285"/>
      <c r="JHI2" s="285"/>
      <c r="JHJ2" s="285"/>
      <c r="JHK2" s="285"/>
      <c r="JHL2" s="285"/>
      <c r="JHM2" s="285"/>
      <c r="JHN2" s="285"/>
      <c r="JHO2" s="285"/>
      <c r="JHP2" s="285"/>
      <c r="JHQ2" s="285"/>
      <c r="JHR2" s="285"/>
      <c r="JHS2" s="285"/>
      <c r="JHT2" s="285"/>
      <c r="JHU2" s="285"/>
      <c r="JHV2" s="285"/>
      <c r="JHW2" s="285"/>
      <c r="JHX2" s="285"/>
      <c r="JHY2" s="285"/>
      <c r="JHZ2" s="285"/>
      <c r="JIA2" s="285"/>
      <c r="JIB2" s="285"/>
      <c r="JIC2" s="285"/>
      <c r="JID2" s="285"/>
      <c r="JIE2" s="285"/>
      <c r="JIF2" s="285"/>
      <c r="JIG2" s="285"/>
      <c r="JIH2" s="285"/>
      <c r="JII2" s="285"/>
      <c r="JIJ2" s="285"/>
      <c r="JIK2" s="285"/>
      <c r="JIL2" s="285"/>
      <c r="JIM2" s="285"/>
      <c r="JIN2" s="285"/>
      <c r="JIO2" s="285"/>
      <c r="JIP2" s="285"/>
      <c r="JIQ2" s="285"/>
      <c r="JIR2" s="285"/>
      <c r="JIS2" s="285"/>
      <c r="JIT2" s="285"/>
      <c r="JIU2" s="285"/>
      <c r="JIV2" s="285"/>
      <c r="JIW2" s="285"/>
      <c r="JIX2" s="285"/>
      <c r="JIY2" s="285"/>
      <c r="JIZ2" s="285"/>
      <c r="JJA2" s="285"/>
      <c r="JJB2" s="285"/>
      <c r="JJC2" s="285"/>
      <c r="JJD2" s="285"/>
      <c r="JJE2" s="285"/>
      <c r="JJF2" s="285"/>
      <c r="JJG2" s="285"/>
      <c r="JJH2" s="285"/>
      <c r="JJI2" s="285"/>
      <c r="JJJ2" s="285"/>
      <c r="JJK2" s="285"/>
      <c r="JJL2" s="285"/>
      <c r="JJM2" s="285"/>
      <c r="JJN2" s="285"/>
      <c r="JJO2" s="285"/>
      <c r="JJP2" s="285"/>
      <c r="JJQ2" s="285"/>
      <c r="JJR2" s="285"/>
      <c r="JJS2" s="285"/>
      <c r="JJT2" s="285"/>
      <c r="JJU2" s="285"/>
      <c r="JJV2" s="285"/>
      <c r="JJW2" s="285"/>
      <c r="JJX2" s="285"/>
      <c r="JJY2" s="285"/>
      <c r="JJZ2" s="285"/>
      <c r="JKA2" s="285"/>
      <c r="JKB2" s="285"/>
      <c r="JKC2" s="285"/>
      <c r="JKD2" s="285"/>
      <c r="JKE2" s="285"/>
      <c r="JKF2" s="285"/>
      <c r="JKG2" s="285"/>
      <c r="JKH2" s="285"/>
      <c r="JKI2" s="285"/>
      <c r="JKJ2" s="285"/>
      <c r="JKK2" s="285"/>
      <c r="JKL2" s="285"/>
      <c r="JKM2" s="285"/>
      <c r="JKN2" s="285"/>
      <c r="JKO2" s="285"/>
      <c r="JKP2" s="285"/>
      <c r="JKQ2" s="285"/>
      <c r="JKR2" s="285"/>
      <c r="JKS2" s="285"/>
      <c r="JKT2" s="285"/>
      <c r="JKU2" s="285"/>
      <c r="JKV2" s="285"/>
      <c r="JKW2" s="285"/>
      <c r="JKX2" s="285"/>
      <c r="JKY2" s="285"/>
      <c r="JKZ2" s="285"/>
      <c r="JLA2" s="285"/>
      <c r="JLB2" s="285"/>
      <c r="JLC2" s="285"/>
      <c r="JLD2" s="285"/>
      <c r="JLE2" s="285"/>
      <c r="JLF2" s="285"/>
      <c r="JLG2" s="285"/>
      <c r="JLH2" s="285"/>
      <c r="JLI2" s="285"/>
      <c r="JLJ2" s="285"/>
      <c r="JLK2" s="285"/>
      <c r="JLL2" s="285"/>
      <c r="JLM2" s="285"/>
      <c r="JLN2" s="285"/>
      <c r="JLO2" s="285"/>
      <c r="JLP2" s="285"/>
      <c r="JLQ2" s="285"/>
      <c r="JLR2" s="285"/>
      <c r="JLS2" s="285"/>
      <c r="JLT2" s="285"/>
      <c r="JLU2" s="285"/>
      <c r="JLV2" s="285"/>
      <c r="JLW2" s="285"/>
      <c r="JLX2" s="285"/>
      <c r="JLY2" s="285"/>
      <c r="JLZ2" s="285"/>
      <c r="JMA2" s="285"/>
      <c r="JMB2" s="285"/>
      <c r="JMC2" s="285"/>
      <c r="JMD2" s="285"/>
      <c r="JME2" s="285"/>
      <c r="JMF2" s="285"/>
      <c r="JMG2" s="285"/>
      <c r="JMH2" s="285"/>
      <c r="JMI2" s="285"/>
      <c r="JMJ2" s="285"/>
      <c r="JMK2" s="285"/>
      <c r="JML2" s="285"/>
      <c r="JMM2" s="285"/>
      <c r="JMN2" s="285"/>
      <c r="JMO2" s="285"/>
      <c r="JMP2" s="285"/>
      <c r="JMQ2" s="285"/>
      <c r="JMR2" s="285"/>
      <c r="JMS2" s="285"/>
      <c r="JMT2" s="285"/>
      <c r="JMU2" s="285"/>
      <c r="JMV2" s="285"/>
      <c r="JMW2" s="285"/>
      <c r="JMX2" s="285"/>
      <c r="JMY2" s="285"/>
      <c r="JMZ2" s="285"/>
      <c r="JNA2" s="285"/>
      <c r="JNB2" s="285"/>
      <c r="JNC2" s="285"/>
      <c r="JND2" s="285"/>
      <c r="JNE2" s="285"/>
      <c r="JNF2" s="285"/>
      <c r="JNG2" s="285"/>
      <c r="JNH2" s="285"/>
      <c r="JNI2" s="285"/>
      <c r="JNJ2" s="285"/>
      <c r="JNK2" s="285"/>
      <c r="JNL2" s="285"/>
      <c r="JNM2" s="285"/>
      <c r="JNN2" s="285"/>
      <c r="JNO2" s="285"/>
      <c r="JNP2" s="285"/>
      <c r="JNQ2" s="285"/>
      <c r="JNR2" s="285"/>
      <c r="JNS2" s="285"/>
      <c r="JNT2" s="285"/>
      <c r="JNU2" s="285"/>
      <c r="JNV2" s="285"/>
      <c r="JNW2" s="285"/>
      <c r="JNX2" s="285"/>
      <c r="JNY2" s="285"/>
      <c r="JNZ2" s="285"/>
      <c r="JOA2" s="285"/>
      <c r="JOB2" s="285"/>
      <c r="JOC2" s="285"/>
      <c r="JOD2" s="285"/>
      <c r="JOE2" s="285"/>
      <c r="JOF2" s="285"/>
      <c r="JOG2" s="285"/>
      <c r="JOH2" s="285"/>
      <c r="JOI2" s="285"/>
      <c r="JOJ2" s="285"/>
      <c r="JOK2" s="285"/>
      <c r="JOL2" s="285"/>
      <c r="JOM2" s="285"/>
      <c r="JON2" s="285"/>
      <c r="JOO2" s="285"/>
      <c r="JOP2" s="285"/>
      <c r="JOQ2" s="285"/>
      <c r="JOR2" s="285"/>
      <c r="JOS2" s="285"/>
      <c r="JOT2" s="285"/>
      <c r="JOU2" s="285"/>
      <c r="JOV2" s="285"/>
      <c r="JOW2" s="285"/>
      <c r="JOX2" s="285"/>
      <c r="JOY2" s="285"/>
      <c r="JOZ2" s="285"/>
      <c r="JPA2" s="285"/>
      <c r="JPB2" s="285"/>
      <c r="JPC2" s="285"/>
      <c r="JPD2" s="285"/>
      <c r="JPE2" s="285"/>
      <c r="JPF2" s="285"/>
      <c r="JPG2" s="285"/>
      <c r="JPH2" s="285"/>
      <c r="JPI2" s="285"/>
      <c r="JPJ2" s="285"/>
      <c r="JPK2" s="285"/>
      <c r="JPL2" s="285"/>
      <c r="JPM2" s="285"/>
      <c r="JPN2" s="285"/>
      <c r="JPO2" s="285"/>
      <c r="JPP2" s="285"/>
      <c r="JPQ2" s="285"/>
      <c r="JPR2" s="285"/>
      <c r="JPS2" s="285"/>
      <c r="JPT2" s="285"/>
      <c r="JPU2" s="285"/>
      <c r="JPV2" s="285"/>
      <c r="JPW2" s="285"/>
      <c r="JPX2" s="285"/>
      <c r="JPY2" s="285"/>
      <c r="JPZ2" s="285"/>
      <c r="JQA2" s="285"/>
      <c r="JQB2" s="285"/>
      <c r="JQC2" s="285"/>
      <c r="JQD2" s="285"/>
      <c r="JQE2" s="285"/>
      <c r="JQF2" s="285"/>
      <c r="JQG2" s="285"/>
      <c r="JQH2" s="285"/>
      <c r="JQI2" s="285"/>
      <c r="JQJ2" s="285"/>
      <c r="JQK2" s="285"/>
      <c r="JQL2" s="285"/>
      <c r="JQM2" s="285"/>
      <c r="JQN2" s="285"/>
      <c r="JQO2" s="285"/>
      <c r="JQP2" s="285"/>
      <c r="JQQ2" s="285"/>
      <c r="JQR2" s="285"/>
      <c r="JQS2" s="285"/>
      <c r="JQT2" s="285"/>
      <c r="JQU2" s="285"/>
      <c r="JQV2" s="285"/>
      <c r="JQW2" s="285"/>
      <c r="JQX2" s="285"/>
      <c r="JQY2" s="285"/>
      <c r="JQZ2" s="285"/>
      <c r="JRA2" s="285"/>
      <c r="JRB2" s="285"/>
      <c r="JRC2" s="285"/>
      <c r="JRD2" s="285"/>
      <c r="JRE2" s="285"/>
      <c r="JRF2" s="285"/>
      <c r="JRG2" s="285"/>
      <c r="JRH2" s="285"/>
      <c r="JRI2" s="285"/>
      <c r="JRJ2" s="285"/>
      <c r="JRK2" s="285"/>
      <c r="JRL2" s="285"/>
      <c r="JRM2" s="285"/>
      <c r="JRN2" s="285"/>
      <c r="JRO2" s="285"/>
      <c r="JRP2" s="285"/>
      <c r="JRQ2" s="285"/>
      <c r="JRR2" s="285"/>
      <c r="JRS2" s="285"/>
      <c r="JRT2" s="285"/>
      <c r="JRU2" s="285"/>
      <c r="JRV2" s="285"/>
      <c r="JRW2" s="285"/>
      <c r="JRX2" s="285"/>
      <c r="JRY2" s="285"/>
      <c r="JRZ2" s="285"/>
      <c r="JSA2" s="285"/>
      <c r="JSB2" s="285"/>
      <c r="JSC2" s="285"/>
      <c r="JSD2" s="285"/>
      <c r="JSE2" s="285"/>
      <c r="JSF2" s="285"/>
      <c r="JSG2" s="285"/>
      <c r="JSH2" s="285"/>
      <c r="JSI2" s="285"/>
      <c r="JSJ2" s="285"/>
      <c r="JSK2" s="285"/>
      <c r="JSL2" s="285"/>
      <c r="JSM2" s="285"/>
      <c r="JSN2" s="285"/>
      <c r="JSO2" s="285"/>
      <c r="JSP2" s="285"/>
      <c r="JSQ2" s="285"/>
      <c r="JSR2" s="285"/>
      <c r="JSS2" s="285"/>
      <c r="JST2" s="285"/>
      <c r="JSU2" s="285"/>
      <c r="JSV2" s="285"/>
      <c r="JSW2" s="285"/>
      <c r="JSX2" s="285"/>
      <c r="JSY2" s="285"/>
      <c r="JSZ2" s="285"/>
      <c r="JTA2" s="285"/>
      <c r="JTB2" s="285"/>
      <c r="JTC2" s="285"/>
      <c r="JTD2" s="285"/>
      <c r="JTE2" s="285"/>
      <c r="JTF2" s="285"/>
      <c r="JTG2" s="285"/>
      <c r="JTH2" s="285"/>
      <c r="JTI2" s="285"/>
      <c r="JTJ2" s="285"/>
      <c r="JTK2" s="285"/>
      <c r="JTL2" s="285"/>
      <c r="JTM2" s="285"/>
      <c r="JTN2" s="285"/>
      <c r="JTO2" s="285"/>
      <c r="JTP2" s="285"/>
      <c r="JTQ2" s="285"/>
      <c r="JTR2" s="285"/>
      <c r="JTS2" s="285"/>
      <c r="JTT2" s="285"/>
      <c r="JTU2" s="285"/>
      <c r="JTV2" s="285"/>
      <c r="JTW2" s="285"/>
      <c r="JTX2" s="285"/>
      <c r="JTY2" s="285"/>
      <c r="JTZ2" s="285"/>
      <c r="JUA2" s="285"/>
      <c r="JUB2" s="285"/>
      <c r="JUC2" s="285"/>
      <c r="JUD2" s="285"/>
      <c r="JUE2" s="285"/>
      <c r="JUF2" s="285"/>
      <c r="JUG2" s="285"/>
      <c r="JUH2" s="285"/>
      <c r="JUI2" s="285"/>
      <c r="JUJ2" s="285"/>
      <c r="JUK2" s="285"/>
      <c r="JUL2" s="285"/>
      <c r="JUM2" s="285"/>
      <c r="JUN2" s="285"/>
      <c r="JUO2" s="285"/>
      <c r="JUP2" s="285"/>
      <c r="JUQ2" s="285"/>
      <c r="JUR2" s="285"/>
      <c r="JUS2" s="285"/>
      <c r="JUT2" s="285"/>
      <c r="JUU2" s="285"/>
      <c r="JUV2" s="285"/>
      <c r="JUW2" s="285"/>
      <c r="JUX2" s="285"/>
      <c r="JUY2" s="285"/>
      <c r="JUZ2" s="285"/>
      <c r="JVA2" s="285"/>
      <c r="JVB2" s="285"/>
      <c r="JVC2" s="285"/>
      <c r="JVD2" s="285"/>
      <c r="JVE2" s="285"/>
      <c r="JVF2" s="285"/>
      <c r="JVG2" s="285"/>
      <c r="JVH2" s="285"/>
      <c r="JVI2" s="285"/>
      <c r="JVJ2" s="285"/>
      <c r="JVK2" s="285"/>
      <c r="JVL2" s="285"/>
      <c r="JVM2" s="285"/>
      <c r="JVN2" s="285"/>
      <c r="JVO2" s="285"/>
      <c r="JVP2" s="285"/>
      <c r="JVQ2" s="285"/>
      <c r="JVR2" s="285"/>
      <c r="JVS2" s="285"/>
      <c r="JVT2" s="285"/>
      <c r="JVU2" s="285"/>
      <c r="JVV2" s="285"/>
      <c r="JVW2" s="285"/>
      <c r="JVX2" s="285"/>
      <c r="JVY2" s="285"/>
      <c r="JVZ2" s="285"/>
      <c r="JWA2" s="285"/>
      <c r="JWB2" s="285"/>
      <c r="JWC2" s="285"/>
      <c r="JWD2" s="285"/>
      <c r="JWE2" s="285"/>
      <c r="JWF2" s="285"/>
      <c r="JWG2" s="285"/>
      <c r="JWH2" s="285"/>
      <c r="JWI2" s="285"/>
      <c r="JWJ2" s="285"/>
      <c r="JWK2" s="285"/>
      <c r="JWL2" s="285"/>
      <c r="JWM2" s="285"/>
      <c r="JWN2" s="285"/>
      <c r="JWO2" s="285"/>
      <c r="JWP2" s="285"/>
      <c r="JWQ2" s="285"/>
      <c r="JWR2" s="285"/>
      <c r="JWS2" s="285"/>
      <c r="JWT2" s="285"/>
      <c r="JWU2" s="285"/>
      <c r="JWV2" s="285"/>
      <c r="JWW2" s="285"/>
      <c r="JWX2" s="285"/>
      <c r="JWY2" s="285"/>
      <c r="JWZ2" s="285"/>
      <c r="JXA2" s="285"/>
      <c r="JXB2" s="285"/>
      <c r="JXC2" s="285"/>
      <c r="JXD2" s="285"/>
      <c r="JXE2" s="285"/>
      <c r="JXF2" s="285"/>
      <c r="JXG2" s="285"/>
      <c r="JXH2" s="285"/>
      <c r="JXI2" s="285"/>
      <c r="JXJ2" s="285"/>
      <c r="JXK2" s="285"/>
      <c r="JXL2" s="285"/>
      <c r="JXM2" s="285"/>
      <c r="JXN2" s="285"/>
      <c r="JXO2" s="285"/>
      <c r="JXP2" s="285"/>
      <c r="JXQ2" s="285"/>
      <c r="JXR2" s="285"/>
      <c r="JXS2" s="285"/>
      <c r="JXT2" s="285"/>
      <c r="JXU2" s="285"/>
      <c r="JXV2" s="285"/>
      <c r="JXW2" s="285"/>
      <c r="JXX2" s="285"/>
      <c r="JXY2" s="285"/>
      <c r="JXZ2" s="285"/>
      <c r="JYA2" s="285"/>
      <c r="JYB2" s="285"/>
      <c r="JYC2" s="285"/>
      <c r="JYD2" s="285"/>
      <c r="JYE2" s="285"/>
      <c r="JYF2" s="285"/>
      <c r="JYG2" s="285"/>
      <c r="JYH2" s="285"/>
      <c r="JYI2" s="285"/>
      <c r="JYJ2" s="285"/>
      <c r="JYK2" s="285"/>
      <c r="JYL2" s="285"/>
      <c r="JYM2" s="285"/>
      <c r="JYN2" s="285"/>
      <c r="JYO2" s="285"/>
      <c r="JYP2" s="285"/>
      <c r="JYQ2" s="285"/>
      <c r="JYR2" s="285"/>
      <c r="JYS2" s="285"/>
      <c r="JYT2" s="285"/>
      <c r="JYU2" s="285"/>
      <c r="JYV2" s="285"/>
      <c r="JYW2" s="285"/>
      <c r="JYX2" s="285"/>
      <c r="JYY2" s="285"/>
      <c r="JYZ2" s="285"/>
      <c r="JZA2" s="285"/>
      <c r="JZB2" s="285"/>
      <c r="JZC2" s="285"/>
      <c r="JZD2" s="285"/>
      <c r="JZE2" s="285"/>
      <c r="JZF2" s="285"/>
      <c r="JZG2" s="285"/>
      <c r="JZH2" s="285"/>
      <c r="JZI2" s="285"/>
      <c r="JZJ2" s="285"/>
      <c r="JZK2" s="285"/>
      <c r="JZL2" s="285"/>
      <c r="JZM2" s="285"/>
      <c r="JZN2" s="285"/>
      <c r="JZO2" s="285"/>
      <c r="JZP2" s="285"/>
      <c r="JZQ2" s="285"/>
      <c r="JZR2" s="285"/>
      <c r="JZS2" s="285"/>
      <c r="JZT2" s="285"/>
      <c r="JZU2" s="285"/>
      <c r="JZV2" s="285"/>
      <c r="JZW2" s="285"/>
      <c r="JZX2" s="285"/>
      <c r="JZY2" s="285"/>
      <c r="JZZ2" s="285"/>
      <c r="KAA2" s="285"/>
      <c r="KAB2" s="285"/>
      <c r="KAC2" s="285"/>
      <c r="KAD2" s="285"/>
      <c r="KAE2" s="285"/>
      <c r="KAF2" s="285"/>
      <c r="KAG2" s="285"/>
      <c r="KAH2" s="285"/>
      <c r="KAI2" s="285"/>
      <c r="KAJ2" s="285"/>
      <c r="KAK2" s="285"/>
      <c r="KAL2" s="285"/>
      <c r="KAM2" s="285"/>
      <c r="KAN2" s="285"/>
      <c r="KAO2" s="285"/>
      <c r="KAP2" s="285"/>
      <c r="KAQ2" s="285"/>
      <c r="KAR2" s="285"/>
      <c r="KAS2" s="285"/>
      <c r="KAT2" s="285"/>
      <c r="KAU2" s="285"/>
      <c r="KAV2" s="285"/>
      <c r="KAW2" s="285"/>
      <c r="KAX2" s="285"/>
      <c r="KAY2" s="285"/>
      <c r="KAZ2" s="285"/>
      <c r="KBA2" s="285"/>
      <c r="KBB2" s="285"/>
      <c r="KBC2" s="285"/>
      <c r="KBD2" s="285"/>
      <c r="KBE2" s="285"/>
      <c r="KBF2" s="285"/>
      <c r="KBG2" s="285"/>
      <c r="KBH2" s="285"/>
      <c r="KBI2" s="285"/>
      <c r="KBJ2" s="285"/>
      <c r="KBK2" s="285"/>
      <c r="KBL2" s="285"/>
      <c r="KBM2" s="285"/>
      <c r="KBN2" s="285"/>
      <c r="KBO2" s="285"/>
      <c r="KBP2" s="285"/>
      <c r="KBQ2" s="285"/>
      <c r="KBR2" s="285"/>
      <c r="KBS2" s="285"/>
      <c r="KBT2" s="285"/>
      <c r="KBU2" s="285"/>
      <c r="KBV2" s="285"/>
      <c r="KBW2" s="285"/>
      <c r="KBX2" s="285"/>
      <c r="KBY2" s="285"/>
      <c r="KBZ2" s="285"/>
      <c r="KCA2" s="285"/>
      <c r="KCB2" s="285"/>
      <c r="KCC2" s="285"/>
      <c r="KCD2" s="285"/>
      <c r="KCE2" s="285"/>
      <c r="KCF2" s="285"/>
      <c r="KCG2" s="285"/>
      <c r="KCH2" s="285"/>
      <c r="KCI2" s="285"/>
      <c r="KCJ2" s="285"/>
      <c r="KCK2" s="285"/>
      <c r="KCL2" s="285"/>
      <c r="KCM2" s="285"/>
      <c r="KCN2" s="285"/>
      <c r="KCO2" s="285"/>
      <c r="KCP2" s="285"/>
      <c r="KCQ2" s="285"/>
      <c r="KCR2" s="285"/>
      <c r="KCS2" s="285"/>
      <c r="KCT2" s="285"/>
      <c r="KCU2" s="285"/>
      <c r="KCV2" s="285"/>
      <c r="KCW2" s="285"/>
      <c r="KCX2" s="285"/>
      <c r="KCY2" s="285"/>
      <c r="KCZ2" s="285"/>
      <c r="KDA2" s="285"/>
      <c r="KDB2" s="285"/>
      <c r="KDC2" s="285"/>
      <c r="KDD2" s="285"/>
      <c r="KDE2" s="285"/>
      <c r="KDF2" s="285"/>
      <c r="KDG2" s="285"/>
      <c r="KDH2" s="285"/>
      <c r="KDI2" s="285"/>
      <c r="KDJ2" s="285"/>
      <c r="KDK2" s="285"/>
      <c r="KDL2" s="285"/>
      <c r="KDM2" s="285"/>
      <c r="KDN2" s="285"/>
      <c r="KDO2" s="285"/>
      <c r="KDP2" s="285"/>
      <c r="KDQ2" s="285"/>
      <c r="KDR2" s="285"/>
      <c r="KDS2" s="285"/>
      <c r="KDT2" s="285"/>
      <c r="KDU2" s="285"/>
      <c r="KDV2" s="285"/>
      <c r="KDW2" s="285"/>
      <c r="KDX2" s="285"/>
      <c r="KDY2" s="285"/>
      <c r="KDZ2" s="285"/>
      <c r="KEA2" s="285"/>
      <c r="KEB2" s="285"/>
      <c r="KEC2" s="285"/>
      <c r="KED2" s="285"/>
      <c r="KEE2" s="285"/>
      <c r="KEF2" s="285"/>
      <c r="KEG2" s="285"/>
      <c r="KEH2" s="285"/>
      <c r="KEI2" s="285"/>
      <c r="KEJ2" s="285"/>
      <c r="KEK2" s="285"/>
      <c r="KEL2" s="285"/>
      <c r="KEM2" s="285"/>
      <c r="KEN2" s="285"/>
      <c r="KEO2" s="285"/>
      <c r="KEP2" s="285"/>
      <c r="KEQ2" s="285"/>
      <c r="KER2" s="285"/>
      <c r="KES2" s="285"/>
      <c r="KET2" s="285"/>
      <c r="KEU2" s="285"/>
      <c r="KEV2" s="285"/>
      <c r="KEW2" s="285"/>
      <c r="KEX2" s="285"/>
      <c r="KEY2" s="285"/>
      <c r="KEZ2" s="285"/>
      <c r="KFA2" s="285"/>
      <c r="KFB2" s="285"/>
      <c r="KFC2" s="285"/>
      <c r="KFD2" s="285"/>
      <c r="KFE2" s="285"/>
      <c r="KFF2" s="285"/>
      <c r="KFG2" s="285"/>
      <c r="KFH2" s="285"/>
      <c r="KFI2" s="285"/>
      <c r="KFJ2" s="285"/>
      <c r="KFK2" s="285"/>
      <c r="KFL2" s="285"/>
      <c r="KFM2" s="285"/>
      <c r="KFN2" s="285"/>
      <c r="KFO2" s="285"/>
      <c r="KFP2" s="285"/>
      <c r="KFQ2" s="285"/>
      <c r="KFR2" s="285"/>
      <c r="KFS2" s="285"/>
      <c r="KFT2" s="285"/>
      <c r="KFU2" s="285"/>
      <c r="KFV2" s="285"/>
      <c r="KFW2" s="285"/>
      <c r="KFX2" s="285"/>
      <c r="KFY2" s="285"/>
      <c r="KFZ2" s="285"/>
      <c r="KGA2" s="285"/>
      <c r="KGB2" s="285"/>
      <c r="KGC2" s="285"/>
      <c r="KGD2" s="285"/>
      <c r="KGE2" s="285"/>
      <c r="KGF2" s="285"/>
      <c r="KGG2" s="285"/>
      <c r="KGH2" s="285"/>
      <c r="KGI2" s="285"/>
      <c r="KGJ2" s="285"/>
      <c r="KGK2" s="285"/>
      <c r="KGL2" s="285"/>
      <c r="KGM2" s="285"/>
      <c r="KGN2" s="285"/>
      <c r="KGO2" s="285"/>
      <c r="KGP2" s="285"/>
      <c r="KGQ2" s="285"/>
      <c r="KGR2" s="285"/>
      <c r="KGS2" s="285"/>
      <c r="KGT2" s="285"/>
      <c r="KGU2" s="285"/>
      <c r="KGV2" s="285"/>
      <c r="KGW2" s="285"/>
      <c r="KGX2" s="285"/>
      <c r="KGY2" s="285"/>
      <c r="KGZ2" s="285"/>
      <c r="KHA2" s="285"/>
      <c r="KHB2" s="285"/>
      <c r="KHC2" s="285"/>
      <c r="KHD2" s="285"/>
      <c r="KHE2" s="285"/>
      <c r="KHF2" s="285"/>
      <c r="KHG2" s="285"/>
      <c r="KHH2" s="285"/>
      <c r="KHI2" s="285"/>
      <c r="KHJ2" s="285"/>
      <c r="KHK2" s="285"/>
      <c r="KHL2" s="285"/>
      <c r="KHM2" s="285"/>
      <c r="KHN2" s="285"/>
      <c r="KHO2" s="285"/>
      <c r="KHP2" s="285"/>
      <c r="KHQ2" s="285"/>
      <c r="KHR2" s="285"/>
      <c r="KHS2" s="285"/>
      <c r="KHT2" s="285"/>
      <c r="KHU2" s="285"/>
      <c r="KHV2" s="285"/>
      <c r="KHW2" s="285"/>
      <c r="KHX2" s="285"/>
      <c r="KHY2" s="285"/>
      <c r="KHZ2" s="285"/>
      <c r="KIA2" s="285"/>
      <c r="KIB2" s="285"/>
      <c r="KIC2" s="285"/>
      <c r="KID2" s="285"/>
      <c r="KIE2" s="285"/>
      <c r="KIF2" s="285"/>
      <c r="KIG2" s="285"/>
      <c r="KIH2" s="285"/>
      <c r="KII2" s="285"/>
      <c r="KIJ2" s="285"/>
      <c r="KIK2" s="285"/>
      <c r="KIL2" s="285"/>
      <c r="KIM2" s="285"/>
      <c r="KIN2" s="285"/>
      <c r="KIO2" s="285"/>
      <c r="KIP2" s="285"/>
      <c r="KIQ2" s="285"/>
      <c r="KIR2" s="285"/>
      <c r="KIS2" s="285"/>
      <c r="KIT2" s="285"/>
      <c r="KIU2" s="285"/>
      <c r="KIV2" s="285"/>
      <c r="KIW2" s="285"/>
      <c r="KIX2" s="285"/>
      <c r="KIY2" s="285"/>
      <c r="KIZ2" s="285"/>
      <c r="KJA2" s="285"/>
      <c r="KJB2" s="285"/>
      <c r="KJC2" s="285"/>
      <c r="KJD2" s="285"/>
      <c r="KJE2" s="285"/>
      <c r="KJF2" s="285"/>
      <c r="KJG2" s="285"/>
      <c r="KJH2" s="285"/>
      <c r="KJI2" s="285"/>
      <c r="KJJ2" s="285"/>
      <c r="KJK2" s="285"/>
      <c r="KJL2" s="285"/>
      <c r="KJM2" s="285"/>
      <c r="KJN2" s="285"/>
      <c r="KJO2" s="285"/>
      <c r="KJP2" s="285"/>
      <c r="KJQ2" s="285"/>
      <c r="KJR2" s="285"/>
      <c r="KJS2" s="285"/>
      <c r="KJT2" s="285"/>
      <c r="KJU2" s="285"/>
      <c r="KJV2" s="285"/>
      <c r="KJW2" s="285"/>
      <c r="KJX2" s="285"/>
      <c r="KJY2" s="285"/>
      <c r="KJZ2" s="285"/>
      <c r="KKA2" s="285"/>
      <c r="KKB2" s="285"/>
      <c r="KKC2" s="285"/>
      <c r="KKD2" s="285"/>
      <c r="KKE2" s="285"/>
      <c r="KKF2" s="285"/>
      <c r="KKG2" s="285"/>
      <c r="KKH2" s="285"/>
      <c r="KKI2" s="285"/>
      <c r="KKJ2" s="285"/>
      <c r="KKK2" s="285"/>
      <c r="KKL2" s="285"/>
      <c r="KKM2" s="285"/>
      <c r="KKN2" s="285"/>
      <c r="KKO2" s="285"/>
      <c r="KKP2" s="285"/>
      <c r="KKQ2" s="285"/>
      <c r="KKR2" s="285"/>
      <c r="KKS2" s="285"/>
      <c r="KKT2" s="285"/>
      <c r="KKU2" s="285"/>
      <c r="KKV2" s="285"/>
      <c r="KKW2" s="285"/>
      <c r="KKX2" s="285"/>
      <c r="KKY2" s="285"/>
      <c r="KKZ2" s="285"/>
      <c r="KLA2" s="285"/>
      <c r="KLB2" s="285"/>
      <c r="KLC2" s="285"/>
      <c r="KLD2" s="285"/>
      <c r="KLE2" s="285"/>
      <c r="KLF2" s="285"/>
      <c r="KLG2" s="285"/>
      <c r="KLH2" s="285"/>
      <c r="KLI2" s="285"/>
      <c r="KLJ2" s="285"/>
      <c r="KLK2" s="285"/>
      <c r="KLL2" s="285"/>
      <c r="KLM2" s="285"/>
      <c r="KLN2" s="285"/>
      <c r="KLO2" s="285"/>
      <c r="KLP2" s="285"/>
      <c r="KLQ2" s="285"/>
      <c r="KLR2" s="285"/>
      <c r="KLS2" s="285"/>
      <c r="KLT2" s="285"/>
      <c r="KLU2" s="285"/>
      <c r="KLV2" s="285"/>
      <c r="KLW2" s="285"/>
      <c r="KLX2" s="285"/>
      <c r="KLY2" s="285"/>
      <c r="KLZ2" s="285"/>
      <c r="KMA2" s="285"/>
      <c r="KMB2" s="285"/>
      <c r="KMC2" s="285"/>
      <c r="KMD2" s="285"/>
      <c r="KME2" s="285"/>
      <c r="KMF2" s="285"/>
      <c r="KMG2" s="285"/>
      <c r="KMH2" s="285"/>
      <c r="KMI2" s="285"/>
      <c r="KMJ2" s="285"/>
      <c r="KMK2" s="285"/>
      <c r="KML2" s="285"/>
      <c r="KMM2" s="285"/>
      <c r="KMN2" s="285"/>
      <c r="KMO2" s="285"/>
      <c r="KMP2" s="285"/>
      <c r="KMQ2" s="285"/>
      <c r="KMR2" s="285"/>
      <c r="KMS2" s="285"/>
      <c r="KMT2" s="285"/>
      <c r="KMU2" s="285"/>
      <c r="KMV2" s="285"/>
      <c r="KMW2" s="285"/>
      <c r="KMX2" s="285"/>
      <c r="KMY2" s="285"/>
      <c r="KMZ2" s="285"/>
      <c r="KNA2" s="285"/>
      <c r="KNB2" s="285"/>
      <c r="KNC2" s="285"/>
      <c r="KND2" s="285"/>
      <c r="KNE2" s="285"/>
      <c r="KNF2" s="285"/>
      <c r="KNG2" s="285"/>
      <c r="KNH2" s="285"/>
      <c r="KNI2" s="285"/>
      <c r="KNJ2" s="285"/>
      <c r="KNK2" s="285"/>
      <c r="KNL2" s="285"/>
      <c r="KNM2" s="285"/>
      <c r="KNN2" s="285"/>
      <c r="KNO2" s="285"/>
      <c r="KNP2" s="285"/>
      <c r="KNQ2" s="285"/>
      <c r="KNR2" s="285"/>
      <c r="KNS2" s="285"/>
      <c r="KNT2" s="285"/>
      <c r="KNU2" s="285"/>
      <c r="KNV2" s="285"/>
      <c r="KNW2" s="285"/>
      <c r="KNX2" s="285"/>
      <c r="KNY2" s="285"/>
      <c r="KNZ2" s="285"/>
      <c r="KOA2" s="285"/>
      <c r="KOB2" s="285"/>
      <c r="KOC2" s="285"/>
      <c r="KOD2" s="285"/>
      <c r="KOE2" s="285"/>
      <c r="KOF2" s="285"/>
      <c r="KOG2" s="285"/>
      <c r="KOH2" s="285"/>
      <c r="KOI2" s="285"/>
      <c r="KOJ2" s="285"/>
      <c r="KOK2" s="285"/>
      <c r="KOL2" s="285"/>
      <c r="KOM2" s="285"/>
      <c r="KON2" s="285"/>
      <c r="KOO2" s="285"/>
      <c r="KOP2" s="285"/>
      <c r="KOQ2" s="285"/>
      <c r="KOR2" s="285"/>
      <c r="KOS2" s="285"/>
      <c r="KOT2" s="285"/>
      <c r="KOU2" s="285"/>
      <c r="KOV2" s="285"/>
      <c r="KOW2" s="285"/>
      <c r="KOX2" s="285"/>
      <c r="KOY2" s="285"/>
      <c r="KOZ2" s="285"/>
      <c r="KPA2" s="285"/>
      <c r="KPB2" s="285"/>
      <c r="KPC2" s="285"/>
      <c r="KPD2" s="285"/>
      <c r="KPE2" s="285"/>
      <c r="KPF2" s="285"/>
      <c r="KPG2" s="285"/>
      <c r="KPH2" s="285"/>
      <c r="KPI2" s="285"/>
      <c r="KPJ2" s="285"/>
      <c r="KPK2" s="285"/>
      <c r="KPL2" s="285"/>
      <c r="KPM2" s="285"/>
      <c r="KPN2" s="285"/>
      <c r="KPO2" s="285"/>
      <c r="KPP2" s="285"/>
      <c r="KPQ2" s="285"/>
      <c r="KPR2" s="285"/>
      <c r="KPS2" s="285"/>
      <c r="KPT2" s="285"/>
      <c r="KPU2" s="285"/>
      <c r="KPV2" s="285"/>
      <c r="KPW2" s="285"/>
      <c r="KPX2" s="285"/>
      <c r="KPY2" s="285"/>
      <c r="KPZ2" s="285"/>
      <c r="KQA2" s="285"/>
      <c r="KQB2" s="285"/>
      <c r="KQC2" s="285"/>
      <c r="KQD2" s="285"/>
      <c r="KQE2" s="285"/>
      <c r="KQF2" s="285"/>
      <c r="KQG2" s="285"/>
      <c r="KQH2" s="285"/>
      <c r="KQI2" s="285"/>
      <c r="KQJ2" s="285"/>
      <c r="KQK2" s="285"/>
      <c r="KQL2" s="285"/>
      <c r="KQM2" s="285"/>
      <c r="KQN2" s="285"/>
      <c r="KQO2" s="285"/>
      <c r="KQP2" s="285"/>
      <c r="KQQ2" s="285"/>
      <c r="KQR2" s="285"/>
      <c r="KQS2" s="285"/>
      <c r="KQT2" s="285"/>
      <c r="KQU2" s="285"/>
      <c r="KQV2" s="285"/>
      <c r="KQW2" s="285"/>
      <c r="KQX2" s="285"/>
      <c r="KQY2" s="285"/>
      <c r="KQZ2" s="285"/>
      <c r="KRA2" s="285"/>
      <c r="KRB2" s="285"/>
      <c r="KRC2" s="285"/>
      <c r="KRD2" s="285"/>
      <c r="KRE2" s="285"/>
      <c r="KRF2" s="285"/>
      <c r="KRG2" s="285"/>
      <c r="KRH2" s="285"/>
      <c r="KRI2" s="285"/>
      <c r="KRJ2" s="285"/>
      <c r="KRK2" s="285"/>
      <c r="KRL2" s="285"/>
      <c r="KRM2" s="285"/>
      <c r="KRN2" s="285"/>
      <c r="KRO2" s="285"/>
      <c r="KRP2" s="285"/>
      <c r="KRQ2" s="285"/>
      <c r="KRR2" s="285"/>
      <c r="KRS2" s="285"/>
      <c r="KRT2" s="285"/>
      <c r="KRU2" s="285"/>
      <c r="KRV2" s="285"/>
      <c r="KRW2" s="285"/>
      <c r="KRX2" s="285"/>
      <c r="KRY2" s="285"/>
      <c r="KRZ2" s="285"/>
      <c r="KSA2" s="285"/>
      <c r="KSB2" s="285"/>
      <c r="KSC2" s="285"/>
      <c r="KSD2" s="285"/>
      <c r="KSE2" s="285"/>
      <c r="KSF2" s="285"/>
      <c r="KSG2" s="285"/>
      <c r="KSH2" s="285"/>
      <c r="KSI2" s="285"/>
      <c r="KSJ2" s="285"/>
      <c r="KSK2" s="285"/>
      <c r="KSL2" s="285"/>
      <c r="KSM2" s="285"/>
      <c r="KSN2" s="285"/>
      <c r="KSO2" s="285"/>
      <c r="KSP2" s="285"/>
      <c r="KSQ2" s="285"/>
      <c r="KSR2" s="285"/>
      <c r="KSS2" s="285"/>
      <c r="KST2" s="285"/>
      <c r="KSU2" s="285"/>
      <c r="KSV2" s="285"/>
      <c r="KSW2" s="285"/>
      <c r="KSX2" s="285"/>
      <c r="KSY2" s="285"/>
      <c r="KSZ2" s="285"/>
      <c r="KTA2" s="285"/>
      <c r="KTB2" s="285"/>
      <c r="KTC2" s="285"/>
      <c r="KTD2" s="285"/>
      <c r="KTE2" s="285"/>
      <c r="KTF2" s="285"/>
      <c r="KTG2" s="285"/>
      <c r="KTH2" s="285"/>
      <c r="KTI2" s="285"/>
      <c r="KTJ2" s="285"/>
      <c r="KTK2" s="285"/>
      <c r="KTL2" s="285"/>
      <c r="KTM2" s="285"/>
      <c r="KTN2" s="285"/>
      <c r="KTO2" s="285"/>
      <c r="KTP2" s="285"/>
      <c r="KTQ2" s="285"/>
      <c r="KTR2" s="285"/>
      <c r="KTS2" s="285"/>
      <c r="KTT2" s="285"/>
      <c r="KTU2" s="285"/>
      <c r="KTV2" s="285"/>
      <c r="KTW2" s="285"/>
      <c r="KTX2" s="285"/>
      <c r="KTY2" s="285"/>
      <c r="KTZ2" s="285"/>
      <c r="KUA2" s="285"/>
      <c r="KUB2" s="285"/>
      <c r="KUC2" s="285"/>
      <c r="KUD2" s="285"/>
      <c r="KUE2" s="285"/>
      <c r="KUF2" s="285"/>
      <c r="KUG2" s="285"/>
      <c r="KUH2" s="285"/>
      <c r="KUI2" s="285"/>
      <c r="KUJ2" s="285"/>
      <c r="KUK2" s="285"/>
      <c r="KUL2" s="285"/>
      <c r="KUM2" s="285"/>
      <c r="KUN2" s="285"/>
      <c r="KUO2" s="285"/>
      <c r="KUP2" s="285"/>
      <c r="KUQ2" s="285"/>
      <c r="KUR2" s="285"/>
      <c r="KUS2" s="285"/>
      <c r="KUT2" s="285"/>
      <c r="KUU2" s="285"/>
      <c r="KUV2" s="285"/>
      <c r="KUW2" s="285"/>
      <c r="KUX2" s="285"/>
      <c r="KUY2" s="285"/>
      <c r="KUZ2" s="285"/>
      <c r="KVA2" s="285"/>
      <c r="KVB2" s="285"/>
      <c r="KVC2" s="285"/>
      <c r="KVD2" s="285"/>
      <c r="KVE2" s="285"/>
      <c r="KVF2" s="285"/>
      <c r="KVG2" s="285"/>
      <c r="KVH2" s="285"/>
      <c r="KVI2" s="285"/>
      <c r="KVJ2" s="285"/>
      <c r="KVK2" s="285"/>
      <c r="KVL2" s="285"/>
      <c r="KVM2" s="285"/>
      <c r="KVN2" s="285"/>
      <c r="KVO2" s="285"/>
      <c r="KVP2" s="285"/>
      <c r="KVQ2" s="285"/>
      <c r="KVR2" s="285"/>
      <c r="KVS2" s="285"/>
      <c r="KVT2" s="285"/>
      <c r="KVU2" s="285"/>
      <c r="KVV2" s="285"/>
      <c r="KVW2" s="285"/>
      <c r="KVX2" s="285"/>
      <c r="KVY2" s="285"/>
      <c r="KVZ2" s="285"/>
      <c r="KWA2" s="285"/>
      <c r="KWB2" s="285"/>
      <c r="KWC2" s="285"/>
      <c r="KWD2" s="285"/>
      <c r="KWE2" s="285"/>
      <c r="KWF2" s="285"/>
      <c r="KWG2" s="285"/>
      <c r="KWH2" s="285"/>
      <c r="KWI2" s="285"/>
      <c r="KWJ2" s="285"/>
      <c r="KWK2" s="285"/>
      <c r="KWL2" s="285"/>
      <c r="KWM2" s="285"/>
      <c r="KWN2" s="285"/>
      <c r="KWO2" s="285"/>
      <c r="KWP2" s="285"/>
      <c r="KWQ2" s="285"/>
      <c r="KWR2" s="285"/>
      <c r="KWS2" s="285"/>
      <c r="KWT2" s="285"/>
      <c r="KWU2" s="285"/>
      <c r="KWV2" s="285"/>
      <c r="KWW2" s="285"/>
      <c r="KWX2" s="285"/>
      <c r="KWY2" s="285"/>
      <c r="KWZ2" s="285"/>
      <c r="KXA2" s="285"/>
      <c r="KXB2" s="285"/>
      <c r="KXC2" s="285"/>
      <c r="KXD2" s="285"/>
      <c r="KXE2" s="285"/>
      <c r="KXF2" s="285"/>
      <c r="KXG2" s="285"/>
      <c r="KXH2" s="285"/>
      <c r="KXI2" s="285"/>
      <c r="KXJ2" s="285"/>
      <c r="KXK2" s="285"/>
      <c r="KXL2" s="285"/>
      <c r="KXM2" s="285"/>
      <c r="KXN2" s="285"/>
      <c r="KXO2" s="285"/>
      <c r="KXP2" s="285"/>
      <c r="KXQ2" s="285"/>
      <c r="KXR2" s="285"/>
      <c r="KXS2" s="285"/>
      <c r="KXT2" s="285"/>
      <c r="KXU2" s="285"/>
      <c r="KXV2" s="285"/>
      <c r="KXW2" s="285"/>
      <c r="KXX2" s="285"/>
      <c r="KXY2" s="285"/>
      <c r="KXZ2" s="285"/>
      <c r="KYA2" s="285"/>
      <c r="KYB2" s="285"/>
      <c r="KYC2" s="285"/>
      <c r="KYD2" s="285"/>
      <c r="KYE2" s="285"/>
      <c r="KYF2" s="285"/>
      <c r="KYG2" s="285"/>
      <c r="KYH2" s="285"/>
      <c r="KYI2" s="285"/>
      <c r="KYJ2" s="285"/>
      <c r="KYK2" s="285"/>
      <c r="KYL2" s="285"/>
      <c r="KYM2" s="285"/>
      <c r="KYN2" s="285"/>
      <c r="KYO2" s="285"/>
      <c r="KYP2" s="285"/>
      <c r="KYQ2" s="285"/>
      <c r="KYR2" s="285"/>
      <c r="KYS2" s="285"/>
      <c r="KYT2" s="285"/>
      <c r="KYU2" s="285"/>
      <c r="KYV2" s="285"/>
      <c r="KYW2" s="285"/>
      <c r="KYX2" s="285"/>
      <c r="KYY2" s="285"/>
      <c r="KYZ2" s="285"/>
      <c r="KZA2" s="285"/>
      <c r="KZB2" s="285"/>
      <c r="KZC2" s="285"/>
      <c r="KZD2" s="285"/>
      <c r="KZE2" s="285"/>
      <c r="KZF2" s="285"/>
      <c r="KZG2" s="285"/>
      <c r="KZH2" s="285"/>
      <c r="KZI2" s="285"/>
      <c r="KZJ2" s="285"/>
      <c r="KZK2" s="285"/>
      <c r="KZL2" s="285"/>
      <c r="KZM2" s="285"/>
      <c r="KZN2" s="285"/>
      <c r="KZO2" s="285"/>
      <c r="KZP2" s="285"/>
      <c r="KZQ2" s="285"/>
      <c r="KZR2" s="285"/>
      <c r="KZS2" s="285"/>
      <c r="KZT2" s="285"/>
      <c r="KZU2" s="285"/>
      <c r="KZV2" s="285"/>
      <c r="KZW2" s="285"/>
      <c r="KZX2" s="285"/>
      <c r="KZY2" s="285"/>
      <c r="KZZ2" s="285"/>
      <c r="LAA2" s="285"/>
      <c r="LAB2" s="285"/>
      <c r="LAC2" s="285"/>
      <c r="LAD2" s="285"/>
      <c r="LAE2" s="285"/>
      <c r="LAF2" s="285"/>
      <c r="LAG2" s="285"/>
      <c r="LAH2" s="285"/>
      <c r="LAI2" s="285"/>
      <c r="LAJ2" s="285"/>
      <c r="LAK2" s="285"/>
      <c r="LAL2" s="285"/>
      <c r="LAM2" s="285"/>
      <c r="LAN2" s="285"/>
      <c r="LAO2" s="285"/>
      <c r="LAP2" s="285"/>
      <c r="LAQ2" s="285"/>
      <c r="LAR2" s="285"/>
      <c r="LAS2" s="285"/>
      <c r="LAT2" s="285"/>
      <c r="LAU2" s="285"/>
      <c r="LAV2" s="285"/>
      <c r="LAW2" s="285"/>
      <c r="LAX2" s="285"/>
      <c r="LAY2" s="285"/>
      <c r="LAZ2" s="285"/>
      <c r="LBA2" s="285"/>
      <c r="LBB2" s="285"/>
      <c r="LBC2" s="285"/>
      <c r="LBD2" s="285"/>
      <c r="LBE2" s="285"/>
      <c r="LBF2" s="285"/>
      <c r="LBG2" s="285"/>
      <c r="LBH2" s="285"/>
      <c r="LBI2" s="285"/>
      <c r="LBJ2" s="285"/>
      <c r="LBK2" s="285"/>
      <c r="LBL2" s="285"/>
      <c r="LBM2" s="285"/>
      <c r="LBN2" s="285"/>
      <c r="LBO2" s="285"/>
      <c r="LBP2" s="285"/>
      <c r="LBQ2" s="285"/>
      <c r="LBR2" s="285"/>
      <c r="LBS2" s="285"/>
      <c r="LBT2" s="285"/>
      <c r="LBU2" s="285"/>
      <c r="LBV2" s="285"/>
      <c r="LBW2" s="285"/>
      <c r="LBX2" s="285"/>
      <c r="LBY2" s="285"/>
      <c r="LBZ2" s="285"/>
      <c r="LCA2" s="285"/>
      <c r="LCB2" s="285"/>
      <c r="LCC2" s="285"/>
      <c r="LCD2" s="285"/>
      <c r="LCE2" s="285"/>
      <c r="LCF2" s="285"/>
      <c r="LCG2" s="285"/>
      <c r="LCH2" s="285"/>
      <c r="LCI2" s="285"/>
      <c r="LCJ2" s="285"/>
      <c r="LCK2" s="285"/>
      <c r="LCL2" s="285"/>
      <c r="LCM2" s="285"/>
      <c r="LCN2" s="285"/>
      <c r="LCO2" s="285"/>
      <c r="LCP2" s="285"/>
      <c r="LCQ2" s="285"/>
      <c r="LCR2" s="285"/>
      <c r="LCS2" s="285"/>
      <c r="LCT2" s="285"/>
      <c r="LCU2" s="285"/>
      <c r="LCV2" s="285"/>
      <c r="LCW2" s="285"/>
      <c r="LCX2" s="285"/>
      <c r="LCY2" s="285"/>
      <c r="LCZ2" s="285"/>
      <c r="LDA2" s="285"/>
      <c r="LDB2" s="285"/>
      <c r="LDC2" s="285"/>
      <c r="LDD2" s="285"/>
      <c r="LDE2" s="285"/>
      <c r="LDF2" s="285"/>
      <c r="LDG2" s="285"/>
      <c r="LDH2" s="285"/>
      <c r="LDI2" s="285"/>
      <c r="LDJ2" s="285"/>
      <c r="LDK2" s="285"/>
      <c r="LDL2" s="285"/>
      <c r="LDM2" s="285"/>
      <c r="LDN2" s="285"/>
      <c r="LDO2" s="285"/>
      <c r="LDP2" s="285"/>
      <c r="LDQ2" s="285"/>
      <c r="LDR2" s="285"/>
      <c r="LDS2" s="285"/>
      <c r="LDT2" s="285"/>
      <c r="LDU2" s="285"/>
      <c r="LDV2" s="285"/>
      <c r="LDW2" s="285"/>
      <c r="LDX2" s="285"/>
      <c r="LDY2" s="285"/>
      <c r="LDZ2" s="285"/>
      <c r="LEA2" s="285"/>
      <c r="LEB2" s="285"/>
      <c r="LEC2" s="285"/>
      <c r="LED2" s="285"/>
      <c r="LEE2" s="285"/>
      <c r="LEF2" s="285"/>
      <c r="LEG2" s="285"/>
      <c r="LEH2" s="285"/>
      <c r="LEI2" s="285"/>
      <c r="LEJ2" s="285"/>
      <c r="LEK2" s="285"/>
      <c r="LEL2" s="285"/>
      <c r="LEM2" s="285"/>
      <c r="LEN2" s="285"/>
      <c r="LEO2" s="285"/>
      <c r="LEP2" s="285"/>
      <c r="LEQ2" s="285"/>
      <c r="LER2" s="285"/>
      <c r="LES2" s="285"/>
      <c r="LET2" s="285"/>
      <c r="LEU2" s="285"/>
      <c r="LEV2" s="285"/>
      <c r="LEW2" s="285"/>
      <c r="LEX2" s="285"/>
      <c r="LEY2" s="285"/>
      <c r="LEZ2" s="285"/>
      <c r="LFA2" s="285"/>
      <c r="LFB2" s="285"/>
      <c r="LFC2" s="285"/>
      <c r="LFD2" s="285"/>
      <c r="LFE2" s="285"/>
      <c r="LFF2" s="285"/>
      <c r="LFG2" s="285"/>
      <c r="LFH2" s="285"/>
      <c r="LFI2" s="285"/>
      <c r="LFJ2" s="285"/>
      <c r="LFK2" s="285"/>
      <c r="LFL2" s="285"/>
      <c r="LFM2" s="285"/>
      <c r="LFN2" s="285"/>
      <c r="LFO2" s="285"/>
      <c r="LFP2" s="285"/>
      <c r="LFQ2" s="285"/>
      <c r="LFR2" s="285"/>
      <c r="LFS2" s="285"/>
      <c r="LFT2" s="285"/>
      <c r="LFU2" s="285"/>
      <c r="LFV2" s="285"/>
      <c r="LFW2" s="285"/>
      <c r="LFX2" s="285"/>
      <c r="LFY2" s="285"/>
      <c r="LFZ2" s="285"/>
      <c r="LGA2" s="285"/>
      <c r="LGB2" s="285"/>
      <c r="LGC2" s="285"/>
      <c r="LGD2" s="285"/>
      <c r="LGE2" s="285"/>
      <c r="LGF2" s="285"/>
      <c r="LGG2" s="285"/>
      <c r="LGH2" s="285"/>
      <c r="LGI2" s="285"/>
      <c r="LGJ2" s="285"/>
      <c r="LGK2" s="285"/>
      <c r="LGL2" s="285"/>
      <c r="LGM2" s="285"/>
      <c r="LGN2" s="285"/>
      <c r="LGO2" s="285"/>
      <c r="LGP2" s="285"/>
      <c r="LGQ2" s="285"/>
      <c r="LGR2" s="285"/>
      <c r="LGS2" s="285"/>
      <c r="LGT2" s="285"/>
      <c r="LGU2" s="285"/>
      <c r="LGV2" s="285"/>
      <c r="LGW2" s="285"/>
      <c r="LGX2" s="285"/>
      <c r="LGY2" s="285"/>
      <c r="LGZ2" s="285"/>
      <c r="LHA2" s="285"/>
      <c r="LHB2" s="285"/>
      <c r="LHC2" s="285"/>
      <c r="LHD2" s="285"/>
      <c r="LHE2" s="285"/>
      <c r="LHF2" s="285"/>
      <c r="LHG2" s="285"/>
      <c r="LHH2" s="285"/>
      <c r="LHI2" s="285"/>
      <c r="LHJ2" s="285"/>
      <c r="LHK2" s="285"/>
      <c r="LHL2" s="285"/>
      <c r="LHM2" s="285"/>
      <c r="LHN2" s="285"/>
      <c r="LHO2" s="285"/>
      <c r="LHP2" s="285"/>
      <c r="LHQ2" s="285"/>
      <c r="LHR2" s="285"/>
      <c r="LHS2" s="285"/>
      <c r="LHT2" s="285"/>
      <c r="LHU2" s="285"/>
      <c r="LHV2" s="285"/>
      <c r="LHW2" s="285"/>
      <c r="LHX2" s="285"/>
      <c r="LHY2" s="285"/>
      <c r="LHZ2" s="285"/>
      <c r="LIA2" s="285"/>
      <c r="LIB2" s="285"/>
      <c r="LIC2" s="285"/>
      <c r="LID2" s="285"/>
      <c r="LIE2" s="285"/>
      <c r="LIF2" s="285"/>
      <c r="LIG2" s="285"/>
      <c r="LIH2" s="285"/>
      <c r="LII2" s="285"/>
      <c r="LIJ2" s="285"/>
      <c r="LIK2" s="285"/>
      <c r="LIL2" s="285"/>
      <c r="LIM2" s="285"/>
      <c r="LIN2" s="285"/>
      <c r="LIO2" s="285"/>
      <c r="LIP2" s="285"/>
      <c r="LIQ2" s="285"/>
      <c r="LIR2" s="285"/>
      <c r="LIS2" s="285"/>
      <c r="LIT2" s="285"/>
      <c r="LIU2" s="285"/>
      <c r="LIV2" s="285"/>
      <c r="LIW2" s="285"/>
      <c r="LIX2" s="285"/>
      <c r="LIY2" s="285"/>
      <c r="LIZ2" s="285"/>
      <c r="LJA2" s="285"/>
      <c r="LJB2" s="285"/>
      <c r="LJC2" s="285"/>
      <c r="LJD2" s="285"/>
      <c r="LJE2" s="285"/>
      <c r="LJF2" s="285"/>
      <c r="LJG2" s="285"/>
      <c r="LJH2" s="285"/>
      <c r="LJI2" s="285"/>
      <c r="LJJ2" s="285"/>
      <c r="LJK2" s="285"/>
      <c r="LJL2" s="285"/>
      <c r="LJM2" s="285"/>
      <c r="LJN2" s="285"/>
      <c r="LJO2" s="285"/>
      <c r="LJP2" s="285"/>
      <c r="LJQ2" s="285"/>
      <c r="LJR2" s="285"/>
      <c r="LJS2" s="285"/>
      <c r="LJT2" s="285"/>
      <c r="LJU2" s="285"/>
      <c r="LJV2" s="285"/>
      <c r="LJW2" s="285"/>
      <c r="LJX2" s="285"/>
      <c r="LJY2" s="285"/>
      <c r="LJZ2" s="285"/>
      <c r="LKA2" s="285"/>
      <c r="LKB2" s="285"/>
      <c r="LKC2" s="285"/>
      <c r="LKD2" s="285"/>
      <c r="LKE2" s="285"/>
      <c r="LKF2" s="285"/>
      <c r="LKG2" s="285"/>
      <c r="LKH2" s="285"/>
      <c r="LKI2" s="285"/>
      <c r="LKJ2" s="285"/>
      <c r="LKK2" s="285"/>
      <c r="LKL2" s="285"/>
      <c r="LKM2" s="285"/>
      <c r="LKN2" s="285"/>
      <c r="LKO2" s="285"/>
      <c r="LKP2" s="285"/>
      <c r="LKQ2" s="285"/>
      <c r="LKR2" s="285"/>
      <c r="LKS2" s="285"/>
      <c r="LKT2" s="285"/>
      <c r="LKU2" s="285"/>
      <c r="LKV2" s="285"/>
      <c r="LKW2" s="285"/>
      <c r="LKX2" s="285"/>
      <c r="LKY2" s="285"/>
      <c r="LKZ2" s="285"/>
      <c r="LLA2" s="285"/>
      <c r="LLB2" s="285"/>
      <c r="LLC2" s="285"/>
      <c r="LLD2" s="285"/>
      <c r="LLE2" s="285"/>
      <c r="LLF2" s="285"/>
      <c r="LLG2" s="285"/>
      <c r="LLH2" s="285"/>
      <c r="LLI2" s="285"/>
      <c r="LLJ2" s="285"/>
      <c r="LLK2" s="285"/>
      <c r="LLL2" s="285"/>
      <c r="LLM2" s="285"/>
      <c r="LLN2" s="285"/>
      <c r="LLO2" s="285"/>
      <c r="LLP2" s="285"/>
      <c r="LLQ2" s="285"/>
      <c r="LLR2" s="285"/>
      <c r="LLS2" s="285"/>
      <c r="LLT2" s="285"/>
      <c r="LLU2" s="285"/>
      <c r="LLV2" s="285"/>
      <c r="LLW2" s="285"/>
      <c r="LLX2" s="285"/>
      <c r="LLY2" s="285"/>
      <c r="LLZ2" s="285"/>
      <c r="LMA2" s="285"/>
      <c r="LMB2" s="285"/>
      <c r="LMC2" s="285"/>
      <c r="LMD2" s="285"/>
      <c r="LME2" s="285"/>
      <c r="LMF2" s="285"/>
      <c r="LMG2" s="285"/>
      <c r="LMH2" s="285"/>
      <c r="LMI2" s="285"/>
      <c r="LMJ2" s="285"/>
      <c r="LMK2" s="285"/>
      <c r="LML2" s="285"/>
      <c r="LMM2" s="285"/>
      <c r="LMN2" s="285"/>
      <c r="LMO2" s="285"/>
      <c r="LMP2" s="285"/>
      <c r="LMQ2" s="285"/>
      <c r="LMR2" s="285"/>
      <c r="LMS2" s="285"/>
      <c r="LMT2" s="285"/>
      <c r="LMU2" s="285"/>
      <c r="LMV2" s="285"/>
      <c r="LMW2" s="285"/>
      <c r="LMX2" s="285"/>
      <c r="LMY2" s="285"/>
      <c r="LMZ2" s="285"/>
      <c r="LNA2" s="285"/>
      <c r="LNB2" s="285"/>
      <c r="LNC2" s="285"/>
      <c r="LND2" s="285"/>
      <c r="LNE2" s="285"/>
      <c r="LNF2" s="285"/>
      <c r="LNG2" s="285"/>
      <c r="LNH2" s="285"/>
      <c r="LNI2" s="285"/>
      <c r="LNJ2" s="285"/>
      <c r="LNK2" s="285"/>
      <c r="LNL2" s="285"/>
      <c r="LNM2" s="285"/>
      <c r="LNN2" s="285"/>
      <c r="LNO2" s="285"/>
      <c r="LNP2" s="285"/>
      <c r="LNQ2" s="285"/>
      <c r="LNR2" s="285"/>
      <c r="LNS2" s="285"/>
      <c r="LNT2" s="285"/>
      <c r="LNU2" s="285"/>
      <c r="LNV2" s="285"/>
      <c r="LNW2" s="285"/>
      <c r="LNX2" s="285"/>
      <c r="LNY2" s="285"/>
      <c r="LNZ2" s="285"/>
      <c r="LOA2" s="285"/>
      <c r="LOB2" s="285"/>
      <c r="LOC2" s="285"/>
      <c r="LOD2" s="285"/>
      <c r="LOE2" s="285"/>
      <c r="LOF2" s="285"/>
      <c r="LOG2" s="285"/>
      <c r="LOH2" s="285"/>
      <c r="LOI2" s="285"/>
      <c r="LOJ2" s="285"/>
      <c r="LOK2" s="285"/>
      <c r="LOL2" s="285"/>
      <c r="LOM2" s="285"/>
      <c r="LON2" s="285"/>
      <c r="LOO2" s="285"/>
      <c r="LOP2" s="285"/>
      <c r="LOQ2" s="285"/>
      <c r="LOR2" s="285"/>
      <c r="LOS2" s="285"/>
      <c r="LOT2" s="285"/>
      <c r="LOU2" s="285"/>
      <c r="LOV2" s="285"/>
      <c r="LOW2" s="285"/>
      <c r="LOX2" s="285"/>
      <c r="LOY2" s="285"/>
      <c r="LOZ2" s="285"/>
      <c r="LPA2" s="285"/>
      <c r="LPB2" s="285"/>
      <c r="LPC2" s="285"/>
      <c r="LPD2" s="285"/>
      <c r="LPE2" s="285"/>
      <c r="LPF2" s="285"/>
      <c r="LPG2" s="285"/>
      <c r="LPH2" s="285"/>
      <c r="LPI2" s="285"/>
      <c r="LPJ2" s="285"/>
      <c r="LPK2" s="285"/>
      <c r="LPL2" s="285"/>
      <c r="LPM2" s="285"/>
      <c r="LPN2" s="285"/>
      <c r="LPO2" s="285"/>
      <c r="LPP2" s="285"/>
      <c r="LPQ2" s="285"/>
      <c r="LPR2" s="285"/>
      <c r="LPS2" s="285"/>
      <c r="LPT2" s="285"/>
      <c r="LPU2" s="285"/>
      <c r="LPV2" s="285"/>
      <c r="LPW2" s="285"/>
      <c r="LPX2" s="285"/>
      <c r="LPY2" s="285"/>
      <c r="LPZ2" s="285"/>
      <c r="LQA2" s="285"/>
      <c r="LQB2" s="285"/>
      <c r="LQC2" s="285"/>
      <c r="LQD2" s="285"/>
      <c r="LQE2" s="285"/>
      <c r="LQF2" s="285"/>
      <c r="LQG2" s="285"/>
      <c r="LQH2" s="285"/>
      <c r="LQI2" s="285"/>
      <c r="LQJ2" s="285"/>
      <c r="LQK2" s="285"/>
      <c r="LQL2" s="285"/>
      <c r="LQM2" s="285"/>
      <c r="LQN2" s="285"/>
      <c r="LQO2" s="285"/>
      <c r="LQP2" s="285"/>
      <c r="LQQ2" s="285"/>
      <c r="LQR2" s="285"/>
      <c r="LQS2" s="285"/>
      <c r="LQT2" s="285"/>
      <c r="LQU2" s="285"/>
      <c r="LQV2" s="285"/>
      <c r="LQW2" s="285"/>
      <c r="LQX2" s="285"/>
      <c r="LQY2" s="285"/>
      <c r="LQZ2" s="285"/>
      <c r="LRA2" s="285"/>
      <c r="LRB2" s="285"/>
      <c r="LRC2" s="285"/>
      <c r="LRD2" s="285"/>
      <c r="LRE2" s="285"/>
      <c r="LRF2" s="285"/>
      <c r="LRG2" s="285"/>
      <c r="LRH2" s="285"/>
      <c r="LRI2" s="285"/>
      <c r="LRJ2" s="285"/>
      <c r="LRK2" s="285"/>
      <c r="LRL2" s="285"/>
      <c r="LRM2" s="285"/>
      <c r="LRN2" s="285"/>
      <c r="LRO2" s="285"/>
      <c r="LRP2" s="285"/>
      <c r="LRQ2" s="285"/>
      <c r="LRR2" s="285"/>
      <c r="LRS2" s="285"/>
      <c r="LRT2" s="285"/>
      <c r="LRU2" s="285"/>
      <c r="LRV2" s="285"/>
      <c r="LRW2" s="285"/>
      <c r="LRX2" s="285"/>
      <c r="LRY2" s="285"/>
      <c r="LRZ2" s="285"/>
      <c r="LSA2" s="285"/>
      <c r="LSB2" s="285"/>
      <c r="LSC2" s="285"/>
      <c r="LSD2" s="285"/>
      <c r="LSE2" s="285"/>
      <c r="LSF2" s="285"/>
      <c r="LSG2" s="285"/>
      <c r="LSH2" s="285"/>
      <c r="LSI2" s="285"/>
      <c r="LSJ2" s="285"/>
      <c r="LSK2" s="285"/>
      <c r="LSL2" s="285"/>
      <c r="LSM2" s="285"/>
      <c r="LSN2" s="285"/>
      <c r="LSO2" s="285"/>
      <c r="LSP2" s="285"/>
      <c r="LSQ2" s="285"/>
      <c r="LSR2" s="285"/>
      <c r="LSS2" s="285"/>
      <c r="LST2" s="285"/>
      <c r="LSU2" s="285"/>
      <c r="LSV2" s="285"/>
      <c r="LSW2" s="285"/>
      <c r="LSX2" s="285"/>
      <c r="LSY2" s="285"/>
      <c r="LSZ2" s="285"/>
      <c r="LTA2" s="285"/>
      <c r="LTB2" s="285"/>
      <c r="LTC2" s="285"/>
      <c r="LTD2" s="285"/>
      <c r="LTE2" s="285"/>
      <c r="LTF2" s="285"/>
      <c r="LTG2" s="285"/>
      <c r="LTH2" s="285"/>
      <c r="LTI2" s="285"/>
      <c r="LTJ2" s="285"/>
      <c r="LTK2" s="285"/>
      <c r="LTL2" s="285"/>
      <c r="LTM2" s="285"/>
      <c r="LTN2" s="285"/>
      <c r="LTO2" s="285"/>
      <c r="LTP2" s="285"/>
      <c r="LTQ2" s="285"/>
      <c r="LTR2" s="285"/>
      <c r="LTS2" s="285"/>
      <c r="LTT2" s="285"/>
      <c r="LTU2" s="285"/>
      <c r="LTV2" s="285"/>
      <c r="LTW2" s="285"/>
      <c r="LTX2" s="285"/>
      <c r="LTY2" s="285"/>
      <c r="LTZ2" s="285"/>
      <c r="LUA2" s="285"/>
      <c r="LUB2" s="285"/>
      <c r="LUC2" s="285"/>
      <c r="LUD2" s="285"/>
      <c r="LUE2" s="285"/>
      <c r="LUF2" s="285"/>
      <c r="LUG2" s="285"/>
      <c r="LUH2" s="285"/>
      <c r="LUI2" s="285"/>
      <c r="LUJ2" s="285"/>
      <c r="LUK2" s="285"/>
      <c r="LUL2" s="285"/>
      <c r="LUM2" s="285"/>
      <c r="LUN2" s="285"/>
      <c r="LUO2" s="285"/>
      <c r="LUP2" s="285"/>
      <c r="LUQ2" s="285"/>
      <c r="LUR2" s="285"/>
      <c r="LUS2" s="285"/>
      <c r="LUT2" s="285"/>
      <c r="LUU2" s="285"/>
      <c r="LUV2" s="285"/>
      <c r="LUW2" s="285"/>
      <c r="LUX2" s="285"/>
      <c r="LUY2" s="285"/>
      <c r="LUZ2" s="285"/>
      <c r="LVA2" s="285"/>
      <c r="LVB2" s="285"/>
      <c r="LVC2" s="285"/>
      <c r="LVD2" s="285"/>
      <c r="LVE2" s="285"/>
      <c r="LVF2" s="285"/>
      <c r="LVG2" s="285"/>
      <c r="LVH2" s="285"/>
      <c r="LVI2" s="285"/>
      <c r="LVJ2" s="285"/>
      <c r="LVK2" s="285"/>
      <c r="LVL2" s="285"/>
      <c r="LVM2" s="285"/>
      <c r="LVN2" s="285"/>
      <c r="LVO2" s="285"/>
      <c r="LVP2" s="285"/>
      <c r="LVQ2" s="285"/>
      <c r="LVR2" s="285"/>
      <c r="LVS2" s="285"/>
      <c r="LVT2" s="285"/>
      <c r="LVU2" s="285"/>
      <c r="LVV2" s="285"/>
      <c r="LVW2" s="285"/>
      <c r="LVX2" s="285"/>
      <c r="LVY2" s="285"/>
      <c r="LVZ2" s="285"/>
      <c r="LWA2" s="285"/>
      <c r="LWB2" s="285"/>
      <c r="LWC2" s="285"/>
      <c r="LWD2" s="285"/>
      <c r="LWE2" s="285"/>
      <c r="LWF2" s="285"/>
      <c r="LWG2" s="285"/>
      <c r="LWH2" s="285"/>
      <c r="LWI2" s="285"/>
      <c r="LWJ2" s="285"/>
      <c r="LWK2" s="285"/>
      <c r="LWL2" s="285"/>
      <c r="LWM2" s="285"/>
      <c r="LWN2" s="285"/>
      <c r="LWO2" s="285"/>
      <c r="LWP2" s="285"/>
      <c r="LWQ2" s="285"/>
      <c r="LWR2" s="285"/>
      <c r="LWS2" s="285"/>
      <c r="LWT2" s="285"/>
      <c r="LWU2" s="285"/>
      <c r="LWV2" s="285"/>
      <c r="LWW2" s="285"/>
      <c r="LWX2" s="285"/>
      <c r="LWY2" s="285"/>
      <c r="LWZ2" s="285"/>
      <c r="LXA2" s="285"/>
      <c r="LXB2" s="285"/>
      <c r="LXC2" s="285"/>
      <c r="LXD2" s="285"/>
      <c r="LXE2" s="285"/>
      <c r="LXF2" s="285"/>
      <c r="LXG2" s="285"/>
      <c r="LXH2" s="285"/>
      <c r="LXI2" s="285"/>
      <c r="LXJ2" s="285"/>
      <c r="LXK2" s="285"/>
      <c r="LXL2" s="285"/>
      <c r="LXM2" s="285"/>
      <c r="LXN2" s="285"/>
      <c r="LXO2" s="285"/>
      <c r="LXP2" s="285"/>
      <c r="LXQ2" s="285"/>
      <c r="LXR2" s="285"/>
      <c r="LXS2" s="285"/>
      <c r="LXT2" s="285"/>
      <c r="LXU2" s="285"/>
      <c r="LXV2" s="285"/>
      <c r="LXW2" s="285"/>
      <c r="LXX2" s="285"/>
      <c r="LXY2" s="285"/>
      <c r="LXZ2" s="285"/>
      <c r="LYA2" s="285"/>
      <c r="LYB2" s="285"/>
      <c r="LYC2" s="285"/>
      <c r="LYD2" s="285"/>
      <c r="LYE2" s="285"/>
      <c r="LYF2" s="285"/>
      <c r="LYG2" s="285"/>
      <c r="LYH2" s="285"/>
      <c r="LYI2" s="285"/>
      <c r="LYJ2" s="285"/>
      <c r="LYK2" s="285"/>
      <c r="LYL2" s="285"/>
      <c r="LYM2" s="285"/>
      <c r="LYN2" s="285"/>
      <c r="LYO2" s="285"/>
      <c r="LYP2" s="285"/>
      <c r="LYQ2" s="285"/>
      <c r="LYR2" s="285"/>
      <c r="LYS2" s="285"/>
      <c r="LYT2" s="285"/>
      <c r="LYU2" s="285"/>
      <c r="LYV2" s="285"/>
      <c r="LYW2" s="285"/>
      <c r="LYX2" s="285"/>
      <c r="LYY2" s="285"/>
      <c r="LYZ2" s="285"/>
      <c r="LZA2" s="285"/>
      <c r="LZB2" s="285"/>
      <c r="LZC2" s="285"/>
      <c r="LZD2" s="285"/>
      <c r="LZE2" s="285"/>
      <c r="LZF2" s="285"/>
      <c r="LZG2" s="285"/>
      <c r="LZH2" s="285"/>
      <c r="LZI2" s="285"/>
      <c r="LZJ2" s="285"/>
      <c r="LZK2" s="285"/>
      <c r="LZL2" s="285"/>
      <c r="LZM2" s="285"/>
      <c r="LZN2" s="285"/>
      <c r="LZO2" s="285"/>
      <c r="LZP2" s="285"/>
      <c r="LZQ2" s="285"/>
      <c r="LZR2" s="285"/>
      <c r="LZS2" s="285"/>
      <c r="LZT2" s="285"/>
      <c r="LZU2" s="285"/>
      <c r="LZV2" s="285"/>
      <c r="LZW2" s="285"/>
      <c r="LZX2" s="285"/>
      <c r="LZY2" s="285"/>
      <c r="LZZ2" s="285"/>
      <c r="MAA2" s="285"/>
      <c r="MAB2" s="285"/>
      <c r="MAC2" s="285"/>
      <c r="MAD2" s="285"/>
      <c r="MAE2" s="285"/>
      <c r="MAF2" s="285"/>
      <c r="MAG2" s="285"/>
      <c r="MAH2" s="285"/>
      <c r="MAI2" s="285"/>
      <c r="MAJ2" s="285"/>
      <c r="MAK2" s="285"/>
      <c r="MAL2" s="285"/>
      <c r="MAM2" s="285"/>
      <c r="MAN2" s="285"/>
      <c r="MAO2" s="285"/>
      <c r="MAP2" s="285"/>
      <c r="MAQ2" s="285"/>
      <c r="MAR2" s="285"/>
      <c r="MAS2" s="285"/>
      <c r="MAT2" s="285"/>
      <c r="MAU2" s="285"/>
      <c r="MAV2" s="285"/>
      <c r="MAW2" s="285"/>
      <c r="MAX2" s="285"/>
      <c r="MAY2" s="285"/>
      <c r="MAZ2" s="285"/>
      <c r="MBA2" s="285"/>
      <c r="MBB2" s="285"/>
      <c r="MBC2" s="285"/>
      <c r="MBD2" s="285"/>
      <c r="MBE2" s="285"/>
      <c r="MBF2" s="285"/>
      <c r="MBG2" s="285"/>
      <c r="MBH2" s="285"/>
      <c r="MBI2" s="285"/>
      <c r="MBJ2" s="285"/>
      <c r="MBK2" s="285"/>
      <c r="MBL2" s="285"/>
      <c r="MBM2" s="285"/>
      <c r="MBN2" s="285"/>
      <c r="MBO2" s="285"/>
      <c r="MBP2" s="285"/>
      <c r="MBQ2" s="285"/>
      <c r="MBR2" s="285"/>
      <c r="MBS2" s="285"/>
      <c r="MBT2" s="285"/>
      <c r="MBU2" s="285"/>
      <c r="MBV2" s="285"/>
      <c r="MBW2" s="285"/>
      <c r="MBX2" s="285"/>
      <c r="MBY2" s="285"/>
      <c r="MBZ2" s="285"/>
      <c r="MCA2" s="285"/>
      <c r="MCB2" s="285"/>
      <c r="MCC2" s="285"/>
      <c r="MCD2" s="285"/>
      <c r="MCE2" s="285"/>
      <c r="MCF2" s="285"/>
      <c r="MCG2" s="285"/>
      <c r="MCH2" s="285"/>
      <c r="MCI2" s="285"/>
      <c r="MCJ2" s="285"/>
      <c r="MCK2" s="285"/>
      <c r="MCL2" s="285"/>
      <c r="MCM2" s="285"/>
      <c r="MCN2" s="285"/>
      <c r="MCO2" s="285"/>
      <c r="MCP2" s="285"/>
      <c r="MCQ2" s="285"/>
      <c r="MCR2" s="285"/>
      <c r="MCS2" s="285"/>
      <c r="MCT2" s="285"/>
      <c r="MCU2" s="285"/>
      <c r="MCV2" s="285"/>
      <c r="MCW2" s="285"/>
      <c r="MCX2" s="285"/>
      <c r="MCY2" s="285"/>
      <c r="MCZ2" s="285"/>
      <c r="MDA2" s="285"/>
      <c r="MDB2" s="285"/>
      <c r="MDC2" s="285"/>
      <c r="MDD2" s="285"/>
      <c r="MDE2" s="285"/>
      <c r="MDF2" s="285"/>
      <c r="MDG2" s="285"/>
      <c r="MDH2" s="285"/>
      <c r="MDI2" s="285"/>
      <c r="MDJ2" s="285"/>
      <c r="MDK2" s="285"/>
      <c r="MDL2" s="285"/>
      <c r="MDM2" s="285"/>
      <c r="MDN2" s="285"/>
      <c r="MDO2" s="285"/>
      <c r="MDP2" s="285"/>
      <c r="MDQ2" s="285"/>
      <c r="MDR2" s="285"/>
      <c r="MDS2" s="285"/>
      <c r="MDT2" s="285"/>
      <c r="MDU2" s="285"/>
      <c r="MDV2" s="285"/>
      <c r="MDW2" s="285"/>
      <c r="MDX2" s="285"/>
      <c r="MDY2" s="285"/>
      <c r="MDZ2" s="285"/>
      <c r="MEA2" s="285"/>
      <c r="MEB2" s="285"/>
      <c r="MEC2" s="285"/>
      <c r="MED2" s="285"/>
      <c r="MEE2" s="285"/>
      <c r="MEF2" s="285"/>
      <c r="MEG2" s="285"/>
      <c r="MEH2" s="285"/>
      <c r="MEI2" s="285"/>
      <c r="MEJ2" s="285"/>
      <c r="MEK2" s="285"/>
      <c r="MEL2" s="285"/>
      <c r="MEM2" s="285"/>
      <c r="MEN2" s="285"/>
      <c r="MEO2" s="285"/>
      <c r="MEP2" s="285"/>
      <c r="MEQ2" s="285"/>
      <c r="MER2" s="285"/>
      <c r="MES2" s="285"/>
      <c r="MET2" s="285"/>
      <c r="MEU2" s="285"/>
      <c r="MEV2" s="285"/>
      <c r="MEW2" s="285"/>
      <c r="MEX2" s="285"/>
      <c r="MEY2" s="285"/>
      <c r="MEZ2" s="285"/>
      <c r="MFA2" s="285"/>
      <c r="MFB2" s="285"/>
      <c r="MFC2" s="285"/>
      <c r="MFD2" s="285"/>
      <c r="MFE2" s="285"/>
      <c r="MFF2" s="285"/>
      <c r="MFG2" s="285"/>
      <c r="MFH2" s="285"/>
      <c r="MFI2" s="285"/>
      <c r="MFJ2" s="285"/>
      <c r="MFK2" s="285"/>
      <c r="MFL2" s="285"/>
      <c r="MFM2" s="285"/>
      <c r="MFN2" s="285"/>
      <c r="MFO2" s="285"/>
      <c r="MFP2" s="285"/>
      <c r="MFQ2" s="285"/>
      <c r="MFR2" s="285"/>
      <c r="MFS2" s="285"/>
      <c r="MFT2" s="285"/>
      <c r="MFU2" s="285"/>
      <c r="MFV2" s="285"/>
      <c r="MFW2" s="285"/>
      <c r="MFX2" s="285"/>
      <c r="MFY2" s="285"/>
      <c r="MFZ2" s="285"/>
      <c r="MGA2" s="285"/>
      <c r="MGB2" s="285"/>
      <c r="MGC2" s="285"/>
      <c r="MGD2" s="285"/>
      <c r="MGE2" s="285"/>
      <c r="MGF2" s="285"/>
      <c r="MGG2" s="285"/>
      <c r="MGH2" s="285"/>
      <c r="MGI2" s="285"/>
      <c r="MGJ2" s="285"/>
      <c r="MGK2" s="285"/>
      <c r="MGL2" s="285"/>
      <c r="MGM2" s="285"/>
      <c r="MGN2" s="285"/>
      <c r="MGO2" s="285"/>
      <c r="MGP2" s="285"/>
      <c r="MGQ2" s="285"/>
      <c r="MGR2" s="285"/>
      <c r="MGS2" s="285"/>
      <c r="MGT2" s="285"/>
      <c r="MGU2" s="285"/>
      <c r="MGV2" s="285"/>
      <c r="MGW2" s="285"/>
      <c r="MGX2" s="285"/>
      <c r="MGY2" s="285"/>
      <c r="MGZ2" s="285"/>
      <c r="MHA2" s="285"/>
      <c r="MHB2" s="285"/>
      <c r="MHC2" s="285"/>
      <c r="MHD2" s="285"/>
      <c r="MHE2" s="285"/>
      <c r="MHF2" s="285"/>
      <c r="MHG2" s="285"/>
      <c r="MHH2" s="285"/>
      <c r="MHI2" s="285"/>
      <c r="MHJ2" s="285"/>
      <c r="MHK2" s="285"/>
      <c r="MHL2" s="285"/>
      <c r="MHM2" s="285"/>
      <c r="MHN2" s="285"/>
      <c r="MHO2" s="285"/>
      <c r="MHP2" s="285"/>
      <c r="MHQ2" s="285"/>
      <c r="MHR2" s="285"/>
      <c r="MHS2" s="285"/>
      <c r="MHT2" s="285"/>
      <c r="MHU2" s="285"/>
      <c r="MHV2" s="285"/>
      <c r="MHW2" s="285"/>
      <c r="MHX2" s="285"/>
      <c r="MHY2" s="285"/>
      <c r="MHZ2" s="285"/>
      <c r="MIA2" s="285"/>
      <c r="MIB2" s="285"/>
      <c r="MIC2" s="285"/>
      <c r="MID2" s="285"/>
      <c r="MIE2" s="285"/>
      <c r="MIF2" s="285"/>
      <c r="MIG2" s="285"/>
      <c r="MIH2" s="285"/>
      <c r="MII2" s="285"/>
      <c r="MIJ2" s="285"/>
      <c r="MIK2" s="285"/>
      <c r="MIL2" s="285"/>
      <c r="MIM2" s="285"/>
      <c r="MIN2" s="285"/>
      <c r="MIO2" s="285"/>
      <c r="MIP2" s="285"/>
      <c r="MIQ2" s="285"/>
      <c r="MIR2" s="285"/>
      <c r="MIS2" s="285"/>
      <c r="MIT2" s="285"/>
      <c r="MIU2" s="285"/>
      <c r="MIV2" s="285"/>
      <c r="MIW2" s="285"/>
      <c r="MIX2" s="285"/>
      <c r="MIY2" s="285"/>
      <c r="MIZ2" s="285"/>
      <c r="MJA2" s="285"/>
      <c r="MJB2" s="285"/>
      <c r="MJC2" s="285"/>
      <c r="MJD2" s="285"/>
      <c r="MJE2" s="285"/>
      <c r="MJF2" s="285"/>
      <c r="MJG2" s="285"/>
      <c r="MJH2" s="285"/>
      <c r="MJI2" s="285"/>
      <c r="MJJ2" s="285"/>
      <c r="MJK2" s="285"/>
      <c r="MJL2" s="285"/>
      <c r="MJM2" s="285"/>
      <c r="MJN2" s="285"/>
      <c r="MJO2" s="285"/>
      <c r="MJP2" s="285"/>
      <c r="MJQ2" s="285"/>
      <c r="MJR2" s="285"/>
      <c r="MJS2" s="285"/>
      <c r="MJT2" s="285"/>
      <c r="MJU2" s="285"/>
      <c r="MJV2" s="285"/>
      <c r="MJW2" s="285"/>
      <c r="MJX2" s="285"/>
      <c r="MJY2" s="285"/>
      <c r="MJZ2" s="285"/>
      <c r="MKA2" s="285"/>
      <c r="MKB2" s="285"/>
      <c r="MKC2" s="285"/>
      <c r="MKD2" s="285"/>
      <c r="MKE2" s="285"/>
      <c r="MKF2" s="285"/>
      <c r="MKG2" s="285"/>
      <c r="MKH2" s="285"/>
      <c r="MKI2" s="285"/>
      <c r="MKJ2" s="285"/>
      <c r="MKK2" s="285"/>
      <c r="MKL2" s="285"/>
      <c r="MKM2" s="285"/>
      <c r="MKN2" s="285"/>
      <c r="MKO2" s="285"/>
      <c r="MKP2" s="285"/>
      <c r="MKQ2" s="285"/>
      <c r="MKR2" s="285"/>
      <c r="MKS2" s="285"/>
      <c r="MKT2" s="285"/>
      <c r="MKU2" s="285"/>
      <c r="MKV2" s="285"/>
      <c r="MKW2" s="285"/>
      <c r="MKX2" s="285"/>
      <c r="MKY2" s="285"/>
      <c r="MKZ2" s="285"/>
      <c r="MLA2" s="285"/>
      <c r="MLB2" s="285"/>
      <c r="MLC2" s="285"/>
      <c r="MLD2" s="285"/>
      <c r="MLE2" s="285"/>
      <c r="MLF2" s="285"/>
      <c r="MLG2" s="285"/>
      <c r="MLH2" s="285"/>
      <c r="MLI2" s="285"/>
      <c r="MLJ2" s="285"/>
      <c r="MLK2" s="285"/>
      <c r="MLL2" s="285"/>
      <c r="MLM2" s="285"/>
      <c r="MLN2" s="285"/>
      <c r="MLO2" s="285"/>
      <c r="MLP2" s="285"/>
      <c r="MLQ2" s="285"/>
      <c r="MLR2" s="285"/>
      <c r="MLS2" s="285"/>
      <c r="MLT2" s="285"/>
      <c r="MLU2" s="285"/>
      <c r="MLV2" s="285"/>
      <c r="MLW2" s="285"/>
      <c r="MLX2" s="285"/>
      <c r="MLY2" s="285"/>
      <c r="MLZ2" s="285"/>
      <c r="MMA2" s="285"/>
      <c r="MMB2" s="285"/>
      <c r="MMC2" s="285"/>
      <c r="MMD2" s="285"/>
      <c r="MME2" s="285"/>
      <c r="MMF2" s="285"/>
      <c r="MMG2" s="285"/>
      <c r="MMH2" s="285"/>
      <c r="MMI2" s="285"/>
      <c r="MMJ2" s="285"/>
      <c r="MMK2" s="285"/>
      <c r="MML2" s="285"/>
      <c r="MMM2" s="285"/>
      <c r="MMN2" s="285"/>
      <c r="MMO2" s="285"/>
      <c r="MMP2" s="285"/>
      <c r="MMQ2" s="285"/>
      <c r="MMR2" s="285"/>
      <c r="MMS2" s="285"/>
      <c r="MMT2" s="285"/>
      <c r="MMU2" s="285"/>
      <c r="MMV2" s="285"/>
      <c r="MMW2" s="285"/>
      <c r="MMX2" s="285"/>
      <c r="MMY2" s="285"/>
      <c r="MMZ2" s="285"/>
      <c r="MNA2" s="285"/>
      <c r="MNB2" s="285"/>
      <c r="MNC2" s="285"/>
      <c r="MND2" s="285"/>
      <c r="MNE2" s="285"/>
      <c r="MNF2" s="285"/>
      <c r="MNG2" s="285"/>
      <c r="MNH2" s="285"/>
      <c r="MNI2" s="285"/>
      <c r="MNJ2" s="285"/>
      <c r="MNK2" s="285"/>
      <c r="MNL2" s="285"/>
      <c r="MNM2" s="285"/>
      <c r="MNN2" s="285"/>
      <c r="MNO2" s="285"/>
      <c r="MNP2" s="285"/>
      <c r="MNQ2" s="285"/>
      <c r="MNR2" s="285"/>
      <c r="MNS2" s="285"/>
      <c r="MNT2" s="285"/>
      <c r="MNU2" s="285"/>
      <c r="MNV2" s="285"/>
      <c r="MNW2" s="285"/>
      <c r="MNX2" s="285"/>
      <c r="MNY2" s="285"/>
      <c r="MNZ2" s="285"/>
      <c r="MOA2" s="285"/>
      <c r="MOB2" s="285"/>
      <c r="MOC2" s="285"/>
      <c r="MOD2" s="285"/>
      <c r="MOE2" s="285"/>
      <c r="MOF2" s="285"/>
      <c r="MOG2" s="285"/>
      <c r="MOH2" s="285"/>
      <c r="MOI2" s="285"/>
      <c r="MOJ2" s="285"/>
      <c r="MOK2" s="285"/>
      <c r="MOL2" s="285"/>
      <c r="MOM2" s="285"/>
      <c r="MON2" s="285"/>
      <c r="MOO2" s="285"/>
      <c r="MOP2" s="285"/>
      <c r="MOQ2" s="285"/>
      <c r="MOR2" s="285"/>
      <c r="MOS2" s="285"/>
      <c r="MOT2" s="285"/>
      <c r="MOU2" s="285"/>
      <c r="MOV2" s="285"/>
      <c r="MOW2" s="285"/>
      <c r="MOX2" s="285"/>
      <c r="MOY2" s="285"/>
      <c r="MOZ2" s="285"/>
      <c r="MPA2" s="285"/>
      <c r="MPB2" s="285"/>
      <c r="MPC2" s="285"/>
      <c r="MPD2" s="285"/>
      <c r="MPE2" s="285"/>
      <c r="MPF2" s="285"/>
      <c r="MPG2" s="285"/>
      <c r="MPH2" s="285"/>
      <c r="MPI2" s="285"/>
      <c r="MPJ2" s="285"/>
      <c r="MPK2" s="285"/>
      <c r="MPL2" s="285"/>
      <c r="MPM2" s="285"/>
      <c r="MPN2" s="285"/>
      <c r="MPO2" s="285"/>
      <c r="MPP2" s="285"/>
      <c r="MPQ2" s="285"/>
      <c r="MPR2" s="285"/>
      <c r="MPS2" s="285"/>
      <c r="MPT2" s="285"/>
      <c r="MPU2" s="285"/>
      <c r="MPV2" s="285"/>
      <c r="MPW2" s="285"/>
      <c r="MPX2" s="285"/>
      <c r="MPY2" s="285"/>
      <c r="MPZ2" s="285"/>
      <c r="MQA2" s="285"/>
      <c r="MQB2" s="285"/>
      <c r="MQC2" s="285"/>
      <c r="MQD2" s="285"/>
      <c r="MQE2" s="285"/>
      <c r="MQF2" s="285"/>
      <c r="MQG2" s="285"/>
      <c r="MQH2" s="285"/>
      <c r="MQI2" s="285"/>
      <c r="MQJ2" s="285"/>
      <c r="MQK2" s="285"/>
      <c r="MQL2" s="285"/>
      <c r="MQM2" s="285"/>
      <c r="MQN2" s="285"/>
      <c r="MQO2" s="285"/>
      <c r="MQP2" s="285"/>
      <c r="MQQ2" s="285"/>
      <c r="MQR2" s="285"/>
      <c r="MQS2" s="285"/>
      <c r="MQT2" s="285"/>
      <c r="MQU2" s="285"/>
      <c r="MQV2" s="285"/>
      <c r="MQW2" s="285"/>
      <c r="MQX2" s="285"/>
      <c r="MQY2" s="285"/>
      <c r="MQZ2" s="285"/>
      <c r="MRA2" s="285"/>
      <c r="MRB2" s="285"/>
      <c r="MRC2" s="285"/>
      <c r="MRD2" s="285"/>
      <c r="MRE2" s="285"/>
      <c r="MRF2" s="285"/>
      <c r="MRG2" s="285"/>
      <c r="MRH2" s="285"/>
      <c r="MRI2" s="285"/>
      <c r="MRJ2" s="285"/>
      <c r="MRK2" s="285"/>
      <c r="MRL2" s="285"/>
      <c r="MRM2" s="285"/>
      <c r="MRN2" s="285"/>
      <c r="MRO2" s="285"/>
      <c r="MRP2" s="285"/>
      <c r="MRQ2" s="285"/>
      <c r="MRR2" s="285"/>
      <c r="MRS2" s="285"/>
      <c r="MRT2" s="285"/>
      <c r="MRU2" s="285"/>
      <c r="MRV2" s="285"/>
      <c r="MRW2" s="285"/>
      <c r="MRX2" s="285"/>
      <c r="MRY2" s="285"/>
      <c r="MRZ2" s="285"/>
      <c r="MSA2" s="285"/>
      <c r="MSB2" s="285"/>
      <c r="MSC2" s="285"/>
      <c r="MSD2" s="285"/>
      <c r="MSE2" s="285"/>
      <c r="MSF2" s="285"/>
      <c r="MSG2" s="285"/>
      <c r="MSH2" s="285"/>
      <c r="MSI2" s="285"/>
      <c r="MSJ2" s="285"/>
      <c r="MSK2" s="285"/>
      <c r="MSL2" s="285"/>
      <c r="MSM2" s="285"/>
      <c r="MSN2" s="285"/>
      <c r="MSO2" s="285"/>
      <c r="MSP2" s="285"/>
      <c r="MSQ2" s="285"/>
      <c r="MSR2" s="285"/>
      <c r="MSS2" s="285"/>
      <c r="MST2" s="285"/>
      <c r="MSU2" s="285"/>
      <c r="MSV2" s="285"/>
      <c r="MSW2" s="285"/>
      <c r="MSX2" s="285"/>
      <c r="MSY2" s="285"/>
      <c r="MSZ2" s="285"/>
      <c r="MTA2" s="285"/>
      <c r="MTB2" s="285"/>
      <c r="MTC2" s="285"/>
      <c r="MTD2" s="285"/>
      <c r="MTE2" s="285"/>
      <c r="MTF2" s="285"/>
      <c r="MTG2" s="285"/>
      <c r="MTH2" s="285"/>
      <c r="MTI2" s="285"/>
      <c r="MTJ2" s="285"/>
      <c r="MTK2" s="285"/>
      <c r="MTL2" s="285"/>
      <c r="MTM2" s="285"/>
      <c r="MTN2" s="285"/>
      <c r="MTO2" s="285"/>
      <c r="MTP2" s="285"/>
      <c r="MTQ2" s="285"/>
      <c r="MTR2" s="285"/>
      <c r="MTS2" s="285"/>
      <c r="MTT2" s="285"/>
      <c r="MTU2" s="285"/>
      <c r="MTV2" s="285"/>
      <c r="MTW2" s="285"/>
      <c r="MTX2" s="285"/>
      <c r="MTY2" s="285"/>
      <c r="MTZ2" s="285"/>
      <c r="MUA2" s="285"/>
      <c r="MUB2" s="285"/>
      <c r="MUC2" s="285"/>
      <c r="MUD2" s="285"/>
      <c r="MUE2" s="285"/>
      <c r="MUF2" s="285"/>
      <c r="MUG2" s="285"/>
      <c r="MUH2" s="285"/>
      <c r="MUI2" s="285"/>
      <c r="MUJ2" s="285"/>
      <c r="MUK2" s="285"/>
      <c r="MUL2" s="285"/>
      <c r="MUM2" s="285"/>
      <c r="MUN2" s="285"/>
      <c r="MUO2" s="285"/>
      <c r="MUP2" s="285"/>
      <c r="MUQ2" s="285"/>
      <c r="MUR2" s="285"/>
      <c r="MUS2" s="285"/>
      <c r="MUT2" s="285"/>
      <c r="MUU2" s="285"/>
      <c r="MUV2" s="285"/>
      <c r="MUW2" s="285"/>
      <c r="MUX2" s="285"/>
      <c r="MUY2" s="285"/>
      <c r="MUZ2" s="285"/>
      <c r="MVA2" s="285"/>
      <c r="MVB2" s="285"/>
      <c r="MVC2" s="285"/>
      <c r="MVD2" s="285"/>
      <c r="MVE2" s="285"/>
      <c r="MVF2" s="285"/>
      <c r="MVG2" s="285"/>
      <c r="MVH2" s="285"/>
      <c r="MVI2" s="285"/>
      <c r="MVJ2" s="285"/>
      <c r="MVK2" s="285"/>
      <c r="MVL2" s="285"/>
      <c r="MVM2" s="285"/>
      <c r="MVN2" s="285"/>
      <c r="MVO2" s="285"/>
      <c r="MVP2" s="285"/>
      <c r="MVQ2" s="285"/>
      <c r="MVR2" s="285"/>
      <c r="MVS2" s="285"/>
      <c r="MVT2" s="285"/>
      <c r="MVU2" s="285"/>
      <c r="MVV2" s="285"/>
      <c r="MVW2" s="285"/>
      <c r="MVX2" s="285"/>
      <c r="MVY2" s="285"/>
      <c r="MVZ2" s="285"/>
      <c r="MWA2" s="285"/>
      <c r="MWB2" s="285"/>
      <c r="MWC2" s="285"/>
      <c r="MWD2" s="285"/>
      <c r="MWE2" s="285"/>
      <c r="MWF2" s="285"/>
      <c r="MWG2" s="285"/>
      <c r="MWH2" s="285"/>
      <c r="MWI2" s="285"/>
      <c r="MWJ2" s="285"/>
      <c r="MWK2" s="285"/>
      <c r="MWL2" s="285"/>
      <c r="MWM2" s="285"/>
      <c r="MWN2" s="285"/>
      <c r="MWO2" s="285"/>
      <c r="MWP2" s="285"/>
      <c r="MWQ2" s="285"/>
      <c r="MWR2" s="285"/>
      <c r="MWS2" s="285"/>
      <c r="MWT2" s="285"/>
      <c r="MWU2" s="285"/>
      <c r="MWV2" s="285"/>
      <c r="MWW2" s="285"/>
      <c r="MWX2" s="285"/>
      <c r="MWY2" s="285"/>
      <c r="MWZ2" s="285"/>
      <c r="MXA2" s="285"/>
      <c r="MXB2" s="285"/>
      <c r="MXC2" s="285"/>
      <c r="MXD2" s="285"/>
      <c r="MXE2" s="285"/>
      <c r="MXF2" s="285"/>
      <c r="MXG2" s="285"/>
      <c r="MXH2" s="285"/>
      <c r="MXI2" s="285"/>
      <c r="MXJ2" s="285"/>
      <c r="MXK2" s="285"/>
      <c r="MXL2" s="285"/>
      <c r="MXM2" s="285"/>
      <c r="MXN2" s="285"/>
      <c r="MXO2" s="285"/>
      <c r="MXP2" s="285"/>
      <c r="MXQ2" s="285"/>
      <c r="MXR2" s="285"/>
      <c r="MXS2" s="285"/>
      <c r="MXT2" s="285"/>
      <c r="MXU2" s="285"/>
      <c r="MXV2" s="285"/>
      <c r="MXW2" s="285"/>
      <c r="MXX2" s="285"/>
      <c r="MXY2" s="285"/>
      <c r="MXZ2" s="285"/>
      <c r="MYA2" s="285"/>
      <c r="MYB2" s="285"/>
      <c r="MYC2" s="285"/>
      <c r="MYD2" s="285"/>
      <c r="MYE2" s="285"/>
      <c r="MYF2" s="285"/>
      <c r="MYG2" s="285"/>
      <c r="MYH2" s="285"/>
      <c r="MYI2" s="285"/>
      <c r="MYJ2" s="285"/>
      <c r="MYK2" s="285"/>
      <c r="MYL2" s="285"/>
      <c r="MYM2" s="285"/>
      <c r="MYN2" s="285"/>
      <c r="MYO2" s="285"/>
      <c r="MYP2" s="285"/>
      <c r="MYQ2" s="285"/>
      <c r="MYR2" s="285"/>
      <c r="MYS2" s="285"/>
      <c r="MYT2" s="285"/>
      <c r="MYU2" s="285"/>
      <c r="MYV2" s="285"/>
      <c r="MYW2" s="285"/>
      <c r="MYX2" s="285"/>
      <c r="MYY2" s="285"/>
      <c r="MYZ2" s="285"/>
      <c r="MZA2" s="285"/>
      <c r="MZB2" s="285"/>
      <c r="MZC2" s="285"/>
      <c r="MZD2" s="285"/>
      <c r="MZE2" s="285"/>
      <c r="MZF2" s="285"/>
      <c r="MZG2" s="285"/>
      <c r="MZH2" s="285"/>
      <c r="MZI2" s="285"/>
      <c r="MZJ2" s="285"/>
      <c r="MZK2" s="285"/>
      <c r="MZL2" s="285"/>
      <c r="MZM2" s="285"/>
      <c r="MZN2" s="285"/>
      <c r="MZO2" s="285"/>
      <c r="MZP2" s="285"/>
      <c r="MZQ2" s="285"/>
      <c r="MZR2" s="285"/>
      <c r="MZS2" s="285"/>
      <c r="MZT2" s="285"/>
      <c r="MZU2" s="285"/>
      <c r="MZV2" s="285"/>
      <c r="MZW2" s="285"/>
      <c r="MZX2" s="285"/>
      <c r="MZY2" s="285"/>
      <c r="MZZ2" s="285"/>
      <c r="NAA2" s="285"/>
      <c r="NAB2" s="285"/>
      <c r="NAC2" s="285"/>
      <c r="NAD2" s="285"/>
      <c r="NAE2" s="285"/>
      <c r="NAF2" s="285"/>
      <c r="NAG2" s="285"/>
      <c r="NAH2" s="285"/>
      <c r="NAI2" s="285"/>
      <c r="NAJ2" s="285"/>
      <c r="NAK2" s="285"/>
      <c r="NAL2" s="285"/>
      <c r="NAM2" s="285"/>
      <c r="NAN2" s="285"/>
      <c r="NAO2" s="285"/>
      <c r="NAP2" s="285"/>
      <c r="NAQ2" s="285"/>
      <c r="NAR2" s="285"/>
      <c r="NAS2" s="285"/>
      <c r="NAT2" s="285"/>
      <c r="NAU2" s="285"/>
      <c r="NAV2" s="285"/>
      <c r="NAW2" s="285"/>
      <c r="NAX2" s="285"/>
      <c r="NAY2" s="285"/>
      <c r="NAZ2" s="285"/>
      <c r="NBA2" s="285"/>
      <c r="NBB2" s="285"/>
      <c r="NBC2" s="285"/>
      <c r="NBD2" s="285"/>
      <c r="NBE2" s="285"/>
      <c r="NBF2" s="285"/>
      <c r="NBG2" s="285"/>
      <c r="NBH2" s="285"/>
      <c r="NBI2" s="285"/>
      <c r="NBJ2" s="285"/>
      <c r="NBK2" s="285"/>
      <c r="NBL2" s="285"/>
      <c r="NBM2" s="285"/>
      <c r="NBN2" s="285"/>
      <c r="NBO2" s="285"/>
      <c r="NBP2" s="285"/>
      <c r="NBQ2" s="285"/>
      <c r="NBR2" s="285"/>
      <c r="NBS2" s="285"/>
      <c r="NBT2" s="285"/>
      <c r="NBU2" s="285"/>
      <c r="NBV2" s="285"/>
      <c r="NBW2" s="285"/>
      <c r="NBX2" s="285"/>
      <c r="NBY2" s="285"/>
      <c r="NBZ2" s="285"/>
      <c r="NCA2" s="285"/>
      <c r="NCB2" s="285"/>
      <c r="NCC2" s="285"/>
      <c r="NCD2" s="285"/>
      <c r="NCE2" s="285"/>
      <c r="NCF2" s="285"/>
      <c r="NCG2" s="285"/>
      <c r="NCH2" s="285"/>
      <c r="NCI2" s="285"/>
      <c r="NCJ2" s="285"/>
      <c r="NCK2" s="285"/>
      <c r="NCL2" s="285"/>
      <c r="NCM2" s="285"/>
      <c r="NCN2" s="285"/>
      <c r="NCO2" s="285"/>
      <c r="NCP2" s="285"/>
      <c r="NCQ2" s="285"/>
      <c r="NCR2" s="285"/>
      <c r="NCS2" s="285"/>
      <c r="NCT2" s="285"/>
      <c r="NCU2" s="285"/>
      <c r="NCV2" s="285"/>
      <c r="NCW2" s="285"/>
      <c r="NCX2" s="285"/>
      <c r="NCY2" s="285"/>
      <c r="NCZ2" s="285"/>
      <c r="NDA2" s="285"/>
      <c r="NDB2" s="285"/>
      <c r="NDC2" s="285"/>
      <c r="NDD2" s="285"/>
      <c r="NDE2" s="285"/>
      <c r="NDF2" s="285"/>
      <c r="NDG2" s="285"/>
      <c r="NDH2" s="285"/>
      <c r="NDI2" s="285"/>
      <c r="NDJ2" s="285"/>
      <c r="NDK2" s="285"/>
      <c r="NDL2" s="285"/>
      <c r="NDM2" s="285"/>
      <c r="NDN2" s="285"/>
      <c r="NDO2" s="285"/>
      <c r="NDP2" s="285"/>
      <c r="NDQ2" s="285"/>
      <c r="NDR2" s="285"/>
      <c r="NDS2" s="285"/>
      <c r="NDT2" s="285"/>
      <c r="NDU2" s="285"/>
      <c r="NDV2" s="285"/>
      <c r="NDW2" s="285"/>
      <c r="NDX2" s="285"/>
      <c r="NDY2" s="285"/>
      <c r="NDZ2" s="285"/>
      <c r="NEA2" s="285"/>
      <c r="NEB2" s="285"/>
      <c r="NEC2" s="285"/>
      <c r="NED2" s="285"/>
      <c r="NEE2" s="285"/>
      <c r="NEF2" s="285"/>
      <c r="NEG2" s="285"/>
      <c r="NEH2" s="285"/>
      <c r="NEI2" s="285"/>
      <c r="NEJ2" s="285"/>
      <c r="NEK2" s="285"/>
      <c r="NEL2" s="285"/>
      <c r="NEM2" s="285"/>
      <c r="NEN2" s="285"/>
      <c r="NEO2" s="285"/>
      <c r="NEP2" s="285"/>
      <c r="NEQ2" s="285"/>
      <c r="NER2" s="285"/>
      <c r="NES2" s="285"/>
      <c r="NET2" s="285"/>
      <c r="NEU2" s="285"/>
      <c r="NEV2" s="285"/>
      <c r="NEW2" s="285"/>
      <c r="NEX2" s="285"/>
      <c r="NEY2" s="285"/>
      <c r="NEZ2" s="285"/>
      <c r="NFA2" s="285"/>
      <c r="NFB2" s="285"/>
      <c r="NFC2" s="285"/>
      <c r="NFD2" s="285"/>
      <c r="NFE2" s="285"/>
      <c r="NFF2" s="285"/>
      <c r="NFG2" s="285"/>
      <c r="NFH2" s="285"/>
      <c r="NFI2" s="285"/>
      <c r="NFJ2" s="285"/>
      <c r="NFK2" s="285"/>
      <c r="NFL2" s="285"/>
      <c r="NFM2" s="285"/>
      <c r="NFN2" s="285"/>
      <c r="NFO2" s="285"/>
      <c r="NFP2" s="285"/>
      <c r="NFQ2" s="285"/>
      <c r="NFR2" s="285"/>
      <c r="NFS2" s="285"/>
      <c r="NFT2" s="285"/>
      <c r="NFU2" s="285"/>
      <c r="NFV2" s="285"/>
      <c r="NFW2" s="285"/>
      <c r="NFX2" s="285"/>
      <c r="NFY2" s="285"/>
      <c r="NFZ2" s="285"/>
      <c r="NGA2" s="285"/>
      <c r="NGB2" s="285"/>
      <c r="NGC2" s="285"/>
      <c r="NGD2" s="285"/>
      <c r="NGE2" s="285"/>
      <c r="NGF2" s="285"/>
      <c r="NGG2" s="285"/>
      <c r="NGH2" s="285"/>
      <c r="NGI2" s="285"/>
      <c r="NGJ2" s="285"/>
      <c r="NGK2" s="285"/>
      <c r="NGL2" s="285"/>
      <c r="NGM2" s="285"/>
      <c r="NGN2" s="285"/>
      <c r="NGO2" s="285"/>
      <c r="NGP2" s="285"/>
      <c r="NGQ2" s="285"/>
      <c r="NGR2" s="285"/>
      <c r="NGS2" s="285"/>
      <c r="NGT2" s="285"/>
      <c r="NGU2" s="285"/>
      <c r="NGV2" s="285"/>
      <c r="NGW2" s="285"/>
      <c r="NGX2" s="285"/>
      <c r="NGY2" s="285"/>
      <c r="NGZ2" s="285"/>
      <c r="NHA2" s="285"/>
      <c r="NHB2" s="285"/>
      <c r="NHC2" s="285"/>
      <c r="NHD2" s="285"/>
      <c r="NHE2" s="285"/>
      <c r="NHF2" s="285"/>
      <c r="NHG2" s="285"/>
      <c r="NHH2" s="285"/>
      <c r="NHI2" s="285"/>
      <c r="NHJ2" s="285"/>
      <c r="NHK2" s="285"/>
      <c r="NHL2" s="285"/>
      <c r="NHM2" s="285"/>
      <c r="NHN2" s="285"/>
      <c r="NHO2" s="285"/>
      <c r="NHP2" s="285"/>
      <c r="NHQ2" s="285"/>
      <c r="NHR2" s="285"/>
      <c r="NHS2" s="285"/>
      <c r="NHT2" s="285"/>
      <c r="NHU2" s="285"/>
      <c r="NHV2" s="285"/>
      <c r="NHW2" s="285"/>
      <c r="NHX2" s="285"/>
      <c r="NHY2" s="285"/>
      <c r="NHZ2" s="285"/>
      <c r="NIA2" s="285"/>
      <c r="NIB2" s="285"/>
      <c r="NIC2" s="285"/>
      <c r="NID2" s="285"/>
      <c r="NIE2" s="285"/>
      <c r="NIF2" s="285"/>
      <c r="NIG2" s="285"/>
      <c r="NIH2" s="285"/>
      <c r="NII2" s="285"/>
      <c r="NIJ2" s="285"/>
      <c r="NIK2" s="285"/>
      <c r="NIL2" s="285"/>
      <c r="NIM2" s="285"/>
      <c r="NIN2" s="285"/>
      <c r="NIO2" s="285"/>
      <c r="NIP2" s="285"/>
      <c r="NIQ2" s="285"/>
      <c r="NIR2" s="285"/>
      <c r="NIS2" s="285"/>
      <c r="NIT2" s="285"/>
      <c r="NIU2" s="285"/>
      <c r="NIV2" s="285"/>
      <c r="NIW2" s="285"/>
      <c r="NIX2" s="285"/>
      <c r="NIY2" s="285"/>
      <c r="NIZ2" s="285"/>
      <c r="NJA2" s="285"/>
      <c r="NJB2" s="285"/>
      <c r="NJC2" s="285"/>
      <c r="NJD2" s="285"/>
      <c r="NJE2" s="285"/>
      <c r="NJF2" s="285"/>
      <c r="NJG2" s="285"/>
      <c r="NJH2" s="285"/>
      <c r="NJI2" s="285"/>
      <c r="NJJ2" s="285"/>
      <c r="NJK2" s="285"/>
      <c r="NJL2" s="285"/>
      <c r="NJM2" s="285"/>
      <c r="NJN2" s="285"/>
      <c r="NJO2" s="285"/>
      <c r="NJP2" s="285"/>
      <c r="NJQ2" s="285"/>
      <c r="NJR2" s="285"/>
      <c r="NJS2" s="285"/>
      <c r="NJT2" s="285"/>
      <c r="NJU2" s="285"/>
      <c r="NJV2" s="285"/>
      <c r="NJW2" s="285"/>
      <c r="NJX2" s="285"/>
      <c r="NJY2" s="285"/>
      <c r="NJZ2" s="285"/>
      <c r="NKA2" s="285"/>
      <c r="NKB2" s="285"/>
      <c r="NKC2" s="285"/>
      <c r="NKD2" s="285"/>
      <c r="NKE2" s="285"/>
      <c r="NKF2" s="285"/>
      <c r="NKG2" s="285"/>
      <c r="NKH2" s="285"/>
      <c r="NKI2" s="285"/>
      <c r="NKJ2" s="285"/>
      <c r="NKK2" s="285"/>
      <c r="NKL2" s="285"/>
      <c r="NKM2" s="285"/>
      <c r="NKN2" s="285"/>
      <c r="NKO2" s="285"/>
      <c r="NKP2" s="285"/>
      <c r="NKQ2" s="285"/>
      <c r="NKR2" s="285"/>
      <c r="NKS2" s="285"/>
      <c r="NKT2" s="285"/>
      <c r="NKU2" s="285"/>
      <c r="NKV2" s="285"/>
      <c r="NKW2" s="285"/>
      <c r="NKX2" s="285"/>
      <c r="NKY2" s="285"/>
      <c r="NKZ2" s="285"/>
      <c r="NLA2" s="285"/>
      <c r="NLB2" s="285"/>
      <c r="NLC2" s="285"/>
      <c r="NLD2" s="285"/>
      <c r="NLE2" s="285"/>
      <c r="NLF2" s="285"/>
      <c r="NLG2" s="285"/>
      <c r="NLH2" s="285"/>
      <c r="NLI2" s="285"/>
      <c r="NLJ2" s="285"/>
      <c r="NLK2" s="285"/>
      <c r="NLL2" s="285"/>
      <c r="NLM2" s="285"/>
      <c r="NLN2" s="285"/>
      <c r="NLO2" s="285"/>
      <c r="NLP2" s="285"/>
      <c r="NLQ2" s="285"/>
      <c r="NLR2" s="285"/>
      <c r="NLS2" s="285"/>
      <c r="NLT2" s="285"/>
      <c r="NLU2" s="285"/>
      <c r="NLV2" s="285"/>
      <c r="NLW2" s="285"/>
      <c r="NLX2" s="285"/>
      <c r="NLY2" s="285"/>
      <c r="NLZ2" s="285"/>
      <c r="NMA2" s="285"/>
      <c r="NMB2" s="285"/>
      <c r="NMC2" s="285"/>
      <c r="NMD2" s="285"/>
      <c r="NME2" s="285"/>
      <c r="NMF2" s="285"/>
      <c r="NMG2" s="285"/>
      <c r="NMH2" s="285"/>
      <c r="NMI2" s="285"/>
      <c r="NMJ2" s="285"/>
      <c r="NMK2" s="285"/>
      <c r="NML2" s="285"/>
      <c r="NMM2" s="285"/>
      <c r="NMN2" s="285"/>
      <c r="NMO2" s="285"/>
      <c r="NMP2" s="285"/>
      <c r="NMQ2" s="285"/>
      <c r="NMR2" s="285"/>
      <c r="NMS2" s="285"/>
      <c r="NMT2" s="285"/>
      <c r="NMU2" s="285"/>
      <c r="NMV2" s="285"/>
      <c r="NMW2" s="285"/>
      <c r="NMX2" s="285"/>
      <c r="NMY2" s="285"/>
      <c r="NMZ2" s="285"/>
      <c r="NNA2" s="285"/>
      <c r="NNB2" s="285"/>
      <c r="NNC2" s="285"/>
      <c r="NND2" s="285"/>
      <c r="NNE2" s="285"/>
      <c r="NNF2" s="285"/>
      <c r="NNG2" s="285"/>
      <c r="NNH2" s="285"/>
      <c r="NNI2" s="285"/>
      <c r="NNJ2" s="285"/>
      <c r="NNK2" s="285"/>
      <c r="NNL2" s="285"/>
      <c r="NNM2" s="285"/>
      <c r="NNN2" s="285"/>
      <c r="NNO2" s="285"/>
      <c r="NNP2" s="285"/>
      <c r="NNQ2" s="285"/>
      <c r="NNR2" s="285"/>
      <c r="NNS2" s="285"/>
      <c r="NNT2" s="285"/>
      <c r="NNU2" s="285"/>
      <c r="NNV2" s="285"/>
      <c r="NNW2" s="285"/>
      <c r="NNX2" s="285"/>
      <c r="NNY2" s="285"/>
      <c r="NNZ2" s="285"/>
      <c r="NOA2" s="285"/>
      <c r="NOB2" s="285"/>
      <c r="NOC2" s="285"/>
      <c r="NOD2" s="285"/>
      <c r="NOE2" s="285"/>
      <c r="NOF2" s="285"/>
      <c r="NOG2" s="285"/>
      <c r="NOH2" s="285"/>
      <c r="NOI2" s="285"/>
      <c r="NOJ2" s="285"/>
      <c r="NOK2" s="285"/>
      <c r="NOL2" s="285"/>
      <c r="NOM2" s="285"/>
      <c r="NON2" s="285"/>
      <c r="NOO2" s="285"/>
      <c r="NOP2" s="285"/>
      <c r="NOQ2" s="285"/>
      <c r="NOR2" s="285"/>
      <c r="NOS2" s="285"/>
      <c r="NOT2" s="285"/>
      <c r="NOU2" s="285"/>
      <c r="NOV2" s="285"/>
      <c r="NOW2" s="285"/>
      <c r="NOX2" s="285"/>
      <c r="NOY2" s="285"/>
      <c r="NOZ2" s="285"/>
      <c r="NPA2" s="285"/>
      <c r="NPB2" s="285"/>
      <c r="NPC2" s="285"/>
      <c r="NPD2" s="285"/>
      <c r="NPE2" s="285"/>
      <c r="NPF2" s="285"/>
      <c r="NPG2" s="285"/>
      <c r="NPH2" s="285"/>
      <c r="NPI2" s="285"/>
      <c r="NPJ2" s="285"/>
      <c r="NPK2" s="285"/>
      <c r="NPL2" s="285"/>
      <c r="NPM2" s="285"/>
      <c r="NPN2" s="285"/>
      <c r="NPO2" s="285"/>
      <c r="NPP2" s="285"/>
      <c r="NPQ2" s="285"/>
      <c r="NPR2" s="285"/>
      <c r="NPS2" s="285"/>
      <c r="NPT2" s="285"/>
      <c r="NPU2" s="285"/>
      <c r="NPV2" s="285"/>
      <c r="NPW2" s="285"/>
      <c r="NPX2" s="285"/>
      <c r="NPY2" s="285"/>
      <c r="NPZ2" s="285"/>
      <c r="NQA2" s="285"/>
      <c r="NQB2" s="285"/>
      <c r="NQC2" s="285"/>
      <c r="NQD2" s="285"/>
      <c r="NQE2" s="285"/>
      <c r="NQF2" s="285"/>
      <c r="NQG2" s="285"/>
      <c r="NQH2" s="285"/>
      <c r="NQI2" s="285"/>
      <c r="NQJ2" s="285"/>
      <c r="NQK2" s="285"/>
      <c r="NQL2" s="285"/>
      <c r="NQM2" s="285"/>
      <c r="NQN2" s="285"/>
      <c r="NQO2" s="285"/>
      <c r="NQP2" s="285"/>
      <c r="NQQ2" s="285"/>
      <c r="NQR2" s="285"/>
      <c r="NQS2" s="285"/>
      <c r="NQT2" s="285"/>
      <c r="NQU2" s="285"/>
      <c r="NQV2" s="285"/>
      <c r="NQW2" s="285"/>
      <c r="NQX2" s="285"/>
      <c r="NQY2" s="285"/>
      <c r="NQZ2" s="285"/>
      <c r="NRA2" s="285"/>
      <c r="NRB2" s="285"/>
      <c r="NRC2" s="285"/>
      <c r="NRD2" s="285"/>
      <c r="NRE2" s="285"/>
      <c r="NRF2" s="285"/>
      <c r="NRG2" s="285"/>
      <c r="NRH2" s="285"/>
      <c r="NRI2" s="285"/>
      <c r="NRJ2" s="285"/>
      <c r="NRK2" s="285"/>
      <c r="NRL2" s="285"/>
      <c r="NRM2" s="285"/>
      <c r="NRN2" s="285"/>
      <c r="NRO2" s="285"/>
      <c r="NRP2" s="285"/>
      <c r="NRQ2" s="285"/>
      <c r="NRR2" s="285"/>
      <c r="NRS2" s="285"/>
      <c r="NRT2" s="285"/>
      <c r="NRU2" s="285"/>
      <c r="NRV2" s="285"/>
      <c r="NRW2" s="285"/>
      <c r="NRX2" s="285"/>
      <c r="NRY2" s="285"/>
      <c r="NRZ2" s="285"/>
      <c r="NSA2" s="285"/>
      <c r="NSB2" s="285"/>
      <c r="NSC2" s="285"/>
      <c r="NSD2" s="285"/>
      <c r="NSE2" s="285"/>
      <c r="NSF2" s="285"/>
      <c r="NSG2" s="285"/>
      <c r="NSH2" s="285"/>
      <c r="NSI2" s="285"/>
      <c r="NSJ2" s="285"/>
      <c r="NSK2" s="285"/>
      <c r="NSL2" s="285"/>
      <c r="NSM2" s="285"/>
      <c r="NSN2" s="285"/>
      <c r="NSO2" s="285"/>
      <c r="NSP2" s="285"/>
      <c r="NSQ2" s="285"/>
      <c r="NSR2" s="285"/>
      <c r="NSS2" s="285"/>
      <c r="NST2" s="285"/>
      <c r="NSU2" s="285"/>
      <c r="NSV2" s="285"/>
      <c r="NSW2" s="285"/>
      <c r="NSX2" s="285"/>
      <c r="NSY2" s="285"/>
      <c r="NSZ2" s="285"/>
      <c r="NTA2" s="285"/>
      <c r="NTB2" s="285"/>
      <c r="NTC2" s="285"/>
      <c r="NTD2" s="285"/>
      <c r="NTE2" s="285"/>
      <c r="NTF2" s="285"/>
      <c r="NTG2" s="285"/>
      <c r="NTH2" s="285"/>
      <c r="NTI2" s="285"/>
      <c r="NTJ2" s="285"/>
      <c r="NTK2" s="285"/>
      <c r="NTL2" s="285"/>
      <c r="NTM2" s="285"/>
      <c r="NTN2" s="285"/>
      <c r="NTO2" s="285"/>
      <c r="NTP2" s="285"/>
      <c r="NTQ2" s="285"/>
      <c r="NTR2" s="285"/>
      <c r="NTS2" s="285"/>
      <c r="NTT2" s="285"/>
      <c r="NTU2" s="285"/>
      <c r="NTV2" s="285"/>
      <c r="NTW2" s="285"/>
      <c r="NTX2" s="285"/>
      <c r="NTY2" s="285"/>
      <c r="NTZ2" s="285"/>
      <c r="NUA2" s="285"/>
      <c r="NUB2" s="285"/>
      <c r="NUC2" s="285"/>
      <c r="NUD2" s="285"/>
      <c r="NUE2" s="285"/>
      <c r="NUF2" s="285"/>
      <c r="NUG2" s="285"/>
      <c r="NUH2" s="285"/>
      <c r="NUI2" s="285"/>
      <c r="NUJ2" s="285"/>
      <c r="NUK2" s="285"/>
      <c r="NUL2" s="285"/>
      <c r="NUM2" s="285"/>
      <c r="NUN2" s="285"/>
      <c r="NUO2" s="285"/>
      <c r="NUP2" s="285"/>
      <c r="NUQ2" s="285"/>
      <c r="NUR2" s="285"/>
      <c r="NUS2" s="285"/>
      <c r="NUT2" s="285"/>
      <c r="NUU2" s="285"/>
      <c r="NUV2" s="285"/>
      <c r="NUW2" s="285"/>
      <c r="NUX2" s="285"/>
      <c r="NUY2" s="285"/>
      <c r="NUZ2" s="285"/>
      <c r="NVA2" s="285"/>
      <c r="NVB2" s="285"/>
      <c r="NVC2" s="285"/>
      <c r="NVD2" s="285"/>
      <c r="NVE2" s="285"/>
      <c r="NVF2" s="285"/>
      <c r="NVG2" s="285"/>
      <c r="NVH2" s="285"/>
      <c r="NVI2" s="285"/>
      <c r="NVJ2" s="285"/>
      <c r="NVK2" s="285"/>
      <c r="NVL2" s="285"/>
      <c r="NVM2" s="285"/>
      <c r="NVN2" s="285"/>
      <c r="NVO2" s="285"/>
      <c r="NVP2" s="285"/>
      <c r="NVQ2" s="285"/>
      <c r="NVR2" s="285"/>
      <c r="NVS2" s="285"/>
      <c r="NVT2" s="285"/>
      <c r="NVU2" s="285"/>
      <c r="NVV2" s="285"/>
      <c r="NVW2" s="285"/>
      <c r="NVX2" s="285"/>
      <c r="NVY2" s="285"/>
      <c r="NVZ2" s="285"/>
      <c r="NWA2" s="285"/>
      <c r="NWB2" s="285"/>
      <c r="NWC2" s="285"/>
      <c r="NWD2" s="285"/>
      <c r="NWE2" s="285"/>
      <c r="NWF2" s="285"/>
      <c r="NWG2" s="285"/>
      <c r="NWH2" s="285"/>
      <c r="NWI2" s="285"/>
      <c r="NWJ2" s="285"/>
      <c r="NWK2" s="285"/>
      <c r="NWL2" s="285"/>
      <c r="NWM2" s="285"/>
      <c r="NWN2" s="285"/>
      <c r="NWO2" s="285"/>
      <c r="NWP2" s="285"/>
      <c r="NWQ2" s="285"/>
      <c r="NWR2" s="285"/>
      <c r="NWS2" s="285"/>
      <c r="NWT2" s="285"/>
      <c r="NWU2" s="285"/>
      <c r="NWV2" s="285"/>
      <c r="NWW2" s="285"/>
      <c r="NWX2" s="285"/>
      <c r="NWY2" s="285"/>
      <c r="NWZ2" s="285"/>
      <c r="NXA2" s="285"/>
      <c r="NXB2" s="285"/>
      <c r="NXC2" s="285"/>
      <c r="NXD2" s="285"/>
      <c r="NXE2" s="285"/>
      <c r="NXF2" s="285"/>
      <c r="NXG2" s="285"/>
      <c r="NXH2" s="285"/>
      <c r="NXI2" s="285"/>
      <c r="NXJ2" s="285"/>
      <c r="NXK2" s="285"/>
      <c r="NXL2" s="285"/>
      <c r="NXM2" s="285"/>
      <c r="NXN2" s="285"/>
      <c r="NXO2" s="285"/>
      <c r="NXP2" s="285"/>
      <c r="NXQ2" s="285"/>
      <c r="NXR2" s="285"/>
      <c r="NXS2" s="285"/>
      <c r="NXT2" s="285"/>
      <c r="NXU2" s="285"/>
      <c r="NXV2" s="285"/>
      <c r="NXW2" s="285"/>
      <c r="NXX2" s="285"/>
      <c r="NXY2" s="285"/>
      <c r="NXZ2" s="285"/>
      <c r="NYA2" s="285"/>
      <c r="NYB2" s="285"/>
      <c r="NYC2" s="285"/>
      <c r="NYD2" s="285"/>
      <c r="NYE2" s="285"/>
      <c r="NYF2" s="285"/>
      <c r="NYG2" s="285"/>
      <c r="NYH2" s="285"/>
      <c r="NYI2" s="285"/>
      <c r="NYJ2" s="285"/>
      <c r="NYK2" s="285"/>
      <c r="NYL2" s="285"/>
      <c r="NYM2" s="285"/>
      <c r="NYN2" s="285"/>
      <c r="NYO2" s="285"/>
      <c r="NYP2" s="285"/>
      <c r="NYQ2" s="285"/>
      <c r="NYR2" s="285"/>
      <c r="NYS2" s="285"/>
      <c r="NYT2" s="285"/>
      <c r="NYU2" s="285"/>
      <c r="NYV2" s="285"/>
      <c r="NYW2" s="285"/>
      <c r="NYX2" s="285"/>
      <c r="NYY2" s="285"/>
      <c r="NYZ2" s="285"/>
      <c r="NZA2" s="285"/>
      <c r="NZB2" s="285"/>
      <c r="NZC2" s="285"/>
      <c r="NZD2" s="285"/>
      <c r="NZE2" s="285"/>
      <c r="NZF2" s="285"/>
      <c r="NZG2" s="285"/>
      <c r="NZH2" s="285"/>
      <c r="NZI2" s="285"/>
      <c r="NZJ2" s="285"/>
      <c r="NZK2" s="285"/>
      <c r="NZL2" s="285"/>
      <c r="NZM2" s="285"/>
      <c r="NZN2" s="285"/>
      <c r="NZO2" s="285"/>
      <c r="NZP2" s="285"/>
      <c r="NZQ2" s="285"/>
      <c r="NZR2" s="285"/>
      <c r="NZS2" s="285"/>
      <c r="NZT2" s="285"/>
      <c r="NZU2" s="285"/>
      <c r="NZV2" s="285"/>
      <c r="NZW2" s="285"/>
      <c r="NZX2" s="285"/>
      <c r="NZY2" s="285"/>
      <c r="NZZ2" s="285"/>
      <c r="OAA2" s="285"/>
      <c r="OAB2" s="285"/>
      <c r="OAC2" s="285"/>
      <c r="OAD2" s="285"/>
      <c r="OAE2" s="285"/>
      <c r="OAF2" s="285"/>
      <c r="OAG2" s="285"/>
      <c r="OAH2" s="285"/>
      <c r="OAI2" s="285"/>
      <c r="OAJ2" s="285"/>
      <c r="OAK2" s="285"/>
      <c r="OAL2" s="285"/>
      <c r="OAM2" s="285"/>
      <c r="OAN2" s="285"/>
      <c r="OAO2" s="285"/>
      <c r="OAP2" s="285"/>
      <c r="OAQ2" s="285"/>
      <c r="OAR2" s="285"/>
      <c r="OAS2" s="285"/>
      <c r="OAT2" s="285"/>
      <c r="OAU2" s="285"/>
      <c r="OAV2" s="285"/>
      <c r="OAW2" s="285"/>
      <c r="OAX2" s="285"/>
      <c r="OAY2" s="285"/>
      <c r="OAZ2" s="285"/>
      <c r="OBA2" s="285"/>
      <c r="OBB2" s="285"/>
      <c r="OBC2" s="285"/>
      <c r="OBD2" s="285"/>
      <c r="OBE2" s="285"/>
      <c r="OBF2" s="285"/>
      <c r="OBG2" s="285"/>
      <c r="OBH2" s="285"/>
      <c r="OBI2" s="285"/>
      <c r="OBJ2" s="285"/>
      <c r="OBK2" s="285"/>
      <c r="OBL2" s="285"/>
      <c r="OBM2" s="285"/>
      <c r="OBN2" s="285"/>
      <c r="OBO2" s="285"/>
      <c r="OBP2" s="285"/>
      <c r="OBQ2" s="285"/>
      <c r="OBR2" s="285"/>
      <c r="OBS2" s="285"/>
      <c r="OBT2" s="285"/>
      <c r="OBU2" s="285"/>
      <c r="OBV2" s="285"/>
      <c r="OBW2" s="285"/>
      <c r="OBX2" s="285"/>
      <c r="OBY2" s="285"/>
      <c r="OBZ2" s="285"/>
      <c r="OCA2" s="285"/>
      <c r="OCB2" s="285"/>
      <c r="OCC2" s="285"/>
      <c r="OCD2" s="285"/>
      <c r="OCE2" s="285"/>
      <c r="OCF2" s="285"/>
      <c r="OCG2" s="285"/>
      <c r="OCH2" s="285"/>
      <c r="OCI2" s="285"/>
      <c r="OCJ2" s="285"/>
      <c r="OCK2" s="285"/>
      <c r="OCL2" s="285"/>
      <c r="OCM2" s="285"/>
      <c r="OCN2" s="285"/>
      <c r="OCO2" s="285"/>
      <c r="OCP2" s="285"/>
      <c r="OCQ2" s="285"/>
      <c r="OCR2" s="285"/>
      <c r="OCS2" s="285"/>
      <c r="OCT2" s="285"/>
      <c r="OCU2" s="285"/>
      <c r="OCV2" s="285"/>
      <c r="OCW2" s="285"/>
      <c r="OCX2" s="285"/>
      <c r="OCY2" s="285"/>
      <c r="OCZ2" s="285"/>
      <c r="ODA2" s="285"/>
      <c r="ODB2" s="285"/>
      <c r="ODC2" s="285"/>
      <c r="ODD2" s="285"/>
      <c r="ODE2" s="285"/>
      <c r="ODF2" s="285"/>
      <c r="ODG2" s="285"/>
      <c r="ODH2" s="285"/>
      <c r="ODI2" s="285"/>
      <c r="ODJ2" s="285"/>
      <c r="ODK2" s="285"/>
      <c r="ODL2" s="285"/>
      <c r="ODM2" s="285"/>
      <c r="ODN2" s="285"/>
      <c r="ODO2" s="285"/>
      <c r="ODP2" s="285"/>
      <c r="ODQ2" s="285"/>
      <c r="ODR2" s="285"/>
      <c r="ODS2" s="285"/>
      <c r="ODT2" s="285"/>
      <c r="ODU2" s="285"/>
      <c r="ODV2" s="285"/>
      <c r="ODW2" s="285"/>
      <c r="ODX2" s="285"/>
      <c r="ODY2" s="285"/>
      <c r="ODZ2" s="285"/>
      <c r="OEA2" s="285"/>
      <c r="OEB2" s="285"/>
      <c r="OEC2" s="285"/>
      <c r="OED2" s="285"/>
      <c r="OEE2" s="285"/>
      <c r="OEF2" s="285"/>
      <c r="OEG2" s="285"/>
      <c r="OEH2" s="285"/>
      <c r="OEI2" s="285"/>
      <c r="OEJ2" s="285"/>
      <c r="OEK2" s="285"/>
      <c r="OEL2" s="285"/>
      <c r="OEM2" s="285"/>
      <c r="OEN2" s="285"/>
      <c r="OEO2" s="285"/>
      <c r="OEP2" s="285"/>
      <c r="OEQ2" s="285"/>
      <c r="OER2" s="285"/>
      <c r="OES2" s="285"/>
      <c r="OET2" s="285"/>
      <c r="OEU2" s="285"/>
      <c r="OEV2" s="285"/>
      <c r="OEW2" s="285"/>
      <c r="OEX2" s="285"/>
      <c r="OEY2" s="285"/>
      <c r="OEZ2" s="285"/>
      <c r="OFA2" s="285"/>
      <c r="OFB2" s="285"/>
      <c r="OFC2" s="285"/>
      <c r="OFD2" s="285"/>
      <c r="OFE2" s="285"/>
      <c r="OFF2" s="285"/>
      <c r="OFG2" s="285"/>
      <c r="OFH2" s="285"/>
      <c r="OFI2" s="285"/>
      <c r="OFJ2" s="285"/>
      <c r="OFK2" s="285"/>
      <c r="OFL2" s="285"/>
      <c r="OFM2" s="285"/>
      <c r="OFN2" s="285"/>
      <c r="OFO2" s="285"/>
      <c r="OFP2" s="285"/>
      <c r="OFQ2" s="285"/>
      <c r="OFR2" s="285"/>
      <c r="OFS2" s="285"/>
      <c r="OFT2" s="285"/>
      <c r="OFU2" s="285"/>
      <c r="OFV2" s="285"/>
      <c r="OFW2" s="285"/>
      <c r="OFX2" s="285"/>
      <c r="OFY2" s="285"/>
      <c r="OFZ2" s="285"/>
      <c r="OGA2" s="285"/>
      <c r="OGB2" s="285"/>
      <c r="OGC2" s="285"/>
      <c r="OGD2" s="285"/>
      <c r="OGE2" s="285"/>
      <c r="OGF2" s="285"/>
      <c r="OGG2" s="285"/>
      <c r="OGH2" s="285"/>
      <c r="OGI2" s="285"/>
      <c r="OGJ2" s="285"/>
      <c r="OGK2" s="285"/>
      <c r="OGL2" s="285"/>
      <c r="OGM2" s="285"/>
      <c r="OGN2" s="285"/>
      <c r="OGO2" s="285"/>
      <c r="OGP2" s="285"/>
      <c r="OGQ2" s="285"/>
      <c r="OGR2" s="285"/>
      <c r="OGS2" s="285"/>
      <c r="OGT2" s="285"/>
      <c r="OGU2" s="285"/>
      <c r="OGV2" s="285"/>
      <c r="OGW2" s="285"/>
      <c r="OGX2" s="285"/>
      <c r="OGY2" s="285"/>
      <c r="OGZ2" s="285"/>
      <c r="OHA2" s="285"/>
      <c r="OHB2" s="285"/>
      <c r="OHC2" s="285"/>
      <c r="OHD2" s="285"/>
      <c r="OHE2" s="285"/>
      <c r="OHF2" s="285"/>
      <c r="OHG2" s="285"/>
      <c r="OHH2" s="285"/>
      <c r="OHI2" s="285"/>
      <c r="OHJ2" s="285"/>
      <c r="OHK2" s="285"/>
      <c r="OHL2" s="285"/>
      <c r="OHM2" s="285"/>
      <c r="OHN2" s="285"/>
      <c r="OHO2" s="285"/>
      <c r="OHP2" s="285"/>
      <c r="OHQ2" s="285"/>
      <c r="OHR2" s="285"/>
      <c r="OHS2" s="285"/>
      <c r="OHT2" s="285"/>
      <c r="OHU2" s="285"/>
      <c r="OHV2" s="285"/>
      <c r="OHW2" s="285"/>
      <c r="OHX2" s="285"/>
      <c r="OHY2" s="285"/>
      <c r="OHZ2" s="285"/>
      <c r="OIA2" s="285"/>
      <c r="OIB2" s="285"/>
      <c r="OIC2" s="285"/>
      <c r="OID2" s="285"/>
      <c r="OIE2" s="285"/>
      <c r="OIF2" s="285"/>
      <c r="OIG2" s="285"/>
      <c r="OIH2" s="285"/>
      <c r="OII2" s="285"/>
      <c r="OIJ2" s="285"/>
      <c r="OIK2" s="285"/>
      <c r="OIL2" s="285"/>
      <c r="OIM2" s="285"/>
      <c r="OIN2" s="285"/>
      <c r="OIO2" s="285"/>
      <c r="OIP2" s="285"/>
      <c r="OIQ2" s="285"/>
      <c r="OIR2" s="285"/>
      <c r="OIS2" s="285"/>
      <c r="OIT2" s="285"/>
      <c r="OIU2" s="285"/>
      <c r="OIV2" s="285"/>
      <c r="OIW2" s="285"/>
      <c r="OIX2" s="285"/>
      <c r="OIY2" s="285"/>
      <c r="OIZ2" s="285"/>
      <c r="OJA2" s="285"/>
      <c r="OJB2" s="285"/>
      <c r="OJC2" s="285"/>
      <c r="OJD2" s="285"/>
      <c r="OJE2" s="285"/>
      <c r="OJF2" s="285"/>
      <c r="OJG2" s="285"/>
      <c r="OJH2" s="285"/>
      <c r="OJI2" s="285"/>
      <c r="OJJ2" s="285"/>
      <c r="OJK2" s="285"/>
      <c r="OJL2" s="285"/>
      <c r="OJM2" s="285"/>
      <c r="OJN2" s="285"/>
      <c r="OJO2" s="285"/>
      <c r="OJP2" s="285"/>
      <c r="OJQ2" s="285"/>
      <c r="OJR2" s="285"/>
      <c r="OJS2" s="285"/>
      <c r="OJT2" s="285"/>
      <c r="OJU2" s="285"/>
      <c r="OJV2" s="285"/>
      <c r="OJW2" s="285"/>
      <c r="OJX2" s="285"/>
      <c r="OJY2" s="285"/>
      <c r="OJZ2" s="285"/>
      <c r="OKA2" s="285"/>
      <c r="OKB2" s="285"/>
      <c r="OKC2" s="285"/>
      <c r="OKD2" s="285"/>
      <c r="OKE2" s="285"/>
      <c r="OKF2" s="285"/>
      <c r="OKG2" s="285"/>
      <c r="OKH2" s="285"/>
      <c r="OKI2" s="285"/>
      <c r="OKJ2" s="285"/>
      <c r="OKK2" s="285"/>
      <c r="OKL2" s="285"/>
      <c r="OKM2" s="285"/>
      <c r="OKN2" s="285"/>
      <c r="OKO2" s="285"/>
      <c r="OKP2" s="285"/>
      <c r="OKQ2" s="285"/>
      <c r="OKR2" s="285"/>
      <c r="OKS2" s="285"/>
      <c r="OKT2" s="285"/>
      <c r="OKU2" s="285"/>
      <c r="OKV2" s="285"/>
      <c r="OKW2" s="285"/>
      <c r="OKX2" s="285"/>
      <c r="OKY2" s="285"/>
      <c r="OKZ2" s="285"/>
      <c r="OLA2" s="285"/>
      <c r="OLB2" s="285"/>
      <c r="OLC2" s="285"/>
      <c r="OLD2" s="285"/>
      <c r="OLE2" s="285"/>
      <c r="OLF2" s="285"/>
      <c r="OLG2" s="285"/>
      <c r="OLH2" s="285"/>
      <c r="OLI2" s="285"/>
      <c r="OLJ2" s="285"/>
      <c r="OLK2" s="285"/>
      <c r="OLL2" s="285"/>
      <c r="OLM2" s="285"/>
      <c r="OLN2" s="285"/>
      <c r="OLO2" s="285"/>
      <c r="OLP2" s="285"/>
      <c r="OLQ2" s="285"/>
      <c r="OLR2" s="285"/>
      <c r="OLS2" s="285"/>
      <c r="OLT2" s="285"/>
      <c r="OLU2" s="285"/>
      <c r="OLV2" s="285"/>
      <c r="OLW2" s="285"/>
      <c r="OLX2" s="285"/>
      <c r="OLY2" s="285"/>
      <c r="OLZ2" s="285"/>
      <c r="OMA2" s="285"/>
      <c r="OMB2" s="285"/>
      <c r="OMC2" s="285"/>
      <c r="OMD2" s="285"/>
      <c r="OME2" s="285"/>
      <c r="OMF2" s="285"/>
      <c r="OMG2" s="285"/>
      <c r="OMH2" s="285"/>
      <c r="OMI2" s="285"/>
      <c r="OMJ2" s="285"/>
      <c r="OMK2" s="285"/>
      <c r="OML2" s="285"/>
      <c r="OMM2" s="285"/>
      <c r="OMN2" s="285"/>
      <c r="OMO2" s="285"/>
      <c r="OMP2" s="285"/>
      <c r="OMQ2" s="285"/>
      <c r="OMR2" s="285"/>
      <c r="OMS2" s="285"/>
      <c r="OMT2" s="285"/>
      <c r="OMU2" s="285"/>
      <c r="OMV2" s="285"/>
      <c r="OMW2" s="285"/>
      <c r="OMX2" s="285"/>
      <c r="OMY2" s="285"/>
      <c r="OMZ2" s="285"/>
      <c r="ONA2" s="285"/>
      <c r="ONB2" s="285"/>
      <c r="ONC2" s="285"/>
      <c r="OND2" s="285"/>
      <c r="ONE2" s="285"/>
      <c r="ONF2" s="285"/>
      <c r="ONG2" s="285"/>
      <c r="ONH2" s="285"/>
      <c r="ONI2" s="285"/>
      <c r="ONJ2" s="285"/>
      <c r="ONK2" s="285"/>
      <c r="ONL2" s="285"/>
      <c r="ONM2" s="285"/>
      <c r="ONN2" s="285"/>
      <c r="ONO2" s="285"/>
      <c r="ONP2" s="285"/>
      <c r="ONQ2" s="285"/>
      <c r="ONR2" s="285"/>
      <c r="ONS2" s="285"/>
      <c r="ONT2" s="285"/>
      <c r="ONU2" s="285"/>
      <c r="ONV2" s="285"/>
      <c r="ONW2" s="285"/>
      <c r="ONX2" s="285"/>
      <c r="ONY2" s="285"/>
      <c r="ONZ2" s="285"/>
      <c r="OOA2" s="285"/>
      <c r="OOB2" s="285"/>
      <c r="OOC2" s="285"/>
      <c r="OOD2" s="285"/>
      <c r="OOE2" s="285"/>
      <c r="OOF2" s="285"/>
      <c r="OOG2" s="285"/>
      <c r="OOH2" s="285"/>
      <c r="OOI2" s="285"/>
      <c r="OOJ2" s="285"/>
      <c r="OOK2" s="285"/>
      <c r="OOL2" s="285"/>
      <c r="OOM2" s="285"/>
      <c r="OON2" s="285"/>
      <c r="OOO2" s="285"/>
      <c r="OOP2" s="285"/>
      <c r="OOQ2" s="285"/>
      <c r="OOR2" s="285"/>
      <c r="OOS2" s="285"/>
      <c r="OOT2" s="285"/>
      <c r="OOU2" s="285"/>
      <c r="OOV2" s="285"/>
      <c r="OOW2" s="285"/>
      <c r="OOX2" s="285"/>
      <c r="OOY2" s="285"/>
      <c r="OOZ2" s="285"/>
      <c r="OPA2" s="285"/>
      <c r="OPB2" s="285"/>
      <c r="OPC2" s="285"/>
      <c r="OPD2" s="285"/>
      <c r="OPE2" s="285"/>
      <c r="OPF2" s="285"/>
      <c r="OPG2" s="285"/>
      <c r="OPH2" s="285"/>
      <c r="OPI2" s="285"/>
      <c r="OPJ2" s="285"/>
      <c r="OPK2" s="285"/>
      <c r="OPL2" s="285"/>
      <c r="OPM2" s="285"/>
      <c r="OPN2" s="285"/>
      <c r="OPO2" s="285"/>
      <c r="OPP2" s="285"/>
      <c r="OPQ2" s="285"/>
      <c r="OPR2" s="285"/>
      <c r="OPS2" s="285"/>
      <c r="OPT2" s="285"/>
      <c r="OPU2" s="285"/>
      <c r="OPV2" s="285"/>
      <c r="OPW2" s="285"/>
      <c r="OPX2" s="285"/>
      <c r="OPY2" s="285"/>
      <c r="OPZ2" s="285"/>
      <c r="OQA2" s="285"/>
      <c r="OQB2" s="285"/>
      <c r="OQC2" s="285"/>
      <c r="OQD2" s="285"/>
      <c r="OQE2" s="285"/>
      <c r="OQF2" s="285"/>
      <c r="OQG2" s="285"/>
      <c r="OQH2" s="285"/>
      <c r="OQI2" s="285"/>
      <c r="OQJ2" s="285"/>
      <c r="OQK2" s="285"/>
      <c r="OQL2" s="285"/>
      <c r="OQM2" s="285"/>
      <c r="OQN2" s="285"/>
      <c r="OQO2" s="285"/>
      <c r="OQP2" s="285"/>
      <c r="OQQ2" s="285"/>
      <c r="OQR2" s="285"/>
      <c r="OQS2" s="285"/>
      <c r="OQT2" s="285"/>
      <c r="OQU2" s="285"/>
      <c r="OQV2" s="285"/>
      <c r="OQW2" s="285"/>
      <c r="OQX2" s="285"/>
      <c r="OQY2" s="285"/>
      <c r="OQZ2" s="285"/>
      <c r="ORA2" s="285"/>
      <c r="ORB2" s="285"/>
      <c r="ORC2" s="285"/>
      <c r="ORD2" s="285"/>
      <c r="ORE2" s="285"/>
      <c r="ORF2" s="285"/>
      <c r="ORG2" s="285"/>
      <c r="ORH2" s="285"/>
      <c r="ORI2" s="285"/>
      <c r="ORJ2" s="285"/>
      <c r="ORK2" s="285"/>
      <c r="ORL2" s="285"/>
      <c r="ORM2" s="285"/>
      <c r="ORN2" s="285"/>
      <c r="ORO2" s="285"/>
      <c r="ORP2" s="285"/>
      <c r="ORQ2" s="285"/>
      <c r="ORR2" s="285"/>
      <c r="ORS2" s="285"/>
      <c r="ORT2" s="285"/>
      <c r="ORU2" s="285"/>
      <c r="ORV2" s="285"/>
      <c r="ORW2" s="285"/>
      <c r="ORX2" s="285"/>
      <c r="ORY2" s="285"/>
      <c r="ORZ2" s="285"/>
      <c r="OSA2" s="285"/>
      <c r="OSB2" s="285"/>
      <c r="OSC2" s="285"/>
      <c r="OSD2" s="285"/>
      <c r="OSE2" s="285"/>
      <c r="OSF2" s="285"/>
      <c r="OSG2" s="285"/>
      <c r="OSH2" s="285"/>
      <c r="OSI2" s="285"/>
      <c r="OSJ2" s="285"/>
      <c r="OSK2" s="285"/>
      <c r="OSL2" s="285"/>
      <c r="OSM2" s="285"/>
      <c r="OSN2" s="285"/>
      <c r="OSO2" s="285"/>
      <c r="OSP2" s="285"/>
      <c r="OSQ2" s="285"/>
      <c r="OSR2" s="285"/>
      <c r="OSS2" s="285"/>
      <c r="OST2" s="285"/>
      <c r="OSU2" s="285"/>
      <c r="OSV2" s="285"/>
      <c r="OSW2" s="285"/>
      <c r="OSX2" s="285"/>
      <c r="OSY2" s="285"/>
      <c r="OSZ2" s="285"/>
      <c r="OTA2" s="285"/>
      <c r="OTB2" s="285"/>
      <c r="OTC2" s="285"/>
      <c r="OTD2" s="285"/>
      <c r="OTE2" s="285"/>
      <c r="OTF2" s="285"/>
      <c r="OTG2" s="285"/>
      <c r="OTH2" s="285"/>
      <c r="OTI2" s="285"/>
      <c r="OTJ2" s="285"/>
      <c r="OTK2" s="285"/>
      <c r="OTL2" s="285"/>
      <c r="OTM2" s="285"/>
      <c r="OTN2" s="285"/>
      <c r="OTO2" s="285"/>
      <c r="OTP2" s="285"/>
      <c r="OTQ2" s="285"/>
      <c r="OTR2" s="285"/>
      <c r="OTS2" s="285"/>
      <c r="OTT2" s="285"/>
      <c r="OTU2" s="285"/>
      <c r="OTV2" s="285"/>
      <c r="OTW2" s="285"/>
      <c r="OTX2" s="285"/>
      <c r="OTY2" s="285"/>
      <c r="OTZ2" s="285"/>
      <c r="OUA2" s="285"/>
      <c r="OUB2" s="285"/>
      <c r="OUC2" s="285"/>
      <c r="OUD2" s="285"/>
      <c r="OUE2" s="285"/>
      <c r="OUF2" s="285"/>
      <c r="OUG2" s="285"/>
      <c r="OUH2" s="285"/>
      <c r="OUI2" s="285"/>
      <c r="OUJ2" s="285"/>
      <c r="OUK2" s="285"/>
      <c r="OUL2" s="285"/>
      <c r="OUM2" s="285"/>
      <c r="OUN2" s="285"/>
      <c r="OUO2" s="285"/>
      <c r="OUP2" s="285"/>
      <c r="OUQ2" s="285"/>
      <c r="OUR2" s="285"/>
      <c r="OUS2" s="285"/>
      <c r="OUT2" s="285"/>
      <c r="OUU2" s="285"/>
      <c r="OUV2" s="285"/>
      <c r="OUW2" s="285"/>
      <c r="OUX2" s="285"/>
      <c r="OUY2" s="285"/>
      <c r="OUZ2" s="285"/>
      <c r="OVA2" s="285"/>
      <c r="OVB2" s="285"/>
      <c r="OVC2" s="285"/>
      <c r="OVD2" s="285"/>
      <c r="OVE2" s="285"/>
      <c r="OVF2" s="285"/>
      <c r="OVG2" s="285"/>
      <c r="OVH2" s="285"/>
      <c r="OVI2" s="285"/>
      <c r="OVJ2" s="285"/>
      <c r="OVK2" s="285"/>
      <c r="OVL2" s="285"/>
      <c r="OVM2" s="285"/>
      <c r="OVN2" s="285"/>
      <c r="OVO2" s="285"/>
      <c r="OVP2" s="285"/>
      <c r="OVQ2" s="285"/>
      <c r="OVR2" s="285"/>
      <c r="OVS2" s="285"/>
      <c r="OVT2" s="285"/>
      <c r="OVU2" s="285"/>
      <c r="OVV2" s="285"/>
      <c r="OVW2" s="285"/>
      <c r="OVX2" s="285"/>
      <c r="OVY2" s="285"/>
      <c r="OVZ2" s="285"/>
      <c r="OWA2" s="285"/>
      <c r="OWB2" s="285"/>
      <c r="OWC2" s="285"/>
      <c r="OWD2" s="285"/>
      <c r="OWE2" s="285"/>
      <c r="OWF2" s="285"/>
      <c r="OWG2" s="285"/>
      <c r="OWH2" s="285"/>
      <c r="OWI2" s="285"/>
      <c r="OWJ2" s="285"/>
      <c r="OWK2" s="285"/>
      <c r="OWL2" s="285"/>
      <c r="OWM2" s="285"/>
      <c r="OWN2" s="285"/>
      <c r="OWO2" s="285"/>
      <c r="OWP2" s="285"/>
      <c r="OWQ2" s="285"/>
      <c r="OWR2" s="285"/>
      <c r="OWS2" s="285"/>
      <c r="OWT2" s="285"/>
      <c r="OWU2" s="285"/>
      <c r="OWV2" s="285"/>
      <c r="OWW2" s="285"/>
      <c r="OWX2" s="285"/>
      <c r="OWY2" s="285"/>
      <c r="OWZ2" s="285"/>
      <c r="OXA2" s="285"/>
      <c r="OXB2" s="285"/>
      <c r="OXC2" s="285"/>
      <c r="OXD2" s="285"/>
      <c r="OXE2" s="285"/>
      <c r="OXF2" s="285"/>
      <c r="OXG2" s="285"/>
      <c r="OXH2" s="285"/>
      <c r="OXI2" s="285"/>
      <c r="OXJ2" s="285"/>
      <c r="OXK2" s="285"/>
      <c r="OXL2" s="285"/>
      <c r="OXM2" s="285"/>
      <c r="OXN2" s="285"/>
      <c r="OXO2" s="285"/>
      <c r="OXP2" s="285"/>
      <c r="OXQ2" s="285"/>
      <c r="OXR2" s="285"/>
      <c r="OXS2" s="285"/>
      <c r="OXT2" s="285"/>
      <c r="OXU2" s="285"/>
      <c r="OXV2" s="285"/>
      <c r="OXW2" s="285"/>
      <c r="OXX2" s="285"/>
      <c r="OXY2" s="285"/>
      <c r="OXZ2" s="285"/>
      <c r="OYA2" s="285"/>
      <c r="OYB2" s="285"/>
      <c r="OYC2" s="285"/>
      <c r="OYD2" s="285"/>
      <c r="OYE2" s="285"/>
      <c r="OYF2" s="285"/>
      <c r="OYG2" s="285"/>
      <c r="OYH2" s="285"/>
      <c r="OYI2" s="285"/>
      <c r="OYJ2" s="285"/>
      <c r="OYK2" s="285"/>
      <c r="OYL2" s="285"/>
      <c r="OYM2" s="285"/>
      <c r="OYN2" s="285"/>
      <c r="OYO2" s="285"/>
      <c r="OYP2" s="285"/>
      <c r="OYQ2" s="285"/>
      <c r="OYR2" s="285"/>
      <c r="OYS2" s="285"/>
      <c r="OYT2" s="285"/>
      <c r="OYU2" s="285"/>
      <c r="OYV2" s="285"/>
      <c r="OYW2" s="285"/>
      <c r="OYX2" s="285"/>
      <c r="OYY2" s="285"/>
      <c r="OYZ2" s="285"/>
      <c r="OZA2" s="285"/>
      <c r="OZB2" s="285"/>
      <c r="OZC2" s="285"/>
      <c r="OZD2" s="285"/>
      <c r="OZE2" s="285"/>
      <c r="OZF2" s="285"/>
      <c r="OZG2" s="285"/>
      <c r="OZH2" s="285"/>
      <c r="OZI2" s="285"/>
      <c r="OZJ2" s="285"/>
      <c r="OZK2" s="285"/>
      <c r="OZL2" s="285"/>
      <c r="OZM2" s="285"/>
      <c r="OZN2" s="285"/>
      <c r="OZO2" s="285"/>
      <c r="OZP2" s="285"/>
      <c r="OZQ2" s="285"/>
      <c r="OZR2" s="285"/>
      <c r="OZS2" s="285"/>
      <c r="OZT2" s="285"/>
      <c r="OZU2" s="285"/>
      <c r="OZV2" s="285"/>
      <c r="OZW2" s="285"/>
      <c r="OZX2" s="285"/>
      <c r="OZY2" s="285"/>
      <c r="OZZ2" s="285"/>
      <c r="PAA2" s="285"/>
      <c r="PAB2" s="285"/>
      <c r="PAC2" s="285"/>
      <c r="PAD2" s="285"/>
      <c r="PAE2" s="285"/>
      <c r="PAF2" s="285"/>
      <c r="PAG2" s="285"/>
      <c r="PAH2" s="285"/>
      <c r="PAI2" s="285"/>
      <c r="PAJ2" s="285"/>
      <c r="PAK2" s="285"/>
      <c r="PAL2" s="285"/>
      <c r="PAM2" s="285"/>
      <c r="PAN2" s="285"/>
      <c r="PAO2" s="285"/>
      <c r="PAP2" s="285"/>
      <c r="PAQ2" s="285"/>
      <c r="PAR2" s="285"/>
      <c r="PAS2" s="285"/>
      <c r="PAT2" s="285"/>
      <c r="PAU2" s="285"/>
      <c r="PAV2" s="285"/>
      <c r="PAW2" s="285"/>
      <c r="PAX2" s="285"/>
      <c r="PAY2" s="285"/>
      <c r="PAZ2" s="285"/>
      <c r="PBA2" s="285"/>
      <c r="PBB2" s="285"/>
      <c r="PBC2" s="285"/>
      <c r="PBD2" s="285"/>
      <c r="PBE2" s="285"/>
      <c r="PBF2" s="285"/>
      <c r="PBG2" s="285"/>
      <c r="PBH2" s="285"/>
      <c r="PBI2" s="285"/>
      <c r="PBJ2" s="285"/>
      <c r="PBK2" s="285"/>
      <c r="PBL2" s="285"/>
      <c r="PBM2" s="285"/>
      <c r="PBN2" s="285"/>
      <c r="PBO2" s="285"/>
      <c r="PBP2" s="285"/>
      <c r="PBQ2" s="285"/>
      <c r="PBR2" s="285"/>
      <c r="PBS2" s="285"/>
      <c r="PBT2" s="285"/>
      <c r="PBU2" s="285"/>
      <c r="PBV2" s="285"/>
      <c r="PBW2" s="285"/>
      <c r="PBX2" s="285"/>
      <c r="PBY2" s="285"/>
      <c r="PBZ2" s="285"/>
      <c r="PCA2" s="285"/>
      <c r="PCB2" s="285"/>
      <c r="PCC2" s="285"/>
      <c r="PCD2" s="285"/>
      <c r="PCE2" s="285"/>
      <c r="PCF2" s="285"/>
      <c r="PCG2" s="285"/>
      <c r="PCH2" s="285"/>
      <c r="PCI2" s="285"/>
      <c r="PCJ2" s="285"/>
      <c r="PCK2" s="285"/>
      <c r="PCL2" s="285"/>
      <c r="PCM2" s="285"/>
      <c r="PCN2" s="285"/>
      <c r="PCO2" s="285"/>
      <c r="PCP2" s="285"/>
      <c r="PCQ2" s="285"/>
      <c r="PCR2" s="285"/>
      <c r="PCS2" s="285"/>
      <c r="PCT2" s="285"/>
      <c r="PCU2" s="285"/>
      <c r="PCV2" s="285"/>
      <c r="PCW2" s="285"/>
      <c r="PCX2" s="285"/>
      <c r="PCY2" s="285"/>
      <c r="PCZ2" s="285"/>
      <c r="PDA2" s="285"/>
      <c r="PDB2" s="285"/>
      <c r="PDC2" s="285"/>
      <c r="PDD2" s="285"/>
      <c r="PDE2" s="285"/>
      <c r="PDF2" s="285"/>
      <c r="PDG2" s="285"/>
      <c r="PDH2" s="285"/>
      <c r="PDI2" s="285"/>
      <c r="PDJ2" s="285"/>
      <c r="PDK2" s="285"/>
      <c r="PDL2" s="285"/>
      <c r="PDM2" s="285"/>
      <c r="PDN2" s="285"/>
      <c r="PDO2" s="285"/>
      <c r="PDP2" s="285"/>
      <c r="PDQ2" s="285"/>
      <c r="PDR2" s="285"/>
      <c r="PDS2" s="285"/>
      <c r="PDT2" s="285"/>
      <c r="PDU2" s="285"/>
      <c r="PDV2" s="285"/>
      <c r="PDW2" s="285"/>
      <c r="PDX2" s="285"/>
      <c r="PDY2" s="285"/>
      <c r="PDZ2" s="285"/>
      <c r="PEA2" s="285"/>
      <c r="PEB2" s="285"/>
      <c r="PEC2" s="285"/>
      <c r="PED2" s="285"/>
      <c r="PEE2" s="285"/>
      <c r="PEF2" s="285"/>
      <c r="PEG2" s="285"/>
      <c r="PEH2" s="285"/>
      <c r="PEI2" s="285"/>
      <c r="PEJ2" s="285"/>
      <c r="PEK2" s="285"/>
      <c r="PEL2" s="285"/>
      <c r="PEM2" s="285"/>
      <c r="PEN2" s="285"/>
      <c r="PEO2" s="285"/>
      <c r="PEP2" s="285"/>
      <c r="PEQ2" s="285"/>
      <c r="PER2" s="285"/>
      <c r="PES2" s="285"/>
      <c r="PET2" s="285"/>
      <c r="PEU2" s="285"/>
      <c r="PEV2" s="285"/>
      <c r="PEW2" s="285"/>
      <c r="PEX2" s="285"/>
      <c r="PEY2" s="285"/>
      <c r="PEZ2" s="285"/>
      <c r="PFA2" s="285"/>
      <c r="PFB2" s="285"/>
      <c r="PFC2" s="285"/>
      <c r="PFD2" s="285"/>
      <c r="PFE2" s="285"/>
      <c r="PFF2" s="285"/>
      <c r="PFG2" s="285"/>
      <c r="PFH2" s="285"/>
      <c r="PFI2" s="285"/>
      <c r="PFJ2" s="285"/>
      <c r="PFK2" s="285"/>
      <c r="PFL2" s="285"/>
      <c r="PFM2" s="285"/>
      <c r="PFN2" s="285"/>
      <c r="PFO2" s="285"/>
      <c r="PFP2" s="285"/>
      <c r="PFQ2" s="285"/>
      <c r="PFR2" s="285"/>
      <c r="PFS2" s="285"/>
      <c r="PFT2" s="285"/>
      <c r="PFU2" s="285"/>
      <c r="PFV2" s="285"/>
      <c r="PFW2" s="285"/>
      <c r="PFX2" s="285"/>
      <c r="PFY2" s="285"/>
      <c r="PFZ2" s="285"/>
      <c r="PGA2" s="285"/>
      <c r="PGB2" s="285"/>
      <c r="PGC2" s="285"/>
      <c r="PGD2" s="285"/>
      <c r="PGE2" s="285"/>
      <c r="PGF2" s="285"/>
      <c r="PGG2" s="285"/>
      <c r="PGH2" s="285"/>
      <c r="PGI2" s="285"/>
      <c r="PGJ2" s="285"/>
      <c r="PGK2" s="285"/>
      <c r="PGL2" s="285"/>
      <c r="PGM2" s="285"/>
      <c r="PGN2" s="285"/>
      <c r="PGO2" s="285"/>
      <c r="PGP2" s="285"/>
      <c r="PGQ2" s="285"/>
      <c r="PGR2" s="285"/>
      <c r="PGS2" s="285"/>
      <c r="PGT2" s="285"/>
      <c r="PGU2" s="285"/>
      <c r="PGV2" s="285"/>
      <c r="PGW2" s="285"/>
      <c r="PGX2" s="285"/>
      <c r="PGY2" s="285"/>
      <c r="PGZ2" s="285"/>
      <c r="PHA2" s="285"/>
      <c r="PHB2" s="285"/>
      <c r="PHC2" s="285"/>
      <c r="PHD2" s="285"/>
      <c r="PHE2" s="285"/>
      <c r="PHF2" s="285"/>
      <c r="PHG2" s="285"/>
      <c r="PHH2" s="285"/>
      <c r="PHI2" s="285"/>
      <c r="PHJ2" s="285"/>
      <c r="PHK2" s="285"/>
      <c r="PHL2" s="285"/>
      <c r="PHM2" s="285"/>
      <c r="PHN2" s="285"/>
      <c r="PHO2" s="285"/>
      <c r="PHP2" s="285"/>
      <c r="PHQ2" s="285"/>
      <c r="PHR2" s="285"/>
      <c r="PHS2" s="285"/>
      <c r="PHT2" s="285"/>
      <c r="PHU2" s="285"/>
      <c r="PHV2" s="285"/>
      <c r="PHW2" s="285"/>
      <c r="PHX2" s="285"/>
      <c r="PHY2" s="285"/>
      <c r="PHZ2" s="285"/>
      <c r="PIA2" s="285"/>
      <c r="PIB2" s="285"/>
      <c r="PIC2" s="285"/>
      <c r="PID2" s="285"/>
      <c r="PIE2" s="285"/>
      <c r="PIF2" s="285"/>
      <c r="PIG2" s="285"/>
      <c r="PIH2" s="285"/>
      <c r="PII2" s="285"/>
      <c r="PIJ2" s="285"/>
      <c r="PIK2" s="285"/>
      <c r="PIL2" s="285"/>
      <c r="PIM2" s="285"/>
      <c r="PIN2" s="285"/>
      <c r="PIO2" s="285"/>
      <c r="PIP2" s="285"/>
      <c r="PIQ2" s="285"/>
      <c r="PIR2" s="285"/>
      <c r="PIS2" s="285"/>
      <c r="PIT2" s="285"/>
      <c r="PIU2" s="285"/>
      <c r="PIV2" s="285"/>
      <c r="PIW2" s="285"/>
      <c r="PIX2" s="285"/>
      <c r="PIY2" s="285"/>
      <c r="PIZ2" s="285"/>
      <c r="PJA2" s="285"/>
      <c r="PJB2" s="285"/>
      <c r="PJC2" s="285"/>
      <c r="PJD2" s="285"/>
      <c r="PJE2" s="285"/>
      <c r="PJF2" s="285"/>
      <c r="PJG2" s="285"/>
      <c r="PJH2" s="285"/>
      <c r="PJI2" s="285"/>
      <c r="PJJ2" s="285"/>
      <c r="PJK2" s="285"/>
      <c r="PJL2" s="285"/>
      <c r="PJM2" s="285"/>
      <c r="PJN2" s="285"/>
      <c r="PJO2" s="285"/>
      <c r="PJP2" s="285"/>
      <c r="PJQ2" s="285"/>
      <c r="PJR2" s="285"/>
      <c r="PJS2" s="285"/>
      <c r="PJT2" s="285"/>
      <c r="PJU2" s="285"/>
      <c r="PJV2" s="285"/>
      <c r="PJW2" s="285"/>
      <c r="PJX2" s="285"/>
      <c r="PJY2" s="285"/>
      <c r="PJZ2" s="285"/>
      <c r="PKA2" s="285"/>
      <c r="PKB2" s="285"/>
      <c r="PKC2" s="285"/>
      <c r="PKD2" s="285"/>
      <c r="PKE2" s="285"/>
      <c r="PKF2" s="285"/>
      <c r="PKG2" s="285"/>
      <c r="PKH2" s="285"/>
      <c r="PKI2" s="285"/>
      <c r="PKJ2" s="285"/>
      <c r="PKK2" s="285"/>
      <c r="PKL2" s="285"/>
      <c r="PKM2" s="285"/>
      <c r="PKN2" s="285"/>
      <c r="PKO2" s="285"/>
      <c r="PKP2" s="285"/>
      <c r="PKQ2" s="285"/>
      <c r="PKR2" s="285"/>
      <c r="PKS2" s="285"/>
      <c r="PKT2" s="285"/>
      <c r="PKU2" s="285"/>
      <c r="PKV2" s="285"/>
      <c r="PKW2" s="285"/>
      <c r="PKX2" s="285"/>
      <c r="PKY2" s="285"/>
      <c r="PKZ2" s="285"/>
      <c r="PLA2" s="285"/>
      <c r="PLB2" s="285"/>
      <c r="PLC2" s="285"/>
      <c r="PLD2" s="285"/>
      <c r="PLE2" s="285"/>
      <c r="PLF2" s="285"/>
      <c r="PLG2" s="285"/>
      <c r="PLH2" s="285"/>
      <c r="PLI2" s="285"/>
      <c r="PLJ2" s="285"/>
      <c r="PLK2" s="285"/>
      <c r="PLL2" s="285"/>
      <c r="PLM2" s="285"/>
      <c r="PLN2" s="285"/>
      <c r="PLO2" s="285"/>
      <c r="PLP2" s="285"/>
      <c r="PLQ2" s="285"/>
      <c r="PLR2" s="285"/>
      <c r="PLS2" s="285"/>
      <c r="PLT2" s="285"/>
      <c r="PLU2" s="285"/>
      <c r="PLV2" s="285"/>
      <c r="PLW2" s="285"/>
      <c r="PLX2" s="285"/>
      <c r="PLY2" s="285"/>
      <c r="PLZ2" s="285"/>
      <c r="PMA2" s="285"/>
      <c r="PMB2" s="285"/>
      <c r="PMC2" s="285"/>
      <c r="PMD2" s="285"/>
      <c r="PME2" s="285"/>
      <c r="PMF2" s="285"/>
      <c r="PMG2" s="285"/>
      <c r="PMH2" s="285"/>
      <c r="PMI2" s="285"/>
      <c r="PMJ2" s="285"/>
      <c r="PMK2" s="285"/>
      <c r="PML2" s="285"/>
      <c r="PMM2" s="285"/>
      <c r="PMN2" s="285"/>
      <c r="PMO2" s="285"/>
      <c r="PMP2" s="285"/>
      <c r="PMQ2" s="285"/>
      <c r="PMR2" s="285"/>
      <c r="PMS2" s="285"/>
      <c r="PMT2" s="285"/>
      <c r="PMU2" s="285"/>
      <c r="PMV2" s="285"/>
      <c r="PMW2" s="285"/>
      <c r="PMX2" s="285"/>
      <c r="PMY2" s="285"/>
      <c r="PMZ2" s="285"/>
      <c r="PNA2" s="285"/>
      <c r="PNB2" s="285"/>
      <c r="PNC2" s="285"/>
      <c r="PND2" s="285"/>
      <c r="PNE2" s="285"/>
      <c r="PNF2" s="285"/>
      <c r="PNG2" s="285"/>
      <c r="PNH2" s="285"/>
      <c r="PNI2" s="285"/>
      <c r="PNJ2" s="285"/>
      <c r="PNK2" s="285"/>
      <c r="PNL2" s="285"/>
      <c r="PNM2" s="285"/>
      <c r="PNN2" s="285"/>
      <c r="PNO2" s="285"/>
      <c r="PNP2" s="285"/>
      <c r="PNQ2" s="285"/>
      <c r="PNR2" s="285"/>
      <c r="PNS2" s="285"/>
      <c r="PNT2" s="285"/>
      <c r="PNU2" s="285"/>
      <c r="PNV2" s="285"/>
      <c r="PNW2" s="285"/>
      <c r="PNX2" s="285"/>
      <c r="PNY2" s="285"/>
      <c r="PNZ2" s="285"/>
      <c r="POA2" s="285"/>
      <c r="POB2" s="285"/>
      <c r="POC2" s="285"/>
      <c r="POD2" s="285"/>
      <c r="POE2" s="285"/>
      <c r="POF2" s="285"/>
      <c r="POG2" s="285"/>
      <c r="POH2" s="285"/>
      <c r="POI2" s="285"/>
      <c r="POJ2" s="285"/>
      <c r="POK2" s="285"/>
      <c r="POL2" s="285"/>
      <c r="POM2" s="285"/>
      <c r="PON2" s="285"/>
      <c r="POO2" s="285"/>
      <c r="POP2" s="285"/>
      <c r="POQ2" s="285"/>
      <c r="POR2" s="285"/>
      <c r="POS2" s="285"/>
      <c r="POT2" s="285"/>
      <c r="POU2" s="285"/>
      <c r="POV2" s="285"/>
      <c r="POW2" s="285"/>
      <c r="POX2" s="285"/>
      <c r="POY2" s="285"/>
      <c r="POZ2" s="285"/>
      <c r="PPA2" s="285"/>
      <c r="PPB2" s="285"/>
      <c r="PPC2" s="285"/>
      <c r="PPD2" s="285"/>
      <c r="PPE2" s="285"/>
      <c r="PPF2" s="285"/>
      <c r="PPG2" s="285"/>
      <c r="PPH2" s="285"/>
      <c r="PPI2" s="285"/>
      <c r="PPJ2" s="285"/>
      <c r="PPK2" s="285"/>
      <c r="PPL2" s="285"/>
      <c r="PPM2" s="285"/>
      <c r="PPN2" s="285"/>
      <c r="PPO2" s="285"/>
      <c r="PPP2" s="285"/>
      <c r="PPQ2" s="285"/>
      <c r="PPR2" s="285"/>
      <c r="PPS2" s="285"/>
      <c r="PPT2" s="285"/>
      <c r="PPU2" s="285"/>
      <c r="PPV2" s="285"/>
      <c r="PPW2" s="285"/>
      <c r="PPX2" s="285"/>
      <c r="PPY2" s="285"/>
      <c r="PPZ2" s="285"/>
      <c r="PQA2" s="285"/>
      <c r="PQB2" s="285"/>
      <c r="PQC2" s="285"/>
      <c r="PQD2" s="285"/>
      <c r="PQE2" s="285"/>
      <c r="PQF2" s="285"/>
      <c r="PQG2" s="285"/>
      <c r="PQH2" s="285"/>
      <c r="PQI2" s="285"/>
      <c r="PQJ2" s="285"/>
      <c r="PQK2" s="285"/>
      <c r="PQL2" s="285"/>
      <c r="PQM2" s="285"/>
      <c r="PQN2" s="285"/>
      <c r="PQO2" s="285"/>
      <c r="PQP2" s="285"/>
      <c r="PQQ2" s="285"/>
      <c r="PQR2" s="285"/>
      <c r="PQS2" s="285"/>
      <c r="PQT2" s="285"/>
      <c r="PQU2" s="285"/>
      <c r="PQV2" s="285"/>
      <c r="PQW2" s="285"/>
      <c r="PQX2" s="285"/>
      <c r="PQY2" s="285"/>
      <c r="PQZ2" s="285"/>
      <c r="PRA2" s="285"/>
      <c r="PRB2" s="285"/>
      <c r="PRC2" s="285"/>
      <c r="PRD2" s="285"/>
      <c r="PRE2" s="285"/>
      <c r="PRF2" s="285"/>
      <c r="PRG2" s="285"/>
      <c r="PRH2" s="285"/>
      <c r="PRI2" s="285"/>
      <c r="PRJ2" s="285"/>
      <c r="PRK2" s="285"/>
      <c r="PRL2" s="285"/>
      <c r="PRM2" s="285"/>
      <c r="PRN2" s="285"/>
      <c r="PRO2" s="285"/>
      <c r="PRP2" s="285"/>
      <c r="PRQ2" s="285"/>
      <c r="PRR2" s="285"/>
      <c r="PRS2" s="285"/>
      <c r="PRT2" s="285"/>
      <c r="PRU2" s="285"/>
      <c r="PRV2" s="285"/>
      <c r="PRW2" s="285"/>
      <c r="PRX2" s="285"/>
      <c r="PRY2" s="285"/>
      <c r="PRZ2" s="285"/>
      <c r="PSA2" s="285"/>
      <c r="PSB2" s="285"/>
      <c r="PSC2" s="285"/>
      <c r="PSD2" s="285"/>
      <c r="PSE2" s="285"/>
      <c r="PSF2" s="285"/>
      <c r="PSG2" s="285"/>
      <c r="PSH2" s="285"/>
      <c r="PSI2" s="285"/>
      <c r="PSJ2" s="285"/>
      <c r="PSK2" s="285"/>
      <c r="PSL2" s="285"/>
      <c r="PSM2" s="285"/>
      <c r="PSN2" s="285"/>
      <c r="PSO2" s="285"/>
      <c r="PSP2" s="285"/>
      <c r="PSQ2" s="285"/>
      <c r="PSR2" s="285"/>
      <c r="PSS2" s="285"/>
      <c r="PST2" s="285"/>
      <c r="PSU2" s="285"/>
      <c r="PSV2" s="285"/>
      <c r="PSW2" s="285"/>
      <c r="PSX2" s="285"/>
      <c r="PSY2" s="285"/>
      <c r="PSZ2" s="285"/>
      <c r="PTA2" s="285"/>
      <c r="PTB2" s="285"/>
      <c r="PTC2" s="285"/>
      <c r="PTD2" s="285"/>
      <c r="PTE2" s="285"/>
      <c r="PTF2" s="285"/>
      <c r="PTG2" s="285"/>
      <c r="PTH2" s="285"/>
      <c r="PTI2" s="285"/>
      <c r="PTJ2" s="285"/>
      <c r="PTK2" s="285"/>
      <c r="PTL2" s="285"/>
      <c r="PTM2" s="285"/>
      <c r="PTN2" s="285"/>
      <c r="PTO2" s="285"/>
      <c r="PTP2" s="285"/>
      <c r="PTQ2" s="285"/>
      <c r="PTR2" s="285"/>
      <c r="PTS2" s="285"/>
      <c r="PTT2" s="285"/>
      <c r="PTU2" s="285"/>
      <c r="PTV2" s="285"/>
      <c r="PTW2" s="285"/>
      <c r="PTX2" s="285"/>
      <c r="PTY2" s="285"/>
      <c r="PTZ2" s="285"/>
      <c r="PUA2" s="285"/>
      <c r="PUB2" s="285"/>
      <c r="PUC2" s="285"/>
      <c r="PUD2" s="285"/>
      <c r="PUE2" s="285"/>
      <c r="PUF2" s="285"/>
      <c r="PUG2" s="285"/>
      <c r="PUH2" s="285"/>
      <c r="PUI2" s="285"/>
      <c r="PUJ2" s="285"/>
      <c r="PUK2" s="285"/>
      <c r="PUL2" s="285"/>
      <c r="PUM2" s="285"/>
      <c r="PUN2" s="285"/>
      <c r="PUO2" s="285"/>
      <c r="PUP2" s="285"/>
      <c r="PUQ2" s="285"/>
      <c r="PUR2" s="285"/>
      <c r="PUS2" s="285"/>
      <c r="PUT2" s="285"/>
      <c r="PUU2" s="285"/>
      <c r="PUV2" s="285"/>
      <c r="PUW2" s="285"/>
      <c r="PUX2" s="285"/>
      <c r="PUY2" s="285"/>
      <c r="PUZ2" s="285"/>
      <c r="PVA2" s="285"/>
      <c r="PVB2" s="285"/>
      <c r="PVC2" s="285"/>
      <c r="PVD2" s="285"/>
      <c r="PVE2" s="285"/>
      <c r="PVF2" s="285"/>
      <c r="PVG2" s="285"/>
      <c r="PVH2" s="285"/>
      <c r="PVI2" s="285"/>
      <c r="PVJ2" s="285"/>
      <c r="PVK2" s="285"/>
      <c r="PVL2" s="285"/>
      <c r="PVM2" s="285"/>
      <c r="PVN2" s="285"/>
      <c r="PVO2" s="285"/>
      <c r="PVP2" s="285"/>
      <c r="PVQ2" s="285"/>
      <c r="PVR2" s="285"/>
      <c r="PVS2" s="285"/>
      <c r="PVT2" s="285"/>
      <c r="PVU2" s="285"/>
      <c r="PVV2" s="285"/>
      <c r="PVW2" s="285"/>
      <c r="PVX2" s="285"/>
      <c r="PVY2" s="285"/>
      <c r="PVZ2" s="285"/>
      <c r="PWA2" s="285"/>
      <c r="PWB2" s="285"/>
      <c r="PWC2" s="285"/>
      <c r="PWD2" s="285"/>
      <c r="PWE2" s="285"/>
      <c r="PWF2" s="285"/>
      <c r="PWG2" s="285"/>
      <c r="PWH2" s="285"/>
      <c r="PWI2" s="285"/>
      <c r="PWJ2" s="285"/>
      <c r="PWK2" s="285"/>
      <c r="PWL2" s="285"/>
      <c r="PWM2" s="285"/>
      <c r="PWN2" s="285"/>
      <c r="PWO2" s="285"/>
      <c r="PWP2" s="285"/>
      <c r="PWQ2" s="285"/>
      <c r="PWR2" s="285"/>
      <c r="PWS2" s="285"/>
      <c r="PWT2" s="285"/>
      <c r="PWU2" s="285"/>
      <c r="PWV2" s="285"/>
      <c r="PWW2" s="285"/>
      <c r="PWX2" s="285"/>
      <c r="PWY2" s="285"/>
      <c r="PWZ2" s="285"/>
      <c r="PXA2" s="285"/>
      <c r="PXB2" s="285"/>
      <c r="PXC2" s="285"/>
      <c r="PXD2" s="285"/>
      <c r="PXE2" s="285"/>
      <c r="PXF2" s="285"/>
      <c r="PXG2" s="285"/>
      <c r="PXH2" s="285"/>
      <c r="PXI2" s="285"/>
      <c r="PXJ2" s="285"/>
      <c r="PXK2" s="285"/>
      <c r="PXL2" s="285"/>
      <c r="PXM2" s="285"/>
      <c r="PXN2" s="285"/>
      <c r="PXO2" s="285"/>
      <c r="PXP2" s="285"/>
      <c r="PXQ2" s="285"/>
      <c r="PXR2" s="285"/>
      <c r="PXS2" s="285"/>
      <c r="PXT2" s="285"/>
      <c r="PXU2" s="285"/>
      <c r="PXV2" s="285"/>
      <c r="PXW2" s="285"/>
      <c r="PXX2" s="285"/>
      <c r="PXY2" s="285"/>
      <c r="PXZ2" s="285"/>
      <c r="PYA2" s="285"/>
      <c r="PYB2" s="285"/>
      <c r="PYC2" s="285"/>
      <c r="PYD2" s="285"/>
      <c r="PYE2" s="285"/>
      <c r="PYF2" s="285"/>
      <c r="PYG2" s="285"/>
      <c r="PYH2" s="285"/>
      <c r="PYI2" s="285"/>
      <c r="PYJ2" s="285"/>
      <c r="PYK2" s="285"/>
      <c r="PYL2" s="285"/>
      <c r="PYM2" s="285"/>
      <c r="PYN2" s="285"/>
      <c r="PYO2" s="285"/>
      <c r="PYP2" s="285"/>
      <c r="PYQ2" s="285"/>
      <c r="PYR2" s="285"/>
      <c r="PYS2" s="285"/>
      <c r="PYT2" s="285"/>
      <c r="PYU2" s="285"/>
      <c r="PYV2" s="285"/>
      <c r="PYW2" s="285"/>
      <c r="PYX2" s="285"/>
      <c r="PYY2" s="285"/>
      <c r="PYZ2" s="285"/>
      <c r="PZA2" s="285"/>
      <c r="PZB2" s="285"/>
      <c r="PZC2" s="285"/>
      <c r="PZD2" s="285"/>
      <c r="PZE2" s="285"/>
      <c r="PZF2" s="285"/>
      <c r="PZG2" s="285"/>
      <c r="PZH2" s="285"/>
      <c r="PZI2" s="285"/>
      <c r="PZJ2" s="285"/>
      <c r="PZK2" s="285"/>
      <c r="PZL2" s="285"/>
      <c r="PZM2" s="285"/>
      <c r="PZN2" s="285"/>
      <c r="PZO2" s="285"/>
      <c r="PZP2" s="285"/>
      <c r="PZQ2" s="285"/>
      <c r="PZR2" s="285"/>
      <c r="PZS2" s="285"/>
      <c r="PZT2" s="285"/>
      <c r="PZU2" s="285"/>
      <c r="PZV2" s="285"/>
      <c r="PZW2" s="285"/>
      <c r="PZX2" s="285"/>
      <c r="PZY2" s="285"/>
      <c r="PZZ2" s="285"/>
      <c r="QAA2" s="285"/>
      <c r="QAB2" s="285"/>
      <c r="QAC2" s="285"/>
      <c r="QAD2" s="285"/>
      <c r="QAE2" s="285"/>
      <c r="QAF2" s="285"/>
      <c r="QAG2" s="285"/>
      <c r="QAH2" s="285"/>
      <c r="QAI2" s="285"/>
      <c r="QAJ2" s="285"/>
      <c r="QAK2" s="285"/>
      <c r="QAL2" s="285"/>
      <c r="QAM2" s="285"/>
      <c r="QAN2" s="285"/>
      <c r="QAO2" s="285"/>
      <c r="QAP2" s="285"/>
      <c r="QAQ2" s="285"/>
      <c r="QAR2" s="285"/>
      <c r="QAS2" s="285"/>
      <c r="QAT2" s="285"/>
      <c r="QAU2" s="285"/>
      <c r="QAV2" s="285"/>
      <c r="QAW2" s="285"/>
      <c r="QAX2" s="285"/>
      <c r="QAY2" s="285"/>
      <c r="QAZ2" s="285"/>
      <c r="QBA2" s="285"/>
      <c r="QBB2" s="285"/>
      <c r="QBC2" s="285"/>
      <c r="QBD2" s="285"/>
      <c r="QBE2" s="285"/>
      <c r="QBF2" s="285"/>
      <c r="QBG2" s="285"/>
      <c r="QBH2" s="285"/>
      <c r="QBI2" s="285"/>
      <c r="QBJ2" s="285"/>
      <c r="QBK2" s="285"/>
      <c r="QBL2" s="285"/>
      <c r="QBM2" s="285"/>
      <c r="QBN2" s="285"/>
      <c r="QBO2" s="285"/>
      <c r="QBP2" s="285"/>
      <c r="QBQ2" s="285"/>
      <c r="QBR2" s="285"/>
      <c r="QBS2" s="285"/>
      <c r="QBT2" s="285"/>
      <c r="QBU2" s="285"/>
      <c r="QBV2" s="285"/>
      <c r="QBW2" s="285"/>
      <c r="QBX2" s="285"/>
      <c r="QBY2" s="285"/>
      <c r="QBZ2" s="285"/>
      <c r="QCA2" s="285"/>
      <c r="QCB2" s="285"/>
      <c r="QCC2" s="285"/>
      <c r="QCD2" s="285"/>
      <c r="QCE2" s="285"/>
      <c r="QCF2" s="285"/>
      <c r="QCG2" s="285"/>
      <c r="QCH2" s="285"/>
      <c r="QCI2" s="285"/>
      <c r="QCJ2" s="285"/>
      <c r="QCK2" s="285"/>
      <c r="QCL2" s="285"/>
      <c r="QCM2" s="285"/>
      <c r="QCN2" s="285"/>
      <c r="QCO2" s="285"/>
      <c r="QCP2" s="285"/>
      <c r="QCQ2" s="285"/>
      <c r="QCR2" s="285"/>
      <c r="QCS2" s="285"/>
      <c r="QCT2" s="285"/>
      <c r="QCU2" s="285"/>
      <c r="QCV2" s="285"/>
      <c r="QCW2" s="285"/>
      <c r="QCX2" s="285"/>
      <c r="QCY2" s="285"/>
      <c r="QCZ2" s="285"/>
      <c r="QDA2" s="285"/>
      <c r="QDB2" s="285"/>
      <c r="QDC2" s="285"/>
      <c r="QDD2" s="285"/>
      <c r="QDE2" s="285"/>
      <c r="QDF2" s="285"/>
      <c r="QDG2" s="285"/>
      <c r="QDH2" s="285"/>
      <c r="QDI2" s="285"/>
      <c r="QDJ2" s="285"/>
      <c r="QDK2" s="285"/>
      <c r="QDL2" s="285"/>
      <c r="QDM2" s="285"/>
      <c r="QDN2" s="285"/>
      <c r="QDO2" s="285"/>
      <c r="QDP2" s="285"/>
      <c r="QDQ2" s="285"/>
      <c r="QDR2" s="285"/>
      <c r="QDS2" s="285"/>
      <c r="QDT2" s="285"/>
      <c r="QDU2" s="285"/>
      <c r="QDV2" s="285"/>
      <c r="QDW2" s="285"/>
      <c r="QDX2" s="285"/>
      <c r="QDY2" s="285"/>
      <c r="QDZ2" s="285"/>
      <c r="QEA2" s="285"/>
      <c r="QEB2" s="285"/>
      <c r="QEC2" s="285"/>
      <c r="QED2" s="285"/>
      <c r="QEE2" s="285"/>
      <c r="QEF2" s="285"/>
      <c r="QEG2" s="285"/>
      <c r="QEH2" s="285"/>
      <c r="QEI2" s="285"/>
      <c r="QEJ2" s="285"/>
      <c r="QEK2" s="285"/>
      <c r="QEL2" s="285"/>
      <c r="QEM2" s="285"/>
      <c r="QEN2" s="285"/>
      <c r="QEO2" s="285"/>
      <c r="QEP2" s="285"/>
      <c r="QEQ2" s="285"/>
      <c r="QER2" s="285"/>
      <c r="QES2" s="285"/>
      <c r="QET2" s="285"/>
      <c r="QEU2" s="285"/>
      <c r="QEV2" s="285"/>
      <c r="QEW2" s="285"/>
      <c r="QEX2" s="285"/>
      <c r="QEY2" s="285"/>
      <c r="QEZ2" s="285"/>
      <c r="QFA2" s="285"/>
      <c r="QFB2" s="285"/>
      <c r="QFC2" s="285"/>
      <c r="QFD2" s="285"/>
      <c r="QFE2" s="285"/>
      <c r="QFF2" s="285"/>
      <c r="QFG2" s="285"/>
      <c r="QFH2" s="285"/>
      <c r="QFI2" s="285"/>
      <c r="QFJ2" s="285"/>
      <c r="QFK2" s="285"/>
      <c r="QFL2" s="285"/>
      <c r="QFM2" s="285"/>
      <c r="QFN2" s="285"/>
      <c r="QFO2" s="285"/>
      <c r="QFP2" s="285"/>
      <c r="QFQ2" s="285"/>
      <c r="QFR2" s="285"/>
      <c r="QFS2" s="285"/>
      <c r="QFT2" s="285"/>
      <c r="QFU2" s="285"/>
      <c r="QFV2" s="285"/>
      <c r="QFW2" s="285"/>
      <c r="QFX2" s="285"/>
      <c r="QFY2" s="285"/>
      <c r="QFZ2" s="285"/>
      <c r="QGA2" s="285"/>
      <c r="QGB2" s="285"/>
      <c r="QGC2" s="285"/>
      <c r="QGD2" s="285"/>
      <c r="QGE2" s="285"/>
      <c r="QGF2" s="285"/>
      <c r="QGG2" s="285"/>
      <c r="QGH2" s="285"/>
      <c r="QGI2" s="285"/>
      <c r="QGJ2" s="285"/>
      <c r="QGK2" s="285"/>
      <c r="QGL2" s="285"/>
      <c r="QGM2" s="285"/>
      <c r="QGN2" s="285"/>
      <c r="QGO2" s="285"/>
      <c r="QGP2" s="285"/>
      <c r="QGQ2" s="285"/>
      <c r="QGR2" s="285"/>
      <c r="QGS2" s="285"/>
      <c r="QGT2" s="285"/>
      <c r="QGU2" s="285"/>
      <c r="QGV2" s="285"/>
      <c r="QGW2" s="285"/>
      <c r="QGX2" s="285"/>
      <c r="QGY2" s="285"/>
      <c r="QGZ2" s="285"/>
      <c r="QHA2" s="285"/>
      <c r="QHB2" s="285"/>
      <c r="QHC2" s="285"/>
      <c r="QHD2" s="285"/>
      <c r="QHE2" s="285"/>
      <c r="QHF2" s="285"/>
      <c r="QHG2" s="285"/>
      <c r="QHH2" s="285"/>
      <c r="QHI2" s="285"/>
      <c r="QHJ2" s="285"/>
      <c r="QHK2" s="285"/>
      <c r="QHL2" s="285"/>
      <c r="QHM2" s="285"/>
      <c r="QHN2" s="285"/>
      <c r="QHO2" s="285"/>
      <c r="QHP2" s="285"/>
      <c r="QHQ2" s="285"/>
      <c r="QHR2" s="285"/>
      <c r="QHS2" s="285"/>
      <c r="QHT2" s="285"/>
      <c r="QHU2" s="285"/>
      <c r="QHV2" s="285"/>
      <c r="QHW2" s="285"/>
      <c r="QHX2" s="285"/>
      <c r="QHY2" s="285"/>
      <c r="QHZ2" s="285"/>
      <c r="QIA2" s="285"/>
      <c r="QIB2" s="285"/>
      <c r="QIC2" s="285"/>
      <c r="QID2" s="285"/>
      <c r="QIE2" s="285"/>
      <c r="QIF2" s="285"/>
      <c r="QIG2" s="285"/>
      <c r="QIH2" s="285"/>
      <c r="QII2" s="285"/>
      <c r="QIJ2" s="285"/>
      <c r="QIK2" s="285"/>
      <c r="QIL2" s="285"/>
      <c r="QIM2" s="285"/>
      <c r="QIN2" s="285"/>
      <c r="QIO2" s="285"/>
      <c r="QIP2" s="285"/>
      <c r="QIQ2" s="285"/>
      <c r="QIR2" s="285"/>
      <c r="QIS2" s="285"/>
      <c r="QIT2" s="285"/>
      <c r="QIU2" s="285"/>
      <c r="QIV2" s="285"/>
      <c r="QIW2" s="285"/>
      <c r="QIX2" s="285"/>
      <c r="QIY2" s="285"/>
      <c r="QIZ2" s="285"/>
      <c r="QJA2" s="285"/>
      <c r="QJB2" s="285"/>
      <c r="QJC2" s="285"/>
      <c r="QJD2" s="285"/>
      <c r="QJE2" s="285"/>
      <c r="QJF2" s="285"/>
      <c r="QJG2" s="285"/>
      <c r="QJH2" s="285"/>
      <c r="QJI2" s="285"/>
      <c r="QJJ2" s="285"/>
      <c r="QJK2" s="285"/>
      <c r="QJL2" s="285"/>
      <c r="QJM2" s="285"/>
      <c r="QJN2" s="285"/>
      <c r="QJO2" s="285"/>
      <c r="QJP2" s="285"/>
      <c r="QJQ2" s="285"/>
      <c r="QJR2" s="285"/>
      <c r="QJS2" s="285"/>
      <c r="QJT2" s="285"/>
      <c r="QJU2" s="285"/>
      <c r="QJV2" s="285"/>
      <c r="QJW2" s="285"/>
      <c r="QJX2" s="285"/>
      <c r="QJY2" s="285"/>
      <c r="QJZ2" s="285"/>
      <c r="QKA2" s="285"/>
      <c r="QKB2" s="285"/>
      <c r="QKC2" s="285"/>
      <c r="QKD2" s="285"/>
      <c r="QKE2" s="285"/>
      <c r="QKF2" s="285"/>
      <c r="QKG2" s="285"/>
      <c r="QKH2" s="285"/>
      <c r="QKI2" s="285"/>
      <c r="QKJ2" s="285"/>
      <c r="QKK2" s="285"/>
      <c r="QKL2" s="285"/>
      <c r="QKM2" s="285"/>
      <c r="QKN2" s="285"/>
      <c r="QKO2" s="285"/>
      <c r="QKP2" s="285"/>
      <c r="QKQ2" s="285"/>
      <c r="QKR2" s="285"/>
      <c r="QKS2" s="285"/>
      <c r="QKT2" s="285"/>
      <c r="QKU2" s="285"/>
      <c r="QKV2" s="285"/>
      <c r="QKW2" s="285"/>
      <c r="QKX2" s="285"/>
      <c r="QKY2" s="285"/>
      <c r="QKZ2" s="285"/>
      <c r="QLA2" s="285"/>
      <c r="QLB2" s="285"/>
      <c r="QLC2" s="285"/>
      <c r="QLD2" s="285"/>
      <c r="QLE2" s="285"/>
      <c r="QLF2" s="285"/>
      <c r="QLG2" s="285"/>
      <c r="QLH2" s="285"/>
      <c r="QLI2" s="285"/>
      <c r="QLJ2" s="285"/>
      <c r="QLK2" s="285"/>
      <c r="QLL2" s="285"/>
      <c r="QLM2" s="285"/>
      <c r="QLN2" s="285"/>
      <c r="QLO2" s="285"/>
      <c r="QLP2" s="285"/>
      <c r="QLQ2" s="285"/>
      <c r="QLR2" s="285"/>
      <c r="QLS2" s="285"/>
      <c r="QLT2" s="285"/>
      <c r="QLU2" s="285"/>
      <c r="QLV2" s="285"/>
      <c r="QLW2" s="285"/>
      <c r="QLX2" s="285"/>
      <c r="QLY2" s="285"/>
      <c r="QLZ2" s="285"/>
      <c r="QMA2" s="285"/>
      <c r="QMB2" s="285"/>
      <c r="QMC2" s="285"/>
      <c r="QMD2" s="285"/>
      <c r="QME2" s="285"/>
      <c r="QMF2" s="285"/>
      <c r="QMG2" s="285"/>
      <c r="QMH2" s="285"/>
      <c r="QMI2" s="285"/>
      <c r="QMJ2" s="285"/>
      <c r="QMK2" s="285"/>
      <c r="QML2" s="285"/>
      <c r="QMM2" s="285"/>
      <c r="QMN2" s="285"/>
      <c r="QMO2" s="285"/>
      <c r="QMP2" s="285"/>
      <c r="QMQ2" s="285"/>
      <c r="QMR2" s="285"/>
      <c r="QMS2" s="285"/>
      <c r="QMT2" s="285"/>
      <c r="QMU2" s="285"/>
      <c r="QMV2" s="285"/>
      <c r="QMW2" s="285"/>
      <c r="QMX2" s="285"/>
      <c r="QMY2" s="285"/>
      <c r="QMZ2" s="285"/>
      <c r="QNA2" s="285"/>
      <c r="QNB2" s="285"/>
      <c r="QNC2" s="285"/>
      <c r="QND2" s="285"/>
      <c r="QNE2" s="285"/>
      <c r="QNF2" s="285"/>
      <c r="QNG2" s="285"/>
      <c r="QNH2" s="285"/>
      <c r="QNI2" s="285"/>
      <c r="QNJ2" s="285"/>
      <c r="QNK2" s="285"/>
      <c r="QNL2" s="285"/>
      <c r="QNM2" s="285"/>
      <c r="QNN2" s="285"/>
      <c r="QNO2" s="285"/>
      <c r="QNP2" s="285"/>
      <c r="QNQ2" s="285"/>
      <c r="QNR2" s="285"/>
      <c r="QNS2" s="285"/>
      <c r="QNT2" s="285"/>
      <c r="QNU2" s="285"/>
      <c r="QNV2" s="285"/>
      <c r="QNW2" s="285"/>
      <c r="QNX2" s="285"/>
      <c r="QNY2" s="285"/>
      <c r="QNZ2" s="285"/>
      <c r="QOA2" s="285"/>
      <c r="QOB2" s="285"/>
      <c r="QOC2" s="285"/>
      <c r="QOD2" s="285"/>
      <c r="QOE2" s="285"/>
      <c r="QOF2" s="285"/>
      <c r="QOG2" s="285"/>
      <c r="QOH2" s="285"/>
      <c r="QOI2" s="285"/>
      <c r="QOJ2" s="285"/>
      <c r="QOK2" s="285"/>
      <c r="QOL2" s="285"/>
      <c r="QOM2" s="285"/>
      <c r="QON2" s="285"/>
      <c r="QOO2" s="285"/>
      <c r="QOP2" s="285"/>
      <c r="QOQ2" s="285"/>
      <c r="QOR2" s="285"/>
      <c r="QOS2" s="285"/>
      <c r="QOT2" s="285"/>
      <c r="QOU2" s="285"/>
      <c r="QOV2" s="285"/>
      <c r="QOW2" s="285"/>
      <c r="QOX2" s="285"/>
      <c r="QOY2" s="285"/>
      <c r="QOZ2" s="285"/>
      <c r="QPA2" s="285"/>
      <c r="QPB2" s="285"/>
      <c r="QPC2" s="285"/>
      <c r="QPD2" s="285"/>
      <c r="QPE2" s="285"/>
      <c r="QPF2" s="285"/>
      <c r="QPG2" s="285"/>
      <c r="QPH2" s="285"/>
      <c r="QPI2" s="285"/>
      <c r="QPJ2" s="285"/>
      <c r="QPK2" s="285"/>
      <c r="QPL2" s="285"/>
      <c r="QPM2" s="285"/>
      <c r="QPN2" s="285"/>
      <c r="QPO2" s="285"/>
      <c r="QPP2" s="285"/>
      <c r="QPQ2" s="285"/>
      <c r="QPR2" s="285"/>
      <c r="QPS2" s="285"/>
      <c r="QPT2" s="285"/>
      <c r="QPU2" s="285"/>
      <c r="QPV2" s="285"/>
      <c r="QPW2" s="285"/>
      <c r="QPX2" s="285"/>
      <c r="QPY2" s="285"/>
      <c r="QPZ2" s="285"/>
      <c r="QQA2" s="285"/>
      <c r="QQB2" s="285"/>
      <c r="QQC2" s="285"/>
      <c r="QQD2" s="285"/>
      <c r="QQE2" s="285"/>
      <c r="QQF2" s="285"/>
      <c r="QQG2" s="285"/>
      <c r="QQH2" s="285"/>
      <c r="QQI2" s="285"/>
      <c r="QQJ2" s="285"/>
      <c r="QQK2" s="285"/>
      <c r="QQL2" s="285"/>
      <c r="QQM2" s="285"/>
      <c r="QQN2" s="285"/>
      <c r="QQO2" s="285"/>
      <c r="QQP2" s="285"/>
      <c r="QQQ2" s="285"/>
      <c r="QQR2" s="285"/>
      <c r="QQS2" s="285"/>
      <c r="QQT2" s="285"/>
      <c r="QQU2" s="285"/>
      <c r="QQV2" s="285"/>
      <c r="QQW2" s="285"/>
      <c r="QQX2" s="285"/>
      <c r="QQY2" s="285"/>
      <c r="QQZ2" s="285"/>
      <c r="QRA2" s="285"/>
      <c r="QRB2" s="285"/>
      <c r="QRC2" s="285"/>
      <c r="QRD2" s="285"/>
      <c r="QRE2" s="285"/>
      <c r="QRF2" s="285"/>
      <c r="QRG2" s="285"/>
      <c r="QRH2" s="285"/>
      <c r="QRI2" s="285"/>
      <c r="QRJ2" s="285"/>
      <c r="QRK2" s="285"/>
      <c r="QRL2" s="285"/>
      <c r="QRM2" s="285"/>
      <c r="QRN2" s="285"/>
      <c r="QRO2" s="285"/>
      <c r="QRP2" s="285"/>
      <c r="QRQ2" s="285"/>
      <c r="QRR2" s="285"/>
      <c r="QRS2" s="285"/>
      <c r="QRT2" s="285"/>
      <c r="QRU2" s="285"/>
      <c r="QRV2" s="285"/>
      <c r="QRW2" s="285"/>
      <c r="QRX2" s="285"/>
      <c r="QRY2" s="285"/>
      <c r="QRZ2" s="285"/>
      <c r="QSA2" s="285"/>
      <c r="QSB2" s="285"/>
      <c r="QSC2" s="285"/>
      <c r="QSD2" s="285"/>
      <c r="QSE2" s="285"/>
      <c r="QSF2" s="285"/>
      <c r="QSG2" s="285"/>
      <c r="QSH2" s="285"/>
      <c r="QSI2" s="285"/>
      <c r="QSJ2" s="285"/>
      <c r="QSK2" s="285"/>
      <c r="QSL2" s="285"/>
      <c r="QSM2" s="285"/>
      <c r="QSN2" s="285"/>
      <c r="QSO2" s="285"/>
      <c r="QSP2" s="285"/>
      <c r="QSQ2" s="285"/>
      <c r="QSR2" s="285"/>
      <c r="QSS2" s="285"/>
      <c r="QST2" s="285"/>
      <c r="QSU2" s="285"/>
      <c r="QSV2" s="285"/>
      <c r="QSW2" s="285"/>
      <c r="QSX2" s="285"/>
      <c r="QSY2" s="285"/>
      <c r="QSZ2" s="285"/>
      <c r="QTA2" s="285"/>
      <c r="QTB2" s="285"/>
      <c r="QTC2" s="285"/>
      <c r="QTD2" s="285"/>
      <c r="QTE2" s="285"/>
      <c r="QTF2" s="285"/>
      <c r="QTG2" s="285"/>
      <c r="QTH2" s="285"/>
      <c r="QTI2" s="285"/>
      <c r="QTJ2" s="285"/>
      <c r="QTK2" s="285"/>
      <c r="QTL2" s="285"/>
      <c r="QTM2" s="285"/>
      <c r="QTN2" s="285"/>
      <c r="QTO2" s="285"/>
      <c r="QTP2" s="285"/>
      <c r="QTQ2" s="285"/>
      <c r="QTR2" s="285"/>
      <c r="QTS2" s="285"/>
      <c r="QTT2" s="285"/>
      <c r="QTU2" s="285"/>
      <c r="QTV2" s="285"/>
      <c r="QTW2" s="285"/>
      <c r="QTX2" s="285"/>
      <c r="QTY2" s="285"/>
      <c r="QTZ2" s="285"/>
      <c r="QUA2" s="285"/>
      <c r="QUB2" s="285"/>
      <c r="QUC2" s="285"/>
      <c r="QUD2" s="285"/>
      <c r="QUE2" s="285"/>
      <c r="QUF2" s="285"/>
      <c r="QUG2" s="285"/>
      <c r="QUH2" s="285"/>
      <c r="QUI2" s="285"/>
      <c r="QUJ2" s="285"/>
      <c r="QUK2" s="285"/>
      <c r="QUL2" s="285"/>
      <c r="QUM2" s="285"/>
      <c r="QUN2" s="285"/>
      <c r="QUO2" s="285"/>
      <c r="QUP2" s="285"/>
      <c r="QUQ2" s="285"/>
      <c r="QUR2" s="285"/>
      <c r="QUS2" s="285"/>
      <c r="QUT2" s="285"/>
      <c r="QUU2" s="285"/>
      <c r="QUV2" s="285"/>
      <c r="QUW2" s="285"/>
      <c r="QUX2" s="285"/>
      <c r="QUY2" s="285"/>
      <c r="QUZ2" s="285"/>
      <c r="QVA2" s="285"/>
      <c r="QVB2" s="285"/>
      <c r="QVC2" s="285"/>
      <c r="QVD2" s="285"/>
      <c r="QVE2" s="285"/>
      <c r="QVF2" s="285"/>
      <c r="QVG2" s="285"/>
      <c r="QVH2" s="285"/>
      <c r="QVI2" s="285"/>
      <c r="QVJ2" s="285"/>
      <c r="QVK2" s="285"/>
      <c r="QVL2" s="285"/>
      <c r="QVM2" s="285"/>
      <c r="QVN2" s="285"/>
      <c r="QVO2" s="285"/>
      <c r="QVP2" s="285"/>
      <c r="QVQ2" s="285"/>
      <c r="QVR2" s="285"/>
      <c r="QVS2" s="285"/>
      <c r="QVT2" s="285"/>
      <c r="QVU2" s="285"/>
      <c r="QVV2" s="285"/>
      <c r="QVW2" s="285"/>
      <c r="QVX2" s="285"/>
      <c r="QVY2" s="285"/>
      <c r="QVZ2" s="285"/>
      <c r="QWA2" s="285"/>
      <c r="QWB2" s="285"/>
      <c r="QWC2" s="285"/>
      <c r="QWD2" s="285"/>
      <c r="QWE2" s="285"/>
      <c r="QWF2" s="285"/>
      <c r="QWG2" s="285"/>
      <c r="QWH2" s="285"/>
      <c r="QWI2" s="285"/>
      <c r="QWJ2" s="285"/>
      <c r="QWK2" s="285"/>
      <c r="QWL2" s="285"/>
      <c r="QWM2" s="285"/>
      <c r="QWN2" s="285"/>
      <c r="QWO2" s="285"/>
      <c r="QWP2" s="285"/>
      <c r="QWQ2" s="285"/>
      <c r="QWR2" s="285"/>
      <c r="QWS2" s="285"/>
      <c r="QWT2" s="285"/>
      <c r="QWU2" s="285"/>
      <c r="QWV2" s="285"/>
      <c r="QWW2" s="285"/>
      <c r="QWX2" s="285"/>
      <c r="QWY2" s="285"/>
      <c r="QWZ2" s="285"/>
      <c r="QXA2" s="285"/>
      <c r="QXB2" s="285"/>
      <c r="QXC2" s="285"/>
      <c r="QXD2" s="285"/>
      <c r="QXE2" s="285"/>
      <c r="QXF2" s="285"/>
      <c r="QXG2" s="285"/>
      <c r="QXH2" s="285"/>
      <c r="QXI2" s="285"/>
      <c r="QXJ2" s="285"/>
      <c r="QXK2" s="285"/>
      <c r="QXL2" s="285"/>
      <c r="QXM2" s="285"/>
      <c r="QXN2" s="285"/>
      <c r="QXO2" s="285"/>
      <c r="QXP2" s="285"/>
      <c r="QXQ2" s="285"/>
      <c r="QXR2" s="285"/>
      <c r="QXS2" s="285"/>
      <c r="QXT2" s="285"/>
      <c r="QXU2" s="285"/>
      <c r="QXV2" s="285"/>
      <c r="QXW2" s="285"/>
      <c r="QXX2" s="285"/>
      <c r="QXY2" s="285"/>
      <c r="QXZ2" s="285"/>
      <c r="QYA2" s="285"/>
      <c r="QYB2" s="285"/>
      <c r="QYC2" s="285"/>
      <c r="QYD2" s="285"/>
      <c r="QYE2" s="285"/>
      <c r="QYF2" s="285"/>
      <c r="QYG2" s="285"/>
      <c r="QYH2" s="285"/>
      <c r="QYI2" s="285"/>
      <c r="QYJ2" s="285"/>
      <c r="QYK2" s="285"/>
      <c r="QYL2" s="285"/>
      <c r="QYM2" s="285"/>
      <c r="QYN2" s="285"/>
      <c r="QYO2" s="285"/>
      <c r="QYP2" s="285"/>
      <c r="QYQ2" s="285"/>
      <c r="QYR2" s="285"/>
      <c r="QYS2" s="285"/>
      <c r="QYT2" s="285"/>
      <c r="QYU2" s="285"/>
      <c r="QYV2" s="285"/>
      <c r="QYW2" s="285"/>
      <c r="QYX2" s="285"/>
      <c r="QYY2" s="285"/>
      <c r="QYZ2" s="285"/>
      <c r="QZA2" s="285"/>
      <c r="QZB2" s="285"/>
      <c r="QZC2" s="285"/>
      <c r="QZD2" s="285"/>
      <c r="QZE2" s="285"/>
      <c r="QZF2" s="285"/>
      <c r="QZG2" s="285"/>
      <c r="QZH2" s="285"/>
      <c r="QZI2" s="285"/>
      <c r="QZJ2" s="285"/>
      <c r="QZK2" s="285"/>
      <c r="QZL2" s="285"/>
      <c r="QZM2" s="285"/>
      <c r="QZN2" s="285"/>
      <c r="QZO2" s="285"/>
      <c r="QZP2" s="285"/>
      <c r="QZQ2" s="285"/>
      <c r="QZR2" s="285"/>
      <c r="QZS2" s="285"/>
      <c r="QZT2" s="285"/>
      <c r="QZU2" s="285"/>
      <c r="QZV2" s="285"/>
      <c r="QZW2" s="285"/>
      <c r="QZX2" s="285"/>
      <c r="QZY2" s="285"/>
      <c r="QZZ2" s="285"/>
      <c r="RAA2" s="285"/>
      <c r="RAB2" s="285"/>
      <c r="RAC2" s="285"/>
      <c r="RAD2" s="285"/>
      <c r="RAE2" s="285"/>
      <c r="RAF2" s="285"/>
      <c r="RAG2" s="285"/>
      <c r="RAH2" s="285"/>
      <c r="RAI2" s="285"/>
      <c r="RAJ2" s="285"/>
      <c r="RAK2" s="285"/>
      <c r="RAL2" s="285"/>
      <c r="RAM2" s="285"/>
      <c r="RAN2" s="285"/>
      <c r="RAO2" s="285"/>
      <c r="RAP2" s="285"/>
      <c r="RAQ2" s="285"/>
      <c r="RAR2" s="285"/>
      <c r="RAS2" s="285"/>
      <c r="RAT2" s="285"/>
      <c r="RAU2" s="285"/>
      <c r="RAV2" s="285"/>
      <c r="RAW2" s="285"/>
      <c r="RAX2" s="285"/>
      <c r="RAY2" s="285"/>
      <c r="RAZ2" s="285"/>
      <c r="RBA2" s="285"/>
      <c r="RBB2" s="285"/>
      <c r="RBC2" s="285"/>
      <c r="RBD2" s="285"/>
      <c r="RBE2" s="285"/>
      <c r="RBF2" s="285"/>
      <c r="RBG2" s="285"/>
      <c r="RBH2" s="285"/>
      <c r="RBI2" s="285"/>
      <c r="RBJ2" s="285"/>
      <c r="RBK2" s="285"/>
      <c r="RBL2" s="285"/>
      <c r="RBM2" s="285"/>
      <c r="RBN2" s="285"/>
      <c r="RBO2" s="285"/>
      <c r="RBP2" s="285"/>
      <c r="RBQ2" s="285"/>
      <c r="RBR2" s="285"/>
      <c r="RBS2" s="285"/>
      <c r="RBT2" s="285"/>
      <c r="RBU2" s="285"/>
      <c r="RBV2" s="285"/>
      <c r="RBW2" s="285"/>
      <c r="RBX2" s="285"/>
      <c r="RBY2" s="285"/>
      <c r="RBZ2" s="285"/>
      <c r="RCA2" s="285"/>
      <c r="RCB2" s="285"/>
      <c r="RCC2" s="285"/>
      <c r="RCD2" s="285"/>
      <c r="RCE2" s="285"/>
      <c r="RCF2" s="285"/>
      <c r="RCG2" s="285"/>
      <c r="RCH2" s="285"/>
      <c r="RCI2" s="285"/>
      <c r="RCJ2" s="285"/>
      <c r="RCK2" s="285"/>
      <c r="RCL2" s="285"/>
      <c r="RCM2" s="285"/>
      <c r="RCN2" s="285"/>
      <c r="RCO2" s="285"/>
      <c r="RCP2" s="285"/>
      <c r="RCQ2" s="285"/>
      <c r="RCR2" s="285"/>
      <c r="RCS2" s="285"/>
      <c r="RCT2" s="285"/>
      <c r="RCU2" s="285"/>
      <c r="RCV2" s="285"/>
      <c r="RCW2" s="285"/>
      <c r="RCX2" s="285"/>
      <c r="RCY2" s="285"/>
      <c r="RCZ2" s="285"/>
      <c r="RDA2" s="285"/>
      <c r="RDB2" s="285"/>
      <c r="RDC2" s="285"/>
      <c r="RDD2" s="285"/>
      <c r="RDE2" s="285"/>
      <c r="RDF2" s="285"/>
      <c r="RDG2" s="285"/>
      <c r="RDH2" s="285"/>
      <c r="RDI2" s="285"/>
      <c r="RDJ2" s="285"/>
      <c r="RDK2" s="285"/>
      <c r="RDL2" s="285"/>
      <c r="RDM2" s="285"/>
      <c r="RDN2" s="285"/>
      <c r="RDO2" s="285"/>
      <c r="RDP2" s="285"/>
      <c r="RDQ2" s="285"/>
      <c r="RDR2" s="285"/>
      <c r="RDS2" s="285"/>
      <c r="RDT2" s="285"/>
      <c r="RDU2" s="285"/>
      <c r="RDV2" s="285"/>
      <c r="RDW2" s="285"/>
      <c r="RDX2" s="285"/>
      <c r="RDY2" s="285"/>
      <c r="RDZ2" s="285"/>
      <c r="REA2" s="285"/>
      <c r="REB2" s="285"/>
      <c r="REC2" s="285"/>
      <c r="RED2" s="285"/>
      <c r="REE2" s="285"/>
      <c r="REF2" s="285"/>
      <c r="REG2" s="285"/>
      <c r="REH2" s="285"/>
      <c r="REI2" s="285"/>
      <c r="REJ2" s="285"/>
      <c r="REK2" s="285"/>
      <c r="REL2" s="285"/>
      <c r="REM2" s="285"/>
      <c r="REN2" s="285"/>
      <c r="REO2" s="285"/>
      <c r="REP2" s="285"/>
      <c r="REQ2" s="285"/>
      <c r="RER2" s="285"/>
      <c r="RES2" s="285"/>
      <c r="RET2" s="285"/>
      <c r="REU2" s="285"/>
      <c r="REV2" s="285"/>
      <c r="REW2" s="285"/>
      <c r="REX2" s="285"/>
      <c r="REY2" s="285"/>
      <c r="REZ2" s="285"/>
      <c r="RFA2" s="285"/>
      <c r="RFB2" s="285"/>
      <c r="RFC2" s="285"/>
      <c r="RFD2" s="285"/>
      <c r="RFE2" s="285"/>
      <c r="RFF2" s="285"/>
      <c r="RFG2" s="285"/>
      <c r="RFH2" s="285"/>
      <c r="RFI2" s="285"/>
      <c r="RFJ2" s="285"/>
      <c r="RFK2" s="285"/>
      <c r="RFL2" s="285"/>
      <c r="RFM2" s="285"/>
      <c r="RFN2" s="285"/>
      <c r="RFO2" s="285"/>
      <c r="RFP2" s="285"/>
      <c r="RFQ2" s="285"/>
      <c r="RFR2" s="285"/>
      <c r="RFS2" s="285"/>
      <c r="RFT2" s="285"/>
      <c r="RFU2" s="285"/>
      <c r="RFV2" s="285"/>
      <c r="RFW2" s="285"/>
      <c r="RFX2" s="285"/>
      <c r="RFY2" s="285"/>
      <c r="RFZ2" s="285"/>
      <c r="RGA2" s="285"/>
      <c r="RGB2" s="285"/>
      <c r="RGC2" s="285"/>
      <c r="RGD2" s="285"/>
      <c r="RGE2" s="285"/>
      <c r="RGF2" s="285"/>
      <c r="RGG2" s="285"/>
      <c r="RGH2" s="285"/>
      <c r="RGI2" s="285"/>
      <c r="RGJ2" s="285"/>
      <c r="RGK2" s="285"/>
      <c r="RGL2" s="285"/>
      <c r="RGM2" s="285"/>
      <c r="RGN2" s="285"/>
      <c r="RGO2" s="285"/>
      <c r="RGP2" s="285"/>
      <c r="RGQ2" s="285"/>
      <c r="RGR2" s="285"/>
      <c r="RGS2" s="285"/>
      <c r="RGT2" s="285"/>
      <c r="RGU2" s="285"/>
      <c r="RGV2" s="285"/>
      <c r="RGW2" s="285"/>
      <c r="RGX2" s="285"/>
      <c r="RGY2" s="285"/>
      <c r="RGZ2" s="285"/>
      <c r="RHA2" s="285"/>
      <c r="RHB2" s="285"/>
      <c r="RHC2" s="285"/>
      <c r="RHD2" s="285"/>
      <c r="RHE2" s="285"/>
      <c r="RHF2" s="285"/>
      <c r="RHG2" s="285"/>
      <c r="RHH2" s="285"/>
      <c r="RHI2" s="285"/>
      <c r="RHJ2" s="285"/>
      <c r="RHK2" s="285"/>
      <c r="RHL2" s="285"/>
      <c r="RHM2" s="285"/>
      <c r="RHN2" s="285"/>
      <c r="RHO2" s="285"/>
      <c r="RHP2" s="285"/>
      <c r="RHQ2" s="285"/>
      <c r="RHR2" s="285"/>
      <c r="RHS2" s="285"/>
      <c r="RHT2" s="285"/>
      <c r="RHU2" s="285"/>
      <c r="RHV2" s="285"/>
      <c r="RHW2" s="285"/>
      <c r="RHX2" s="285"/>
      <c r="RHY2" s="285"/>
      <c r="RHZ2" s="285"/>
      <c r="RIA2" s="285"/>
      <c r="RIB2" s="285"/>
      <c r="RIC2" s="285"/>
      <c r="RID2" s="285"/>
      <c r="RIE2" s="285"/>
      <c r="RIF2" s="285"/>
      <c r="RIG2" s="285"/>
      <c r="RIH2" s="285"/>
      <c r="RII2" s="285"/>
      <c r="RIJ2" s="285"/>
      <c r="RIK2" s="285"/>
      <c r="RIL2" s="285"/>
      <c r="RIM2" s="285"/>
      <c r="RIN2" s="285"/>
      <c r="RIO2" s="285"/>
      <c r="RIP2" s="285"/>
      <c r="RIQ2" s="285"/>
      <c r="RIR2" s="285"/>
      <c r="RIS2" s="285"/>
      <c r="RIT2" s="285"/>
      <c r="RIU2" s="285"/>
      <c r="RIV2" s="285"/>
      <c r="RIW2" s="285"/>
      <c r="RIX2" s="285"/>
      <c r="RIY2" s="285"/>
      <c r="RIZ2" s="285"/>
      <c r="RJA2" s="285"/>
      <c r="RJB2" s="285"/>
      <c r="RJC2" s="285"/>
      <c r="RJD2" s="285"/>
      <c r="RJE2" s="285"/>
      <c r="RJF2" s="285"/>
      <c r="RJG2" s="285"/>
      <c r="RJH2" s="285"/>
      <c r="RJI2" s="285"/>
      <c r="RJJ2" s="285"/>
      <c r="RJK2" s="285"/>
      <c r="RJL2" s="285"/>
      <c r="RJM2" s="285"/>
      <c r="RJN2" s="285"/>
      <c r="RJO2" s="285"/>
      <c r="RJP2" s="285"/>
      <c r="RJQ2" s="285"/>
      <c r="RJR2" s="285"/>
      <c r="RJS2" s="285"/>
      <c r="RJT2" s="285"/>
      <c r="RJU2" s="285"/>
      <c r="RJV2" s="285"/>
      <c r="RJW2" s="285"/>
      <c r="RJX2" s="285"/>
      <c r="RJY2" s="285"/>
      <c r="RJZ2" s="285"/>
      <c r="RKA2" s="285"/>
      <c r="RKB2" s="285"/>
      <c r="RKC2" s="285"/>
      <c r="RKD2" s="285"/>
      <c r="RKE2" s="285"/>
      <c r="RKF2" s="285"/>
      <c r="RKG2" s="285"/>
      <c r="RKH2" s="285"/>
      <c r="RKI2" s="285"/>
      <c r="RKJ2" s="285"/>
      <c r="RKK2" s="285"/>
      <c r="RKL2" s="285"/>
      <c r="RKM2" s="285"/>
      <c r="RKN2" s="285"/>
      <c r="RKO2" s="285"/>
      <c r="RKP2" s="285"/>
      <c r="RKQ2" s="285"/>
      <c r="RKR2" s="285"/>
      <c r="RKS2" s="285"/>
      <c r="RKT2" s="285"/>
      <c r="RKU2" s="285"/>
      <c r="RKV2" s="285"/>
      <c r="RKW2" s="285"/>
      <c r="RKX2" s="285"/>
      <c r="RKY2" s="285"/>
      <c r="RKZ2" s="285"/>
      <c r="RLA2" s="285"/>
      <c r="RLB2" s="285"/>
      <c r="RLC2" s="285"/>
      <c r="RLD2" s="285"/>
      <c r="RLE2" s="285"/>
      <c r="RLF2" s="285"/>
      <c r="RLG2" s="285"/>
      <c r="RLH2" s="285"/>
      <c r="RLI2" s="285"/>
      <c r="RLJ2" s="285"/>
      <c r="RLK2" s="285"/>
      <c r="RLL2" s="285"/>
      <c r="RLM2" s="285"/>
      <c r="RLN2" s="285"/>
      <c r="RLO2" s="285"/>
      <c r="RLP2" s="285"/>
      <c r="RLQ2" s="285"/>
      <c r="RLR2" s="285"/>
      <c r="RLS2" s="285"/>
      <c r="RLT2" s="285"/>
      <c r="RLU2" s="285"/>
      <c r="RLV2" s="285"/>
      <c r="RLW2" s="285"/>
      <c r="RLX2" s="285"/>
      <c r="RLY2" s="285"/>
      <c r="RLZ2" s="285"/>
      <c r="RMA2" s="285"/>
      <c r="RMB2" s="285"/>
      <c r="RMC2" s="285"/>
      <c r="RMD2" s="285"/>
      <c r="RME2" s="285"/>
      <c r="RMF2" s="285"/>
      <c r="RMG2" s="285"/>
      <c r="RMH2" s="285"/>
      <c r="RMI2" s="285"/>
      <c r="RMJ2" s="285"/>
      <c r="RMK2" s="285"/>
      <c r="RML2" s="285"/>
      <c r="RMM2" s="285"/>
      <c r="RMN2" s="285"/>
      <c r="RMO2" s="285"/>
      <c r="RMP2" s="285"/>
      <c r="RMQ2" s="285"/>
      <c r="RMR2" s="285"/>
      <c r="RMS2" s="285"/>
      <c r="RMT2" s="285"/>
      <c r="RMU2" s="285"/>
      <c r="RMV2" s="285"/>
      <c r="RMW2" s="285"/>
      <c r="RMX2" s="285"/>
      <c r="RMY2" s="285"/>
      <c r="RMZ2" s="285"/>
      <c r="RNA2" s="285"/>
      <c r="RNB2" s="285"/>
      <c r="RNC2" s="285"/>
      <c r="RND2" s="285"/>
      <c r="RNE2" s="285"/>
      <c r="RNF2" s="285"/>
      <c r="RNG2" s="285"/>
      <c r="RNH2" s="285"/>
      <c r="RNI2" s="285"/>
      <c r="RNJ2" s="285"/>
      <c r="RNK2" s="285"/>
      <c r="RNL2" s="285"/>
      <c r="RNM2" s="285"/>
      <c r="RNN2" s="285"/>
      <c r="RNO2" s="285"/>
      <c r="RNP2" s="285"/>
      <c r="RNQ2" s="285"/>
      <c r="RNR2" s="285"/>
      <c r="RNS2" s="285"/>
      <c r="RNT2" s="285"/>
      <c r="RNU2" s="285"/>
      <c r="RNV2" s="285"/>
      <c r="RNW2" s="285"/>
      <c r="RNX2" s="285"/>
      <c r="RNY2" s="285"/>
      <c r="RNZ2" s="285"/>
      <c r="ROA2" s="285"/>
      <c r="ROB2" s="285"/>
      <c r="ROC2" s="285"/>
      <c r="ROD2" s="285"/>
      <c r="ROE2" s="285"/>
      <c r="ROF2" s="285"/>
      <c r="ROG2" s="285"/>
      <c r="ROH2" s="285"/>
      <c r="ROI2" s="285"/>
      <c r="ROJ2" s="285"/>
      <c r="ROK2" s="285"/>
      <c r="ROL2" s="285"/>
      <c r="ROM2" s="285"/>
      <c r="RON2" s="285"/>
      <c r="ROO2" s="285"/>
      <c r="ROP2" s="285"/>
      <c r="ROQ2" s="285"/>
      <c r="ROR2" s="285"/>
      <c r="ROS2" s="285"/>
      <c r="ROT2" s="285"/>
      <c r="ROU2" s="285"/>
      <c r="ROV2" s="285"/>
      <c r="ROW2" s="285"/>
      <c r="ROX2" s="285"/>
      <c r="ROY2" s="285"/>
      <c r="ROZ2" s="285"/>
      <c r="RPA2" s="285"/>
      <c r="RPB2" s="285"/>
      <c r="RPC2" s="285"/>
      <c r="RPD2" s="285"/>
      <c r="RPE2" s="285"/>
      <c r="RPF2" s="285"/>
      <c r="RPG2" s="285"/>
      <c r="RPH2" s="285"/>
      <c r="RPI2" s="285"/>
      <c r="RPJ2" s="285"/>
      <c r="RPK2" s="285"/>
      <c r="RPL2" s="285"/>
      <c r="RPM2" s="285"/>
      <c r="RPN2" s="285"/>
      <c r="RPO2" s="285"/>
      <c r="RPP2" s="285"/>
      <c r="RPQ2" s="285"/>
      <c r="RPR2" s="285"/>
      <c r="RPS2" s="285"/>
      <c r="RPT2" s="285"/>
      <c r="RPU2" s="285"/>
      <c r="RPV2" s="285"/>
      <c r="RPW2" s="285"/>
      <c r="RPX2" s="285"/>
      <c r="RPY2" s="285"/>
      <c r="RPZ2" s="285"/>
      <c r="RQA2" s="285"/>
      <c r="RQB2" s="285"/>
      <c r="RQC2" s="285"/>
      <c r="RQD2" s="285"/>
      <c r="RQE2" s="285"/>
      <c r="RQF2" s="285"/>
      <c r="RQG2" s="285"/>
      <c r="RQH2" s="285"/>
      <c r="RQI2" s="285"/>
      <c r="RQJ2" s="285"/>
      <c r="RQK2" s="285"/>
      <c r="RQL2" s="285"/>
      <c r="RQM2" s="285"/>
      <c r="RQN2" s="285"/>
      <c r="RQO2" s="285"/>
      <c r="RQP2" s="285"/>
      <c r="RQQ2" s="285"/>
      <c r="RQR2" s="285"/>
      <c r="RQS2" s="285"/>
      <c r="RQT2" s="285"/>
      <c r="RQU2" s="285"/>
      <c r="RQV2" s="285"/>
      <c r="RQW2" s="285"/>
      <c r="RQX2" s="285"/>
      <c r="RQY2" s="285"/>
      <c r="RQZ2" s="285"/>
      <c r="RRA2" s="285"/>
      <c r="RRB2" s="285"/>
      <c r="RRC2" s="285"/>
      <c r="RRD2" s="285"/>
      <c r="RRE2" s="285"/>
      <c r="RRF2" s="285"/>
      <c r="RRG2" s="285"/>
      <c r="RRH2" s="285"/>
      <c r="RRI2" s="285"/>
      <c r="RRJ2" s="285"/>
      <c r="RRK2" s="285"/>
      <c r="RRL2" s="285"/>
      <c r="RRM2" s="285"/>
      <c r="RRN2" s="285"/>
      <c r="RRO2" s="285"/>
      <c r="RRP2" s="285"/>
      <c r="RRQ2" s="285"/>
      <c r="RRR2" s="285"/>
      <c r="RRS2" s="285"/>
      <c r="RRT2" s="285"/>
      <c r="RRU2" s="285"/>
      <c r="RRV2" s="285"/>
      <c r="RRW2" s="285"/>
      <c r="RRX2" s="285"/>
      <c r="RRY2" s="285"/>
      <c r="RRZ2" s="285"/>
      <c r="RSA2" s="285"/>
      <c r="RSB2" s="285"/>
      <c r="RSC2" s="285"/>
      <c r="RSD2" s="285"/>
      <c r="RSE2" s="285"/>
      <c r="RSF2" s="285"/>
      <c r="RSG2" s="285"/>
      <c r="RSH2" s="285"/>
      <c r="RSI2" s="285"/>
      <c r="RSJ2" s="285"/>
      <c r="RSK2" s="285"/>
      <c r="RSL2" s="285"/>
      <c r="RSM2" s="285"/>
      <c r="RSN2" s="285"/>
      <c r="RSO2" s="285"/>
      <c r="RSP2" s="285"/>
      <c r="RSQ2" s="285"/>
      <c r="RSR2" s="285"/>
      <c r="RSS2" s="285"/>
      <c r="RST2" s="285"/>
      <c r="RSU2" s="285"/>
      <c r="RSV2" s="285"/>
      <c r="RSW2" s="285"/>
      <c r="RSX2" s="285"/>
      <c r="RSY2" s="285"/>
      <c r="RSZ2" s="285"/>
      <c r="RTA2" s="285"/>
      <c r="RTB2" s="285"/>
      <c r="RTC2" s="285"/>
      <c r="RTD2" s="285"/>
      <c r="RTE2" s="285"/>
      <c r="RTF2" s="285"/>
      <c r="RTG2" s="285"/>
      <c r="RTH2" s="285"/>
      <c r="RTI2" s="285"/>
      <c r="RTJ2" s="285"/>
      <c r="RTK2" s="285"/>
      <c r="RTL2" s="285"/>
      <c r="RTM2" s="285"/>
      <c r="RTN2" s="285"/>
      <c r="RTO2" s="285"/>
      <c r="RTP2" s="285"/>
      <c r="RTQ2" s="285"/>
      <c r="RTR2" s="285"/>
      <c r="RTS2" s="285"/>
      <c r="RTT2" s="285"/>
      <c r="RTU2" s="285"/>
      <c r="RTV2" s="285"/>
      <c r="RTW2" s="285"/>
      <c r="RTX2" s="285"/>
      <c r="RTY2" s="285"/>
      <c r="RTZ2" s="285"/>
      <c r="RUA2" s="285"/>
      <c r="RUB2" s="285"/>
      <c r="RUC2" s="285"/>
      <c r="RUD2" s="285"/>
      <c r="RUE2" s="285"/>
      <c r="RUF2" s="285"/>
      <c r="RUG2" s="285"/>
      <c r="RUH2" s="285"/>
      <c r="RUI2" s="285"/>
      <c r="RUJ2" s="285"/>
      <c r="RUK2" s="285"/>
      <c r="RUL2" s="285"/>
      <c r="RUM2" s="285"/>
      <c r="RUN2" s="285"/>
      <c r="RUO2" s="285"/>
      <c r="RUP2" s="285"/>
      <c r="RUQ2" s="285"/>
      <c r="RUR2" s="285"/>
      <c r="RUS2" s="285"/>
      <c r="RUT2" s="285"/>
      <c r="RUU2" s="285"/>
      <c r="RUV2" s="285"/>
      <c r="RUW2" s="285"/>
      <c r="RUX2" s="285"/>
      <c r="RUY2" s="285"/>
      <c r="RUZ2" s="285"/>
      <c r="RVA2" s="285"/>
      <c r="RVB2" s="285"/>
      <c r="RVC2" s="285"/>
      <c r="RVD2" s="285"/>
      <c r="RVE2" s="285"/>
      <c r="RVF2" s="285"/>
      <c r="RVG2" s="285"/>
      <c r="RVH2" s="285"/>
      <c r="RVI2" s="285"/>
      <c r="RVJ2" s="285"/>
      <c r="RVK2" s="285"/>
      <c r="RVL2" s="285"/>
      <c r="RVM2" s="285"/>
      <c r="RVN2" s="285"/>
      <c r="RVO2" s="285"/>
      <c r="RVP2" s="285"/>
      <c r="RVQ2" s="285"/>
      <c r="RVR2" s="285"/>
      <c r="RVS2" s="285"/>
      <c r="RVT2" s="285"/>
      <c r="RVU2" s="285"/>
      <c r="RVV2" s="285"/>
      <c r="RVW2" s="285"/>
      <c r="RVX2" s="285"/>
      <c r="RVY2" s="285"/>
      <c r="RVZ2" s="285"/>
      <c r="RWA2" s="285"/>
      <c r="RWB2" s="285"/>
      <c r="RWC2" s="285"/>
      <c r="RWD2" s="285"/>
      <c r="RWE2" s="285"/>
      <c r="RWF2" s="285"/>
      <c r="RWG2" s="285"/>
      <c r="RWH2" s="285"/>
      <c r="RWI2" s="285"/>
      <c r="RWJ2" s="285"/>
      <c r="RWK2" s="285"/>
      <c r="RWL2" s="285"/>
      <c r="RWM2" s="285"/>
      <c r="RWN2" s="285"/>
      <c r="RWO2" s="285"/>
      <c r="RWP2" s="285"/>
      <c r="RWQ2" s="285"/>
      <c r="RWR2" s="285"/>
      <c r="RWS2" s="285"/>
      <c r="RWT2" s="285"/>
      <c r="RWU2" s="285"/>
      <c r="RWV2" s="285"/>
      <c r="RWW2" s="285"/>
      <c r="RWX2" s="285"/>
      <c r="RWY2" s="285"/>
      <c r="RWZ2" s="285"/>
      <c r="RXA2" s="285"/>
      <c r="RXB2" s="285"/>
      <c r="RXC2" s="285"/>
      <c r="RXD2" s="285"/>
      <c r="RXE2" s="285"/>
      <c r="RXF2" s="285"/>
      <c r="RXG2" s="285"/>
      <c r="RXH2" s="285"/>
      <c r="RXI2" s="285"/>
      <c r="RXJ2" s="285"/>
      <c r="RXK2" s="285"/>
      <c r="RXL2" s="285"/>
      <c r="RXM2" s="285"/>
      <c r="RXN2" s="285"/>
      <c r="RXO2" s="285"/>
      <c r="RXP2" s="285"/>
      <c r="RXQ2" s="285"/>
      <c r="RXR2" s="285"/>
      <c r="RXS2" s="285"/>
      <c r="RXT2" s="285"/>
      <c r="RXU2" s="285"/>
      <c r="RXV2" s="285"/>
      <c r="RXW2" s="285"/>
      <c r="RXX2" s="285"/>
      <c r="RXY2" s="285"/>
      <c r="RXZ2" s="285"/>
      <c r="RYA2" s="285"/>
      <c r="RYB2" s="285"/>
      <c r="RYC2" s="285"/>
      <c r="RYD2" s="285"/>
      <c r="RYE2" s="285"/>
      <c r="RYF2" s="285"/>
      <c r="RYG2" s="285"/>
      <c r="RYH2" s="285"/>
      <c r="RYI2" s="285"/>
      <c r="RYJ2" s="285"/>
      <c r="RYK2" s="285"/>
      <c r="RYL2" s="285"/>
      <c r="RYM2" s="285"/>
      <c r="RYN2" s="285"/>
      <c r="RYO2" s="285"/>
      <c r="RYP2" s="285"/>
      <c r="RYQ2" s="285"/>
      <c r="RYR2" s="285"/>
      <c r="RYS2" s="285"/>
      <c r="RYT2" s="285"/>
      <c r="RYU2" s="285"/>
      <c r="RYV2" s="285"/>
      <c r="RYW2" s="285"/>
      <c r="RYX2" s="285"/>
      <c r="RYY2" s="285"/>
      <c r="RYZ2" s="285"/>
      <c r="RZA2" s="285"/>
      <c r="RZB2" s="285"/>
      <c r="RZC2" s="285"/>
      <c r="RZD2" s="285"/>
      <c r="RZE2" s="285"/>
      <c r="RZF2" s="285"/>
      <c r="RZG2" s="285"/>
      <c r="RZH2" s="285"/>
      <c r="RZI2" s="285"/>
      <c r="RZJ2" s="285"/>
      <c r="RZK2" s="285"/>
      <c r="RZL2" s="285"/>
      <c r="RZM2" s="285"/>
      <c r="RZN2" s="285"/>
      <c r="RZO2" s="285"/>
      <c r="RZP2" s="285"/>
      <c r="RZQ2" s="285"/>
      <c r="RZR2" s="285"/>
      <c r="RZS2" s="285"/>
      <c r="RZT2" s="285"/>
      <c r="RZU2" s="285"/>
      <c r="RZV2" s="285"/>
      <c r="RZW2" s="285"/>
      <c r="RZX2" s="285"/>
      <c r="RZY2" s="285"/>
      <c r="RZZ2" s="285"/>
      <c r="SAA2" s="285"/>
      <c r="SAB2" s="285"/>
      <c r="SAC2" s="285"/>
      <c r="SAD2" s="285"/>
      <c r="SAE2" s="285"/>
      <c r="SAF2" s="285"/>
      <c r="SAG2" s="285"/>
      <c r="SAH2" s="285"/>
      <c r="SAI2" s="285"/>
      <c r="SAJ2" s="285"/>
      <c r="SAK2" s="285"/>
      <c r="SAL2" s="285"/>
      <c r="SAM2" s="285"/>
      <c r="SAN2" s="285"/>
      <c r="SAO2" s="285"/>
      <c r="SAP2" s="285"/>
      <c r="SAQ2" s="285"/>
      <c r="SAR2" s="285"/>
      <c r="SAS2" s="285"/>
      <c r="SAT2" s="285"/>
      <c r="SAU2" s="285"/>
      <c r="SAV2" s="285"/>
      <c r="SAW2" s="285"/>
      <c r="SAX2" s="285"/>
      <c r="SAY2" s="285"/>
      <c r="SAZ2" s="285"/>
      <c r="SBA2" s="285"/>
      <c r="SBB2" s="285"/>
      <c r="SBC2" s="285"/>
      <c r="SBD2" s="285"/>
      <c r="SBE2" s="285"/>
      <c r="SBF2" s="285"/>
      <c r="SBG2" s="285"/>
      <c r="SBH2" s="285"/>
      <c r="SBI2" s="285"/>
      <c r="SBJ2" s="285"/>
      <c r="SBK2" s="285"/>
      <c r="SBL2" s="285"/>
      <c r="SBM2" s="285"/>
      <c r="SBN2" s="285"/>
      <c r="SBO2" s="285"/>
      <c r="SBP2" s="285"/>
      <c r="SBQ2" s="285"/>
      <c r="SBR2" s="285"/>
      <c r="SBS2" s="285"/>
      <c r="SBT2" s="285"/>
      <c r="SBU2" s="285"/>
      <c r="SBV2" s="285"/>
      <c r="SBW2" s="285"/>
      <c r="SBX2" s="285"/>
      <c r="SBY2" s="285"/>
      <c r="SBZ2" s="285"/>
      <c r="SCA2" s="285"/>
      <c r="SCB2" s="285"/>
      <c r="SCC2" s="285"/>
      <c r="SCD2" s="285"/>
      <c r="SCE2" s="285"/>
      <c r="SCF2" s="285"/>
      <c r="SCG2" s="285"/>
      <c r="SCH2" s="285"/>
      <c r="SCI2" s="285"/>
      <c r="SCJ2" s="285"/>
      <c r="SCK2" s="285"/>
      <c r="SCL2" s="285"/>
      <c r="SCM2" s="285"/>
      <c r="SCN2" s="285"/>
      <c r="SCO2" s="285"/>
      <c r="SCP2" s="285"/>
      <c r="SCQ2" s="285"/>
      <c r="SCR2" s="285"/>
      <c r="SCS2" s="285"/>
      <c r="SCT2" s="285"/>
      <c r="SCU2" s="285"/>
      <c r="SCV2" s="285"/>
      <c r="SCW2" s="285"/>
      <c r="SCX2" s="285"/>
      <c r="SCY2" s="285"/>
      <c r="SCZ2" s="285"/>
      <c r="SDA2" s="285"/>
      <c r="SDB2" s="285"/>
      <c r="SDC2" s="285"/>
      <c r="SDD2" s="285"/>
      <c r="SDE2" s="285"/>
      <c r="SDF2" s="285"/>
      <c r="SDG2" s="285"/>
      <c r="SDH2" s="285"/>
      <c r="SDI2" s="285"/>
      <c r="SDJ2" s="285"/>
      <c r="SDK2" s="285"/>
      <c r="SDL2" s="285"/>
      <c r="SDM2" s="285"/>
      <c r="SDN2" s="285"/>
      <c r="SDO2" s="285"/>
      <c r="SDP2" s="285"/>
      <c r="SDQ2" s="285"/>
      <c r="SDR2" s="285"/>
      <c r="SDS2" s="285"/>
      <c r="SDT2" s="285"/>
      <c r="SDU2" s="285"/>
      <c r="SDV2" s="285"/>
      <c r="SDW2" s="285"/>
      <c r="SDX2" s="285"/>
      <c r="SDY2" s="285"/>
      <c r="SDZ2" s="285"/>
      <c r="SEA2" s="285"/>
      <c r="SEB2" s="285"/>
      <c r="SEC2" s="285"/>
      <c r="SED2" s="285"/>
      <c r="SEE2" s="285"/>
      <c r="SEF2" s="285"/>
      <c r="SEG2" s="285"/>
      <c r="SEH2" s="285"/>
      <c r="SEI2" s="285"/>
      <c r="SEJ2" s="285"/>
      <c r="SEK2" s="285"/>
      <c r="SEL2" s="285"/>
      <c r="SEM2" s="285"/>
      <c r="SEN2" s="285"/>
      <c r="SEO2" s="285"/>
      <c r="SEP2" s="285"/>
      <c r="SEQ2" s="285"/>
      <c r="SER2" s="285"/>
      <c r="SES2" s="285"/>
      <c r="SET2" s="285"/>
      <c r="SEU2" s="285"/>
      <c r="SEV2" s="285"/>
      <c r="SEW2" s="285"/>
      <c r="SEX2" s="285"/>
      <c r="SEY2" s="285"/>
      <c r="SEZ2" s="285"/>
      <c r="SFA2" s="285"/>
      <c r="SFB2" s="285"/>
      <c r="SFC2" s="285"/>
      <c r="SFD2" s="285"/>
      <c r="SFE2" s="285"/>
      <c r="SFF2" s="285"/>
      <c r="SFG2" s="285"/>
      <c r="SFH2" s="285"/>
      <c r="SFI2" s="285"/>
      <c r="SFJ2" s="285"/>
      <c r="SFK2" s="285"/>
      <c r="SFL2" s="285"/>
      <c r="SFM2" s="285"/>
      <c r="SFN2" s="285"/>
      <c r="SFO2" s="285"/>
      <c r="SFP2" s="285"/>
      <c r="SFQ2" s="285"/>
      <c r="SFR2" s="285"/>
      <c r="SFS2" s="285"/>
      <c r="SFT2" s="285"/>
      <c r="SFU2" s="285"/>
      <c r="SFV2" s="285"/>
      <c r="SFW2" s="285"/>
      <c r="SFX2" s="285"/>
      <c r="SFY2" s="285"/>
      <c r="SFZ2" s="285"/>
      <c r="SGA2" s="285"/>
      <c r="SGB2" s="285"/>
      <c r="SGC2" s="285"/>
      <c r="SGD2" s="285"/>
      <c r="SGE2" s="285"/>
      <c r="SGF2" s="285"/>
      <c r="SGG2" s="285"/>
      <c r="SGH2" s="285"/>
      <c r="SGI2" s="285"/>
      <c r="SGJ2" s="285"/>
      <c r="SGK2" s="285"/>
      <c r="SGL2" s="285"/>
      <c r="SGM2" s="285"/>
      <c r="SGN2" s="285"/>
      <c r="SGO2" s="285"/>
      <c r="SGP2" s="285"/>
      <c r="SGQ2" s="285"/>
      <c r="SGR2" s="285"/>
      <c r="SGS2" s="285"/>
      <c r="SGT2" s="285"/>
      <c r="SGU2" s="285"/>
      <c r="SGV2" s="285"/>
      <c r="SGW2" s="285"/>
      <c r="SGX2" s="285"/>
      <c r="SGY2" s="285"/>
      <c r="SGZ2" s="285"/>
      <c r="SHA2" s="285"/>
      <c r="SHB2" s="285"/>
      <c r="SHC2" s="285"/>
      <c r="SHD2" s="285"/>
      <c r="SHE2" s="285"/>
      <c r="SHF2" s="285"/>
      <c r="SHG2" s="285"/>
      <c r="SHH2" s="285"/>
      <c r="SHI2" s="285"/>
      <c r="SHJ2" s="285"/>
      <c r="SHK2" s="285"/>
      <c r="SHL2" s="285"/>
      <c r="SHM2" s="285"/>
      <c r="SHN2" s="285"/>
      <c r="SHO2" s="285"/>
      <c r="SHP2" s="285"/>
      <c r="SHQ2" s="285"/>
      <c r="SHR2" s="285"/>
      <c r="SHS2" s="285"/>
      <c r="SHT2" s="285"/>
      <c r="SHU2" s="285"/>
      <c r="SHV2" s="285"/>
      <c r="SHW2" s="285"/>
      <c r="SHX2" s="285"/>
      <c r="SHY2" s="285"/>
      <c r="SHZ2" s="285"/>
      <c r="SIA2" s="285"/>
      <c r="SIB2" s="285"/>
      <c r="SIC2" s="285"/>
      <c r="SID2" s="285"/>
      <c r="SIE2" s="285"/>
      <c r="SIF2" s="285"/>
      <c r="SIG2" s="285"/>
      <c r="SIH2" s="285"/>
      <c r="SII2" s="285"/>
      <c r="SIJ2" s="285"/>
      <c r="SIK2" s="285"/>
      <c r="SIL2" s="285"/>
      <c r="SIM2" s="285"/>
      <c r="SIN2" s="285"/>
      <c r="SIO2" s="285"/>
      <c r="SIP2" s="285"/>
      <c r="SIQ2" s="285"/>
      <c r="SIR2" s="285"/>
      <c r="SIS2" s="285"/>
      <c r="SIT2" s="285"/>
      <c r="SIU2" s="285"/>
      <c r="SIV2" s="285"/>
      <c r="SIW2" s="285"/>
      <c r="SIX2" s="285"/>
      <c r="SIY2" s="285"/>
      <c r="SIZ2" s="285"/>
      <c r="SJA2" s="285"/>
      <c r="SJB2" s="285"/>
      <c r="SJC2" s="285"/>
      <c r="SJD2" s="285"/>
      <c r="SJE2" s="285"/>
      <c r="SJF2" s="285"/>
      <c r="SJG2" s="285"/>
      <c r="SJH2" s="285"/>
      <c r="SJI2" s="285"/>
      <c r="SJJ2" s="285"/>
      <c r="SJK2" s="285"/>
      <c r="SJL2" s="285"/>
      <c r="SJM2" s="285"/>
      <c r="SJN2" s="285"/>
      <c r="SJO2" s="285"/>
      <c r="SJP2" s="285"/>
      <c r="SJQ2" s="285"/>
      <c r="SJR2" s="285"/>
      <c r="SJS2" s="285"/>
      <c r="SJT2" s="285"/>
      <c r="SJU2" s="285"/>
      <c r="SJV2" s="285"/>
      <c r="SJW2" s="285"/>
      <c r="SJX2" s="285"/>
      <c r="SJY2" s="285"/>
      <c r="SJZ2" s="285"/>
      <c r="SKA2" s="285"/>
      <c r="SKB2" s="285"/>
      <c r="SKC2" s="285"/>
      <c r="SKD2" s="285"/>
      <c r="SKE2" s="285"/>
      <c r="SKF2" s="285"/>
      <c r="SKG2" s="285"/>
      <c r="SKH2" s="285"/>
      <c r="SKI2" s="285"/>
      <c r="SKJ2" s="285"/>
      <c r="SKK2" s="285"/>
      <c r="SKL2" s="285"/>
      <c r="SKM2" s="285"/>
      <c r="SKN2" s="285"/>
      <c r="SKO2" s="285"/>
      <c r="SKP2" s="285"/>
      <c r="SKQ2" s="285"/>
      <c r="SKR2" s="285"/>
      <c r="SKS2" s="285"/>
      <c r="SKT2" s="285"/>
      <c r="SKU2" s="285"/>
      <c r="SKV2" s="285"/>
      <c r="SKW2" s="285"/>
      <c r="SKX2" s="285"/>
      <c r="SKY2" s="285"/>
      <c r="SKZ2" s="285"/>
      <c r="SLA2" s="285"/>
      <c r="SLB2" s="285"/>
      <c r="SLC2" s="285"/>
      <c r="SLD2" s="285"/>
      <c r="SLE2" s="285"/>
      <c r="SLF2" s="285"/>
      <c r="SLG2" s="285"/>
      <c r="SLH2" s="285"/>
      <c r="SLI2" s="285"/>
      <c r="SLJ2" s="285"/>
      <c r="SLK2" s="285"/>
      <c r="SLL2" s="285"/>
      <c r="SLM2" s="285"/>
      <c r="SLN2" s="285"/>
      <c r="SLO2" s="285"/>
      <c r="SLP2" s="285"/>
      <c r="SLQ2" s="285"/>
      <c r="SLR2" s="285"/>
      <c r="SLS2" s="285"/>
      <c r="SLT2" s="285"/>
      <c r="SLU2" s="285"/>
      <c r="SLV2" s="285"/>
      <c r="SLW2" s="285"/>
      <c r="SLX2" s="285"/>
      <c r="SLY2" s="285"/>
      <c r="SLZ2" s="285"/>
      <c r="SMA2" s="285"/>
      <c r="SMB2" s="285"/>
      <c r="SMC2" s="285"/>
      <c r="SMD2" s="285"/>
      <c r="SME2" s="285"/>
      <c r="SMF2" s="285"/>
      <c r="SMG2" s="285"/>
      <c r="SMH2" s="285"/>
      <c r="SMI2" s="285"/>
      <c r="SMJ2" s="285"/>
      <c r="SMK2" s="285"/>
      <c r="SML2" s="285"/>
      <c r="SMM2" s="285"/>
      <c r="SMN2" s="285"/>
      <c r="SMO2" s="285"/>
      <c r="SMP2" s="285"/>
      <c r="SMQ2" s="285"/>
      <c r="SMR2" s="285"/>
      <c r="SMS2" s="285"/>
      <c r="SMT2" s="285"/>
      <c r="SMU2" s="285"/>
      <c r="SMV2" s="285"/>
      <c r="SMW2" s="285"/>
      <c r="SMX2" s="285"/>
      <c r="SMY2" s="285"/>
      <c r="SMZ2" s="285"/>
      <c r="SNA2" s="285"/>
      <c r="SNB2" s="285"/>
      <c r="SNC2" s="285"/>
      <c r="SND2" s="285"/>
      <c r="SNE2" s="285"/>
      <c r="SNF2" s="285"/>
      <c r="SNG2" s="285"/>
      <c r="SNH2" s="285"/>
      <c r="SNI2" s="285"/>
      <c r="SNJ2" s="285"/>
      <c r="SNK2" s="285"/>
      <c r="SNL2" s="285"/>
      <c r="SNM2" s="285"/>
      <c r="SNN2" s="285"/>
      <c r="SNO2" s="285"/>
      <c r="SNP2" s="285"/>
      <c r="SNQ2" s="285"/>
      <c r="SNR2" s="285"/>
      <c r="SNS2" s="285"/>
      <c r="SNT2" s="285"/>
      <c r="SNU2" s="285"/>
      <c r="SNV2" s="285"/>
      <c r="SNW2" s="285"/>
      <c r="SNX2" s="285"/>
      <c r="SNY2" s="285"/>
      <c r="SNZ2" s="285"/>
      <c r="SOA2" s="285"/>
      <c r="SOB2" s="285"/>
      <c r="SOC2" s="285"/>
      <c r="SOD2" s="285"/>
      <c r="SOE2" s="285"/>
      <c r="SOF2" s="285"/>
      <c r="SOG2" s="285"/>
      <c r="SOH2" s="285"/>
      <c r="SOI2" s="285"/>
      <c r="SOJ2" s="285"/>
      <c r="SOK2" s="285"/>
      <c r="SOL2" s="285"/>
      <c r="SOM2" s="285"/>
      <c r="SON2" s="285"/>
      <c r="SOO2" s="285"/>
      <c r="SOP2" s="285"/>
      <c r="SOQ2" s="285"/>
      <c r="SOR2" s="285"/>
      <c r="SOS2" s="285"/>
      <c r="SOT2" s="285"/>
      <c r="SOU2" s="285"/>
      <c r="SOV2" s="285"/>
      <c r="SOW2" s="285"/>
      <c r="SOX2" s="285"/>
      <c r="SOY2" s="285"/>
      <c r="SOZ2" s="285"/>
      <c r="SPA2" s="285"/>
      <c r="SPB2" s="285"/>
      <c r="SPC2" s="285"/>
      <c r="SPD2" s="285"/>
      <c r="SPE2" s="285"/>
      <c r="SPF2" s="285"/>
      <c r="SPG2" s="285"/>
      <c r="SPH2" s="285"/>
      <c r="SPI2" s="285"/>
      <c r="SPJ2" s="285"/>
      <c r="SPK2" s="285"/>
      <c r="SPL2" s="285"/>
      <c r="SPM2" s="285"/>
      <c r="SPN2" s="285"/>
      <c r="SPO2" s="285"/>
      <c r="SPP2" s="285"/>
      <c r="SPQ2" s="285"/>
      <c r="SPR2" s="285"/>
      <c r="SPS2" s="285"/>
      <c r="SPT2" s="285"/>
      <c r="SPU2" s="285"/>
      <c r="SPV2" s="285"/>
      <c r="SPW2" s="285"/>
      <c r="SPX2" s="285"/>
      <c r="SPY2" s="285"/>
      <c r="SPZ2" s="285"/>
      <c r="SQA2" s="285"/>
      <c r="SQB2" s="285"/>
      <c r="SQC2" s="285"/>
      <c r="SQD2" s="285"/>
      <c r="SQE2" s="285"/>
      <c r="SQF2" s="285"/>
      <c r="SQG2" s="285"/>
      <c r="SQH2" s="285"/>
      <c r="SQI2" s="285"/>
      <c r="SQJ2" s="285"/>
      <c r="SQK2" s="285"/>
      <c r="SQL2" s="285"/>
      <c r="SQM2" s="285"/>
      <c r="SQN2" s="285"/>
      <c r="SQO2" s="285"/>
      <c r="SQP2" s="285"/>
      <c r="SQQ2" s="285"/>
      <c r="SQR2" s="285"/>
      <c r="SQS2" s="285"/>
      <c r="SQT2" s="285"/>
      <c r="SQU2" s="285"/>
      <c r="SQV2" s="285"/>
      <c r="SQW2" s="285"/>
      <c r="SQX2" s="285"/>
      <c r="SQY2" s="285"/>
      <c r="SQZ2" s="285"/>
      <c r="SRA2" s="285"/>
      <c r="SRB2" s="285"/>
      <c r="SRC2" s="285"/>
      <c r="SRD2" s="285"/>
      <c r="SRE2" s="285"/>
      <c r="SRF2" s="285"/>
      <c r="SRG2" s="285"/>
      <c r="SRH2" s="285"/>
      <c r="SRI2" s="285"/>
      <c r="SRJ2" s="285"/>
      <c r="SRK2" s="285"/>
      <c r="SRL2" s="285"/>
      <c r="SRM2" s="285"/>
      <c r="SRN2" s="285"/>
      <c r="SRO2" s="285"/>
      <c r="SRP2" s="285"/>
      <c r="SRQ2" s="285"/>
      <c r="SRR2" s="285"/>
      <c r="SRS2" s="285"/>
      <c r="SRT2" s="285"/>
      <c r="SRU2" s="285"/>
      <c r="SRV2" s="285"/>
      <c r="SRW2" s="285"/>
      <c r="SRX2" s="285"/>
      <c r="SRY2" s="285"/>
      <c r="SRZ2" s="285"/>
      <c r="SSA2" s="285"/>
      <c r="SSB2" s="285"/>
      <c r="SSC2" s="285"/>
      <c r="SSD2" s="285"/>
      <c r="SSE2" s="285"/>
      <c r="SSF2" s="285"/>
      <c r="SSG2" s="285"/>
      <c r="SSH2" s="285"/>
      <c r="SSI2" s="285"/>
      <c r="SSJ2" s="285"/>
      <c r="SSK2" s="285"/>
      <c r="SSL2" s="285"/>
      <c r="SSM2" s="285"/>
      <c r="SSN2" s="285"/>
      <c r="SSO2" s="285"/>
      <c r="SSP2" s="285"/>
      <c r="SSQ2" s="285"/>
      <c r="SSR2" s="285"/>
      <c r="SSS2" s="285"/>
      <c r="SST2" s="285"/>
      <c r="SSU2" s="285"/>
      <c r="SSV2" s="285"/>
      <c r="SSW2" s="285"/>
      <c r="SSX2" s="285"/>
      <c r="SSY2" s="285"/>
      <c r="SSZ2" s="285"/>
      <c r="STA2" s="285"/>
      <c r="STB2" s="285"/>
      <c r="STC2" s="285"/>
      <c r="STD2" s="285"/>
      <c r="STE2" s="285"/>
      <c r="STF2" s="285"/>
      <c r="STG2" s="285"/>
      <c r="STH2" s="285"/>
      <c r="STI2" s="285"/>
      <c r="STJ2" s="285"/>
      <c r="STK2" s="285"/>
      <c r="STL2" s="285"/>
      <c r="STM2" s="285"/>
      <c r="STN2" s="285"/>
      <c r="STO2" s="285"/>
      <c r="STP2" s="285"/>
      <c r="STQ2" s="285"/>
      <c r="STR2" s="285"/>
      <c r="STS2" s="285"/>
      <c r="STT2" s="285"/>
      <c r="STU2" s="285"/>
      <c r="STV2" s="285"/>
      <c r="STW2" s="285"/>
      <c r="STX2" s="285"/>
      <c r="STY2" s="285"/>
      <c r="STZ2" s="285"/>
      <c r="SUA2" s="285"/>
      <c r="SUB2" s="285"/>
      <c r="SUC2" s="285"/>
      <c r="SUD2" s="285"/>
      <c r="SUE2" s="285"/>
      <c r="SUF2" s="285"/>
      <c r="SUG2" s="285"/>
      <c r="SUH2" s="285"/>
      <c r="SUI2" s="285"/>
      <c r="SUJ2" s="285"/>
      <c r="SUK2" s="285"/>
      <c r="SUL2" s="285"/>
      <c r="SUM2" s="285"/>
      <c r="SUN2" s="285"/>
      <c r="SUO2" s="285"/>
      <c r="SUP2" s="285"/>
      <c r="SUQ2" s="285"/>
      <c r="SUR2" s="285"/>
      <c r="SUS2" s="285"/>
      <c r="SUT2" s="285"/>
      <c r="SUU2" s="285"/>
      <c r="SUV2" s="285"/>
      <c r="SUW2" s="285"/>
      <c r="SUX2" s="285"/>
      <c r="SUY2" s="285"/>
      <c r="SUZ2" s="285"/>
      <c r="SVA2" s="285"/>
      <c r="SVB2" s="285"/>
      <c r="SVC2" s="285"/>
      <c r="SVD2" s="285"/>
      <c r="SVE2" s="285"/>
      <c r="SVF2" s="285"/>
      <c r="SVG2" s="285"/>
      <c r="SVH2" s="285"/>
      <c r="SVI2" s="285"/>
      <c r="SVJ2" s="285"/>
      <c r="SVK2" s="285"/>
      <c r="SVL2" s="285"/>
      <c r="SVM2" s="285"/>
      <c r="SVN2" s="285"/>
      <c r="SVO2" s="285"/>
      <c r="SVP2" s="285"/>
      <c r="SVQ2" s="285"/>
      <c r="SVR2" s="285"/>
      <c r="SVS2" s="285"/>
      <c r="SVT2" s="285"/>
      <c r="SVU2" s="285"/>
      <c r="SVV2" s="285"/>
      <c r="SVW2" s="285"/>
      <c r="SVX2" s="285"/>
      <c r="SVY2" s="285"/>
      <c r="SVZ2" s="285"/>
      <c r="SWA2" s="285"/>
      <c r="SWB2" s="285"/>
      <c r="SWC2" s="285"/>
      <c r="SWD2" s="285"/>
      <c r="SWE2" s="285"/>
      <c r="SWF2" s="285"/>
      <c r="SWG2" s="285"/>
      <c r="SWH2" s="285"/>
      <c r="SWI2" s="285"/>
      <c r="SWJ2" s="285"/>
      <c r="SWK2" s="285"/>
      <c r="SWL2" s="285"/>
      <c r="SWM2" s="285"/>
      <c r="SWN2" s="285"/>
      <c r="SWO2" s="285"/>
      <c r="SWP2" s="285"/>
      <c r="SWQ2" s="285"/>
      <c r="SWR2" s="285"/>
      <c r="SWS2" s="285"/>
      <c r="SWT2" s="285"/>
      <c r="SWU2" s="285"/>
      <c r="SWV2" s="285"/>
      <c r="SWW2" s="285"/>
      <c r="SWX2" s="285"/>
      <c r="SWY2" s="285"/>
      <c r="SWZ2" s="285"/>
      <c r="SXA2" s="285"/>
      <c r="SXB2" s="285"/>
      <c r="SXC2" s="285"/>
      <c r="SXD2" s="285"/>
      <c r="SXE2" s="285"/>
      <c r="SXF2" s="285"/>
      <c r="SXG2" s="285"/>
      <c r="SXH2" s="285"/>
      <c r="SXI2" s="285"/>
      <c r="SXJ2" s="285"/>
      <c r="SXK2" s="285"/>
      <c r="SXL2" s="285"/>
      <c r="SXM2" s="285"/>
      <c r="SXN2" s="285"/>
      <c r="SXO2" s="285"/>
      <c r="SXP2" s="285"/>
      <c r="SXQ2" s="285"/>
      <c r="SXR2" s="285"/>
      <c r="SXS2" s="285"/>
      <c r="SXT2" s="285"/>
      <c r="SXU2" s="285"/>
      <c r="SXV2" s="285"/>
      <c r="SXW2" s="285"/>
      <c r="SXX2" s="285"/>
      <c r="SXY2" s="285"/>
      <c r="SXZ2" s="285"/>
      <c r="SYA2" s="285"/>
      <c r="SYB2" s="285"/>
      <c r="SYC2" s="285"/>
      <c r="SYD2" s="285"/>
      <c r="SYE2" s="285"/>
      <c r="SYF2" s="285"/>
      <c r="SYG2" s="285"/>
      <c r="SYH2" s="285"/>
      <c r="SYI2" s="285"/>
      <c r="SYJ2" s="285"/>
      <c r="SYK2" s="285"/>
      <c r="SYL2" s="285"/>
      <c r="SYM2" s="285"/>
      <c r="SYN2" s="285"/>
      <c r="SYO2" s="285"/>
      <c r="SYP2" s="285"/>
      <c r="SYQ2" s="285"/>
      <c r="SYR2" s="285"/>
      <c r="SYS2" s="285"/>
      <c r="SYT2" s="285"/>
      <c r="SYU2" s="285"/>
      <c r="SYV2" s="285"/>
      <c r="SYW2" s="285"/>
      <c r="SYX2" s="285"/>
      <c r="SYY2" s="285"/>
      <c r="SYZ2" s="285"/>
      <c r="SZA2" s="285"/>
      <c r="SZB2" s="285"/>
      <c r="SZC2" s="285"/>
      <c r="SZD2" s="285"/>
      <c r="SZE2" s="285"/>
      <c r="SZF2" s="285"/>
      <c r="SZG2" s="285"/>
      <c r="SZH2" s="285"/>
      <c r="SZI2" s="285"/>
      <c r="SZJ2" s="285"/>
      <c r="SZK2" s="285"/>
      <c r="SZL2" s="285"/>
      <c r="SZM2" s="285"/>
      <c r="SZN2" s="285"/>
      <c r="SZO2" s="285"/>
      <c r="SZP2" s="285"/>
      <c r="SZQ2" s="285"/>
      <c r="SZR2" s="285"/>
      <c r="SZS2" s="285"/>
      <c r="SZT2" s="285"/>
      <c r="SZU2" s="285"/>
      <c r="SZV2" s="285"/>
      <c r="SZW2" s="285"/>
      <c r="SZX2" s="285"/>
      <c r="SZY2" s="285"/>
      <c r="SZZ2" s="285"/>
      <c r="TAA2" s="285"/>
      <c r="TAB2" s="285"/>
      <c r="TAC2" s="285"/>
      <c r="TAD2" s="285"/>
      <c r="TAE2" s="285"/>
      <c r="TAF2" s="285"/>
      <c r="TAG2" s="285"/>
      <c r="TAH2" s="285"/>
      <c r="TAI2" s="285"/>
      <c r="TAJ2" s="285"/>
      <c r="TAK2" s="285"/>
      <c r="TAL2" s="285"/>
      <c r="TAM2" s="285"/>
      <c r="TAN2" s="285"/>
      <c r="TAO2" s="285"/>
      <c r="TAP2" s="285"/>
      <c r="TAQ2" s="285"/>
      <c r="TAR2" s="285"/>
      <c r="TAS2" s="285"/>
      <c r="TAT2" s="285"/>
      <c r="TAU2" s="285"/>
      <c r="TAV2" s="285"/>
      <c r="TAW2" s="285"/>
      <c r="TAX2" s="285"/>
      <c r="TAY2" s="285"/>
      <c r="TAZ2" s="285"/>
      <c r="TBA2" s="285"/>
      <c r="TBB2" s="285"/>
      <c r="TBC2" s="285"/>
      <c r="TBD2" s="285"/>
      <c r="TBE2" s="285"/>
      <c r="TBF2" s="285"/>
      <c r="TBG2" s="285"/>
      <c r="TBH2" s="285"/>
      <c r="TBI2" s="285"/>
      <c r="TBJ2" s="285"/>
      <c r="TBK2" s="285"/>
      <c r="TBL2" s="285"/>
      <c r="TBM2" s="285"/>
      <c r="TBN2" s="285"/>
      <c r="TBO2" s="285"/>
      <c r="TBP2" s="285"/>
      <c r="TBQ2" s="285"/>
      <c r="TBR2" s="285"/>
      <c r="TBS2" s="285"/>
      <c r="TBT2" s="285"/>
      <c r="TBU2" s="285"/>
      <c r="TBV2" s="285"/>
      <c r="TBW2" s="285"/>
      <c r="TBX2" s="285"/>
      <c r="TBY2" s="285"/>
      <c r="TBZ2" s="285"/>
      <c r="TCA2" s="285"/>
      <c r="TCB2" s="285"/>
      <c r="TCC2" s="285"/>
      <c r="TCD2" s="285"/>
      <c r="TCE2" s="285"/>
      <c r="TCF2" s="285"/>
      <c r="TCG2" s="285"/>
      <c r="TCH2" s="285"/>
      <c r="TCI2" s="285"/>
      <c r="TCJ2" s="285"/>
      <c r="TCK2" s="285"/>
      <c r="TCL2" s="285"/>
      <c r="TCM2" s="285"/>
      <c r="TCN2" s="285"/>
      <c r="TCO2" s="285"/>
      <c r="TCP2" s="285"/>
      <c r="TCQ2" s="285"/>
      <c r="TCR2" s="285"/>
      <c r="TCS2" s="285"/>
      <c r="TCT2" s="285"/>
      <c r="TCU2" s="285"/>
      <c r="TCV2" s="285"/>
      <c r="TCW2" s="285"/>
      <c r="TCX2" s="285"/>
      <c r="TCY2" s="285"/>
      <c r="TCZ2" s="285"/>
      <c r="TDA2" s="285"/>
      <c r="TDB2" s="285"/>
      <c r="TDC2" s="285"/>
      <c r="TDD2" s="285"/>
      <c r="TDE2" s="285"/>
      <c r="TDF2" s="285"/>
      <c r="TDG2" s="285"/>
      <c r="TDH2" s="285"/>
      <c r="TDI2" s="285"/>
      <c r="TDJ2" s="285"/>
      <c r="TDK2" s="285"/>
      <c r="TDL2" s="285"/>
      <c r="TDM2" s="285"/>
      <c r="TDN2" s="285"/>
      <c r="TDO2" s="285"/>
      <c r="TDP2" s="285"/>
      <c r="TDQ2" s="285"/>
      <c r="TDR2" s="285"/>
      <c r="TDS2" s="285"/>
      <c r="TDT2" s="285"/>
      <c r="TDU2" s="285"/>
      <c r="TDV2" s="285"/>
      <c r="TDW2" s="285"/>
      <c r="TDX2" s="285"/>
      <c r="TDY2" s="285"/>
      <c r="TDZ2" s="285"/>
      <c r="TEA2" s="285"/>
      <c r="TEB2" s="285"/>
      <c r="TEC2" s="285"/>
      <c r="TED2" s="285"/>
      <c r="TEE2" s="285"/>
      <c r="TEF2" s="285"/>
      <c r="TEG2" s="285"/>
      <c r="TEH2" s="285"/>
      <c r="TEI2" s="285"/>
      <c r="TEJ2" s="285"/>
      <c r="TEK2" s="285"/>
      <c r="TEL2" s="285"/>
      <c r="TEM2" s="285"/>
      <c r="TEN2" s="285"/>
      <c r="TEO2" s="285"/>
      <c r="TEP2" s="285"/>
      <c r="TEQ2" s="285"/>
      <c r="TER2" s="285"/>
      <c r="TES2" s="285"/>
      <c r="TET2" s="285"/>
      <c r="TEU2" s="285"/>
      <c r="TEV2" s="285"/>
      <c r="TEW2" s="285"/>
      <c r="TEX2" s="285"/>
      <c r="TEY2" s="285"/>
      <c r="TEZ2" s="285"/>
      <c r="TFA2" s="285"/>
      <c r="TFB2" s="285"/>
      <c r="TFC2" s="285"/>
      <c r="TFD2" s="285"/>
      <c r="TFE2" s="285"/>
      <c r="TFF2" s="285"/>
      <c r="TFG2" s="285"/>
      <c r="TFH2" s="285"/>
      <c r="TFI2" s="285"/>
      <c r="TFJ2" s="285"/>
      <c r="TFK2" s="285"/>
      <c r="TFL2" s="285"/>
      <c r="TFM2" s="285"/>
      <c r="TFN2" s="285"/>
      <c r="TFO2" s="285"/>
      <c r="TFP2" s="285"/>
      <c r="TFQ2" s="285"/>
      <c r="TFR2" s="285"/>
      <c r="TFS2" s="285"/>
      <c r="TFT2" s="285"/>
      <c r="TFU2" s="285"/>
      <c r="TFV2" s="285"/>
      <c r="TFW2" s="285"/>
      <c r="TFX2" s="285"/>
      <c r="TFY2" s="285"/>
      <c r="TFZ2" s="285"/>
      <c r="TGA2" s="285"/>
      <c r="TGB2" s="285"/>
      <c r="TGC2" s="285"/>
      <c r="TGD2" s="285"/>
      <c r="TGE2" s="285"/>
      <c r="TGF2" s="285"/>
      <c r="TGG2" s="285"/>
      <c r="TGH2" s="285"/>
      <c r="TGI2" s="285"/>
      <c r="TGJ2" s="285"/>
      <c r="TGK2" s="285"/>
      <c r="TGL2" s="285"/>
      <c r="TGM2" s="285"/>
      <c r="TGN2" s="285"/>
      <c r="TGO2" s="285"/>
      <c r="TGP2" s="285"/>
      <c r="TGQ2" s="285"/>
      <c r="TGR2" s="285"/>
      <c r="TGS2" s="285"/>
      <c r="TGT2" s="285"/>
      <c r="TGU2" s="285"/>
      <c r="TGV2" s="285"/>
      <c r="TGW2" s="285"/>
      <c r="TGX2" s="285"/>
      <c r="TGY2" s="285"/>
      <c r="TGZ2" s="285"/>
      <c r="THA2" s="285"/>
      <c r="THB2" s="285"/>
      <c r="THC2" s="285"/>
      <c r="THD2" s="285"/>
      <c r="THE2" s="285"/>
      <c r="THF2" s="285"/>
      <c r="THG2" s="285"/>
      <c r="THH2" s="285"/>
      <c r="THI2" s="285"/>
      <c r="THJ2" s="285"/>
      <c r="THK2" s="285"/>
      <c r="THL2" s="285"/>
      <c r="THM2" s="285"/>
      <c r="THN2" s="285"/>
      <c r="THO2" s="285"/>
      <c r="THP2" s="285"/>
      <c r="THQ2" s="285"/>
      <c r="THR2" s="285"/>
      <c r="THS2" s="285"/>
      <c r="THT2" s="285"/>
      <c r="THU2" s="285"/>
      <c r="THV2" s="285"/>
      <c r="THW2" s="285"/>
      <c r="THX2" s="285"/>
      <c r="THY2" s="285"/>
      <c r="THZ2" s="285"/>
      <c r="TIA2" s="285"/>
      <c r="TIB2" s="285"/>
      <c r="TIC2" s="285"/>
      <c r="TID2" s="285"/>
      <c r="TIE2" s="285"/>
      <c r="TIF2" s="285"/>
      <c r="TIG2" s="285"/>
      <c r="TIH2" s="285"/>
      <c r="TII2" s="285"/>
      <c r="TIJ2" s="285"/>
      <c r="TIK2" s="285"/>
      <c r="TIL2" s="285"/>
      <c r="TIM2" s="285"/>
      <c r="TIN2" s="285"/>
      <c r="TIO2" s="285"/>
      <c r="TIP2" s="285"/>
      <c r="TIQ2" s="285"/>
      <c r="TIR2" s="285"/>
      <c r="TIS2" s="285"/>
      <c r="TIT2" s="285"/>
      <c r="TIU2" s="285"/>
      <c r="TIV2" s="285"/>
      <c r="TIW2" s="285"/>
      <c r="TIX2" s="285"/>
      <c r="TIY2" s="285"/>
      <c r="TIZ2" s="285"/>
      <c r="TJA2" s="285"/>
      <c r="TJB2" s="285"/>
      <c r="TJC2" s="285"/>
      <c r="TJD2" s="285"/>
      <c r="TJE2" s="285"/>
      <c r="TJF2" s="285"/>
      <c r="TJG2" s="285"/>
      <c r="TJH2" s="285"/>
      <c r="TJI2" s="285"/>
      <c r="TJJ2" s="285"/>
      <c r="TJK2" s="285"/>
      <c r="TJL2" s="285"/>
      <c r="TJM2" s="285"/>
      <c r="TJN2" s="285"/>
      <c r="TJO2" s="285"/>
      <c r="TJP2" s="285"/>
      <c r="TJQ2" s="285"/>
      <c r="TJR2" s="285"/>
      <c r="TJS2" s="285"/>
      <c r="TJT2" s="285"/>
      <c r="TJU2" s="285"/>
      <c r="TJV2" s="285"/>
      <c r="TJW2" s="285"/>
      <c r="TJX2" s="285"/>
      <c r="TJY2" s="285"/>
      <c r="TJZ2" s="285"/>
      <c r="TKA2" s="285"/>
      <c r="TKB2" s="285"/>
      <c r="TKC2" s="285"/>
      <c r="TKD2" s="285"/>
      <c r="TKE2" s="285"/>
      <c r="TKF2" s="285"/>
      <c r="TKG2" s="285"/>
      <c r="TKH2" s="285"/>
      <c r="TKI2" s="285"/>
      <c r="TKJ2" s="285"/>
      <c r="TKK2" s="285"/>
      <c r="TKL2" s="285"/>
      <c r="TKM2" s="285"/>
      <c r="TKN2" s="285"/>
      <c r="TKO2" s="285"/>
      <c r="TKP2" s="285"/>
      <c r="TKQ2" s="285"/>
      <c r="TKR2" s="285"/>
      <c r="TKS2" s="285"/>
      <c r="TKT2" s="285"/>
      <c r="TKU2" s="285"/>
      <c r="TKV2" s="285"/>
      <c r="TKW2" s="285"/>
      <c r="TKX2" s="285"/>
      <c r="TKY2" s="285"/>
      <c r="TKZ2" s="285"/>
      <c r="TLA2" s="285"/>
      <c r="TLB2" s="285"/>
      <c r="TLC2" s="285"/>
      <c r="TLD2" s="285"/>
      <c r="TLE2" s="285"/>
      <c r="TLF2" s="285"/>
      <c r="TLG2" s="285"/>
      <c r="TLH2" s="285"/>
      <c r="TLI2" s="285"/>
      <c r="TLJ2" s="285"/>
      <c r="TLK2" s="285"/>
      <c r="TLL2" s="285"/>
      <c r="TLM2" s="285"/>
      <c r="TLN2" s="285"/>
      <c r="TLO2" s="285"/>
      <c r="TLP2" s="285"/>
      <c r="TLQ2" s="285"/>
      <c r="TLR2" s="285"/>
      <c r="TLS2" s="285"/>
      <c r="TLT2" s="285"/>
      <c r="TLU2" s="285"/>
      <c r="TLV2" s="285"/>
      <c r="TLW2" s="285"/>
      <c r="TLX2" s="285"/>
      <c r="TLY2" s="285"/>
      <c r="TLZ2" s="285"/>
      <c r="TMA2" s="285"/>
      <c r="TMB2" s="285"/>
      <c r="TMC2" s="285"/>
      <c r="TMD2" s="285"/>
      <c r="TME2" s="285"/>
      <c r="TMF2" s="285"/>
      <c r="TMG2" s="285"/>
      <c r="TMH2" s="285"/>
      <c r="TMI2" s="285"/>
      <c r="TMJ2" s="285"/>
      <c r="TMK2" s="285"/>
      <c r="TML2" s="285"/>
      <c r="TMM2" s="285"/>
      <c r="TMN2" s="285"/>
      <c r="TMO2" s="285"/>
      <c r="TMP2" s="285"/>
      <c r="TMQ2" s="285"/>
      <c r="TMR2" s="285"/>
      <c r="TMS2" s="285"/>
      <c r="TMT2" s="285"/>
      <c r="TMU2" s="285"/>
      <c r="TMV2" s="285"/>
      <c r="TMW2" s="285"/>
      <c r="TMX2" s="285"/>
      <c r="TMY2" s="285"/>
      <c r="TMZ2" s="285"/>
      <c r="TNA2" s="285"/>
      <c r="TNB2" s="285"/>
      <c r="TNC2" s="285"/>
      <c r="TND2" s="285"/>
      <c r="TNE2" s="285"/>
      <c r="TNF2" s="285"/>
      <c r="TNG2" s="285"/>
      <c r="TNH2" s="285"/>
      <c r="TNI2" s="285"/>
      <c r="TNJ2" s="285"/>
      <c r="TNK2" s="285"/>
      <c r="TNL2" s="285"/>
      <c r="TNM2" s="285"/>
      <c r="TNN2" s="285"/>
      <c r="TNO2" s="285"/>
      <c r="TNP2" s="285"/>
      <c r="TNQ2" s="285"/>
      <c r="TNR2" s="285"/>
      <c r="TNS2" s="285"/>
      <c r="TNT2" s="285"/>
      <c r="TNU2" s="285"/>
      <c r="TNV2" s="285"/>
      <c r="TNW2" s="285"/>
      <c r="TNX2" s="285"/>
      <c r="TNY2" s="285"/>
      <c r="TNZ2" s="285"/>
      <c r="TOA2" s="285"/>
      <c r="TOB2" s="285"/>
      <c r="TOC2" s="285"/>
      <c r="TOD2" s="285"/>
      <c r="TOE2" s="285"/>
      <c r="TOF2" s="285"/>
      <c r="TOG2" s="285"/>
      <c r="TOH2" s="285"/>
      <c r="TOI2" s="285"/>
      <c r="TOJ2" s="285"/>
      <c r="TOK2" s="285"/>
      <c r="TOL2" s="285"/>
      <c r="TOM2" s="285"/>
      <c r="TON2" s="285"/>
      <c r="TOO2" s="285"/>
      <c r="TOP2" s="285"/>
      <c r="TOQ2" s="285"/>
      <c r="TOR2" s="285"/>
      <c r="TOS2" s="285"/>
      <c r="TOT2" s="285"/>
      <c r="TOU2" s="285"/>
      <c r="TOV2" s="285"/>
      <c r="TOW2" s="285"/>
      <c r="TOX2" s="285"/>
      <c r="TOY2" s="285"/>
      <c r="TOZ2" s="285"/>
      <c r="TPA2" s="285"/>
      <c r="TPB2" s="285"/>
      <c r="TPC2" s="285"/>
      <c r="TPD2" s="285"/>
      <c r="TPE2" s="285"/>
      <c r="TPF2" s="285"/>
      <c r="TPG2" s="285"/>
      <c r="TPH2" s="285"/>
      <c r="TPI2" s="285"/>
      <c r="TPJ2" s="285"/>
      <c r="TPK2" s="285"/>
      <c r="TPL2" s="285"/>
      <c r="TPM2" s="285"/>
      <c r="TPN2" s="285"/>
      <c r="TPO2" s="285"/>
      <c r="TPP2" s="285"/>
      <c r="TPQ2" s="285"/>
      <c r="TPR2" s="285"/>
      <c r="TPS2" s="285"/>
      <c r="TPT2" s="285"/>
      <c r="TPU2" s="285"/>
      <c r="TPV2" s="285"/>
      <c r="TPW2" s="285"/>
      <c r="TPX2" s="285"/>
      <c r="TPY2" s="285"/>
      <c r="TPZ2" s="285"/>
      <c r="TQA2" s="285"/>
      <c r="TQB2" s="285"/>
      <c r="TQC2" s="285"/>
      <c r="TQD2" s="285"/>
      <c r="TQE2" s="285"/>
      <c r="TQF2" s="285"/>
      <c r="TQG2" s="285"/>
      <c r="TQH2" s="285"/>
      <c r="TQI2" s="285"/>
      <c r="TQJ2" s="285"/>
      <c r="TQK2" s="285"/>
      <c r="TQL2" s="285"/>
      <c r="TQM2" s="285"/>
      <c r="TQN2" s="285"/>
      <c r="TQO2" s="285"/>
      <c r="TQP2" s="285"/>
      <c r="TQQ2" s="285"/>
      <c r="TQR2" s="285"/>
      <c r="TQS2" s="285"/>
      <c r="TQT2" s="285"/>
      <c r="TQU2" s="285"/>
      <c r="TQV2" s="285"/>
      <c r="TQW2" s="285"/>
      <c r="TQX2" s="285"/>
      <c r="TQY2" s="285"/>
      <c r="TQZ2" s="285"/>
      <c r="TRA2" s="285"/>
      <c r="TRB2" s="285"/>
      <c r="TRC2" s="285"/>
      <c r="TRD2" s="285"/>
      <c r="TRE2" s="285"/>
      <c r="TRF2" s="285"/>
      <c r="TRG2" s="285"/>
      <c r="TRH2" s="285"/>
      <c r="TRI2" s="285"/>
      <c r="TRJ2" s="285"/>
      <c r="TRK2" s="285"/>
      <c r="TRL2" s="285"/>
      <c r="TRM2" s="285"/>
      <c r="TRN2" s="285"/>
      <c r="TRO2" s="285"/>
      <c r="TRP2" s="285"/>
      <c r="TRQ2" s="285"/>
      <c r="TRR2" s="285"/>
      <c r="TRS2" s="285"/>
      <c r="TRT2" s="285"/>
      <c r="TRU2" s="285"/>
      <c r="TRV2" s="285"/>
      <c r="TRW2" s="285"/>
      <c r="TRX2" s="285"/>
      <c r="TRY2" s="285"/>
      <c r="TRZ2" s="285"/>
      <c r="TSA2" s="285"/>
      <c r="TSB2" s="285"/>
      <c r="TSC2" s="285"/>
      <c r="TSD2" s="285"/>
      <c r="TSE2" s="285"/>
      <c r="TSF2" s="285"/>
      <c r="TSG2" s="285"/>
      <c r="TSH2" s="285"/>
      <c r="TSI2" s="285"/>
      <c r="TSJ2" s="285"/>
      <c r="TSK2" s="285"/>
      <c r="TSL2" s="285"/>
      <c r="TSM2" s="285"/>
      <c r="TSN2" s="285"/>
      <c r="TSO2" s="285"/>
      <c r="TSP2" s="285"/>
      <c r="TSQ2" s="285"/>
      <c r="TSR2" s="285"/>
      <c r="TSS2" s="285"/>
      <c r="TST2" s="285"/>
      <c r="TSU2" s="285"/>
      <c r="TSV2" s="285"/>
      <c r="TSW2" s="285"/>
      <c r="TSX2" s="285"/>
      <c r="TSY2" s="285"/>
      <c r="TSZ2" s="285"/>
      <c r="TTA2" s="285"/>
      <c r="TTB2" s="285"/>
      <c r="TTC2" s="285"/>
      <c r="TTD2" s="285"/>
      <c r="TTE2" s="285"/>
      <c r="TTF2" s="285"/>
      <c r="TTG2" s="285"/>
      <c r="TTH2" s="285"/>
      <c r="TTI2" s="285"/>
      <c r="TTJ2" s="285"/>
      <c r="TTK2" s="285"/>
      <c r="TTL2" s="285"/>
      <c r="TTM2" s="285"/>
      <c r="TTN2" s="285"/>
      <c r="TTO2" s="285"/>
      <c r="TTP2" s="285"/>
      <c r="TTQ2" s="285"/>
      <c r="TTR2" s="285"/>
      <c r="TTS2" s="285"/>
      <c r="TTT2" s="285"/>
      <c r="TTU2" s="285"/>
      <c r="TTV2" s="285"/>
      <c r="TTW2" s="285"/>
      <c r="TTX2" s="285"/>
      <c r="TTY2" s="285"/>
      <c r="TTZ2" s="285"/>
      <c r="TUA2" s="285"/>
      <c r="TUB2" s="285"/>
      <c r="TUC2" s="285"/>
      <c r="TUD2" s="285"/>
      <c r="TUE2" s="285"/>
      <c r="TUF2" s="285"/>
      <c r="TUG2" s="285"/>
      <c r="TUH2" s="285"/>
      <c r="TUI2" s="285"/>
      <c r="TUJ2" s="285"/>
      <c r="TUK2" s="285"/>
      <c r="TUL2" s="285"/>
      <c r="TUM2" s="285"/>
      <c r="TUN2" s="285"/>
      <c r="TUO2" s="285"/>
      <c r="TUP2" s="285"/>
      <c r="TUQ2" s="285"/>
      <c r="TUR2" s="285"/>
      <c r="TUS2" s="285"/>
      <c r="TUT2" s="285"/>
      <c r="TUU2" s="285"/>
      <c r="TUV2" s="285"/>
      <c r="TUW2" s="285"/>
      <c r="TUX2" s="285"/>
      <c r="TUY2" s="285"/>
      <c r="TUZ2" s="285"/>
      <c r="TVA2" s="285"/>
      <c r="TVB2" s="285"/>
      <c r="TVC2" s="285"/>
      <c r="TVD2" s="285"/>
      <c r="TVE2" s="285"/>
      <c r="TVF2" s="285"/>
      <c r="TVG2" s="285"/>
      <c r="TVH2" s="285"/>
      <c r="TVI2" s="285"/>
      <c r="TVJ2" s="285"/>
      <c r="TVK2" s="285"/>
      <c r="TVL2" s="285"/>
      <c r="TVM2" s="285"/>
      <c r="TVN2" s="285"/>
      <c r="TVO2" s="285"/>
      <c r="TVP2" s="285"/>
      <c r="TVQ2" s="285"/>
      <c r="TVR2" s="285"/>
      <c r="TVS2" s="285"/>
      <c r="TVT2" s="285"/>
      <c r="TVU2" s="285"/>
      <c r="TVV2" s="285"/>
      <c r="TVW2" s="285"/>
      <c r="TVX2" s="285"/>
      <c r="TVY2" s="285"/>
      <c r="TVZ2" s="285"/>
      <c r="TWA2" s="285"/>
      <c r="TWB2" s="285"/>
      <c r="TWC2" s="285"/>
      <c r="TWD2" s="285"/>
      <c r="TWE2" s="285"/>
      <c r="TWF2" s="285"/>
      <c r="TWG2" s="285"/>
      <c r="TWH2" s="285"/>
      <c r="TWI2" s="285"/>
      <c r="TWJ2" s="285"/>
      <c r="TWK2" s="285"/>
      <c r="TWL2" s="285"/>
      <c r="TWM2" s="285"/>
      <c r="TWN2" s="285"/>
      <c r="TWO2" s="285"/>
      <c r="TWP2" s="285"/>
      <c r="TWQ2" s="285"/>
      <c r="TWR2" s="285"/>
      <c r="TWS2" s="285"/>
      <c r="TWT2" s="285"/>
      <c r="TWU2" s="285"/>
      <c r="TWV2" s="285"/>
      <c r="TWW2" s="285"/>
      <c r="TWX2" s="285"/>
      <c r="TWY2" s="285"/>
      <c r="TWZ2" s="285"/>
      <c r="TXA2" s="285"/>
      <c r="TXB2" s="285"/>
      <c r="TXC2" s="285"/>
      <c r="TXD2" s="285"/>
      <c r="TXE2" s="285"/>
      <c r="TXF2" s="285"/>
      <c r="TXG2" s="285"/>
      <c r="TXH2" s="285"/>
      <c r="TXI2" s="285"/>
      <c r="TXJ2" s="285"/>
      <c r="TXK2" s="285"/>
      <c r="TXL2" s="285"/>
      <c r="TXM2" s="285"/>
      <c r="TXN2" s="285"/>
      <c r="TXO2" s="285"/>
      <c r="TXP2" s="285"/>
      <c r="TXQ2" s="285"/>
      <c r="TXR2" s="285"/>
      <c r="TXS2" s="285"/>
      <c r="TXT2" s="285"/>
      <c r="TXU2" s="285"/>
      <c r="TXV2" s="285"/>
      <c r="TXW2" s="285"/>
      <c r="TXX2" s="285"/>
      <c r="TXY2" s="285"/>
      <c r="TXZ2" s="285"/>
      <c r="TYA2" s="285"/>
      <c r="TYB2" s="285"/>
      <c r="TYC2" s="285"/>
      <c r="TYD2" s="285"/>
      <c r="TYE2" s="285"/>
      <c r="TYF2" s="285"/>
      <c r="TYG2" s="285"/>
      <c r="TYH2" s="285"/>
      <c r="TYI2" s="285"/>
      <c r="TYJ2" s="285"/>
      <c r="TYK2" s="285"/>
      <c r="TYL2" s="285"/>
      <c r="TYM2" s="285"/>
      <c r="TYN2" s="285"/>
      <c r="TYO2" s="285"/>
      <c r="TYP2" s="285"/>
      <c r="TYQ2" s="285"/>
      <c r="TYR2" s="285"/>
      <c r="TYS2" s="285"/>
      <c r="TYT2" s="285"/>
      <c r="TYU2" s="285"/>
      <c r="TYV2" s="285"/>
      <c r="TYW2" s="285"/>
      <c r="TYX2" s="285"/>
      <c r="TYY2" s="285"/>
      <c r="TYZ2" s="285"/>
      <c r="TZA2" s="285"/>
      <c r="TZB2" s="285"/>
      <c r="TZC2" s="285"/>
      <c r="TZD2" s="285"/>
      <c r="TZE2" s="285"/>
      <c r="TZF2" s="285"/>
      <c r="TZG2" s="285"/>
      <c r="TZH2" s="285"/>
      <c r="TZI2" s="285"/>
      <c r="TZJ2" s="285"/>
      <c r="TZK2" s="285"/>
      <c r="TZL2" s="285"/>
      <c r="TZM2" s="285"/>
      <c r="TZN2" s="285"/>
      <c r="TZO2" s="285"/>
      <c r="TZP2" s="285"/>
      <c r="TZQ2" s="285"/>
      <c r="TZR2" s="285"/>
      <c r="TZS2" s="285"/>
      <c r="TZT2" s="285"/>
      <c r="TZU2" s="285"/>
      <c r="TZV2" s="285"/>
      <c r="TZW2" s="285"/>
      <c r="TZX2" s="285"/>
      <c r="TZY2" s="285"/>
      <c r="TZZ2" s="285"/>
      <c r="UAA2" s="285"/>
      <c r="UAB2" s="285"/>
      <c r="UAC2" s="285"/>
      <c r="UAD2" s="285"/>
      <c r="UAE2" s="285"/>
      <c r="UAF2" s="285"/>
      <c r="UAG2" s="285"/>
      <c r="UAH2" s="285"/>
      <c r="UAI2" s="285"/>
      <c r="UAJ2" s="285"/>
      <c r="UAK2" s="285"/>
      <c r="UAL2" s="285"/>
      <c r="UAM2" s="285"/>
      <c r="UAN2" s="285"/>
      <c r="UAO2" s="285"/>
      <c r="UAP2" s="285"/>
      <c r="UAQ2" s="285"/>
      <c r="UAR2" s="285"/>
      <c r="UAS2" s="285"/>
      <c r="UAT2" s="285"/>
      <c r="UAU2" s="285"/>
      <c r="UAV2" s="285"/>
      <c r="UAW2" s="285"/>
      <c r="UAX2" s="285"/>
      <c r="UAY2" s="285"/>
      <c r="UAZ2" s="285"/>
      <c r="UBA2" s="285"/>
      <c r="UBB2" s="285"/>
      <c r="UBC2" s="285"/>
      <c r="UBD2" s="285"/>
      <c r="UBE2" s="285"/>
      <c r="UBF2" s="285"/>
      <c r="UBG2" s="285"/>
      <c r="UBH2" s="285"/>
      <c r="UBI2" s="285"/>
      <c r="UBJ2" s="285"/>
      <c r="UBK2" s="285"/>
      <c r="UBL2" s="285"/>
      <c r="UBM2" s="285"/>
      <c r="UBN2" s="285"/>
      <c r="UBO2" s="285"/>
      <c r="UBP2" s="285"/>
      <c r="UBQ2" s="285"/>
      <c r="UBR2" s="285"/>
      <c r="UBS2" s="285"/>
      <c r="UBT2" s="285"/>
      <c r="UBU2" s="285"/>
      <c r="UBV2" s="285"/>
      <c r="UBW2" s="285"/>
      <c r="UBX2" s="285"/>
      <c r="UBY2" s="285"/>
      <c r="UBZ2" s="285"/>
      <c r="UCA2" s="285"/>
      <c r="UCB2" s="285"/>
      <c r="UCC2" s="285"/>
      <c r="UCD2" s="285"/>
      <c r="UCE2" s="285"/>
      <c r="UCF2" s="285"/>
      <c r="UCG2" s="285"/>
      <c r="UCH2" s="285"/>
      <c r="UCI2" s="285"/>
      <c r="UCJ2" s="285"/>
      <c r="UCK2" s="285"/>
      <c r="UCL2" s="285"/>
      <c r="UCM2" s="285"/>
      <c r="UCN2" s="285"/>
      <c r="UCO2" s="285"/>
      <c r="UCP2" s="285"/>
      <c r="UCQ2" s="285"/>
      <c r="UCR2" s="285"/>
      <c r="UCS2" s="285"/>
      <c r="UCT2" s="285"/>
      <c r="UCU2" s="285"/>
      <c r="UCV2" s="285"/>
      <c r="UCW2" s="285"/>
      <c r="UCX2" s="285"/>
      <c r="UCY2" s="285"/>
      <c r="UCZ2" s="285"/>
      <c r="UDA2" s="285"/>
      <c r="UDB2" s="285"/>
      <c r="UDC2" s="285"/>
      <c r="UDD2" s="285"/>
      <c r="UDE2" s="285"/>
      <c r="UDF2" s="285"/>
      <c r="UDG2" s="285"/>
      <c r="UDH2" s="285"/>
      <c r="UDI2" s="285"/>
      <c r="UDJ2" s="285"/>
      <c r="UDK2" s="285"/>
      <c r="UDL2" s="285"/>
      <c r="UDM2" s="285"/>
      <c r="UDN2" s="285"/>
      <c r="UDO2" s="285"/>
      <c r="UDP2" s="285"/>
      <c r="UDQ2" s="285"/>
      <c r="UDR2" s="285"/>
      <c r="UDS2" s="285"/>
      <c r="UDT2" s="285"/>
      <c r="UDU2" s="285"/>
      <c r="UDV2" s="285"/>
      <c r="UDW2" s="285"/>
      <c r="UDX2" s="285"/>
      <c r="UDY2" s="285"/>
      <c r="UDZ2" s="285"/>
      <c r="UEA2" s="285"/>
      <c r="UEB2" s="285"/>
      <c r="UEC2" s="285"/>
      <c r="UED2" s="285"/>
      <c r="UEE2" s="285"/>
      <c r="UEF2" s="285"/>
      <c r="UEG2" s="285"/>
      <c r="UEH2" s="285"/>
      <c r="UEI2" s="285"/>
      <c r="UEJ2" s="285"/>
      <c r="UEK2" s="285"/>
      <c r="UEL2" s="285"/>
      <c r="UEM2" s="285"/>
      <c r="UEN2" s="285"/>
      <c r="UEO2" s="285"/>
      <c r="UEP2" s="285"/>
      <c r="UEQ2" s="285"/>
      <c r="UER2" s="285"/>
      <c r="UES2" s="285"/>
      <c r="UET2" s="285"/>
      <c r="UEU2" s="285"/>
      <c r="UEV2" s="285"/>
      <c r="UEW2" s="285"/>
      <c r="UEX2" s="285"/>
      <c r="UEY2" s="285"/>
      <c r="UEZ2" s="285"/>
      <c r="UFA2" s="285"/>
      <c r="UFB2" s="285"/>
      <c r="UFC2" s="285"/>
      <c r="UFD2" s="285"/>
      <c r="UFE2" s="285"/>
      <c r="UFF2" s="285"/>
      <c r="UFG2" s="285"/>
      <c r="UFH2" s="285"/>
      <c r="UFI2" s="285"/>
      <c r="UFJ2" s="285"/>
      <c r="UFK2" s="285"/>
      <c r="UFL2" s="285"/>
      <c r="UFM2" s="285"/>
      <c r="UFN2" s="285"/>
      <c r="UFO2" s="285"/>
      <c r="UFP2" s="285"/>
      <c r="UFQ2" s="285"/>
      <c r="UFR2" s="285"/>
      <c r="UFS2" s="285"/>
      <c r="UFT2" s="285"/>
      <c r="UFU2" s="285"/>
      <c r="UFV2" s="285"/>
      <c r="UFW2" s="285"/>
      <c r="UFX2" s="285"/>
      <c r="UFY2" s="285"/>
      <c r="UFZ2" s="285"/>
      <c r="UGA2" s="285"/>
      <c r="UGB2" s="285"/>
      <c r="UGC2" s="285"/>
      <c r="UGD2" s="285"/>
      <c r="UGE2" s="285"/>
      <c r="UGF2" s="285"/>
      <c r="UGG2" s="285"/>
      <c r="UGH2" s="285"/>
      <c r="UGI2" s="285"/>
      <c r="UGJ2" s="285"/>
      <c r="UGK2" s="285"/>
      <c r="UGL2" s="285"/>
      <c r="UGM2" s="285"/>
      <c r="UGN2" s="285"/>
      <c r="UGO2" s="285"/>
      <c r="UGP2" s="285"/>
      <c r="UGQ2" s="285"/>
      <c r="UGR2" s="285"/>
      <c r="UGS2" s="285"/>
      <c r="UGT2" s="285"/>
      <c r="UGU2" s="285"/>
      <c r="UGV2" s="285"/>
      <c r="UGW2" s="285"/>
      <c r="UGX2" s="285"/>
      <c r="UGY2" s="285"/>
      <c r="UGZ2" s="285"/>
      <c r="UHA2" s="285"/>
      <c r="UHB2" s="285"/>
      <c r="UHC2" s="285"/>
      <c r="UHD2" s="285"/>
      <c r="UHE2" s="285"/>
      <c r="UHF2" s="285"/>
      <c r="UHG2" s="285"/>
      <c r="UHH2" s="285"/>
      <c r="UHI2" s="285"/>
      <c r="UHJ2" s="285"/>
      <c r="UHK2" s="285"/>
      <c r="UHL2" s="285"/>
      <c r="UHM2" s="285"/>
      <c r="UHN2" s="285"/>
      <c r="UHO2" s="285"/>
      <c r="UHP2" s="285"/>
      <c r="UHQ2" s="285"/>
      <c r="UHR2" s="285"/>
      <c r="UHS2" s="285"/>
      <c r="UHT2" s="285"/>
      <c r="UHU2" s="285"/>
      <c r="UHV2" s="285"/>
      <c r="UHW2" s="285"/>
      <c r="UHX2" s="285"/>
      <c r="UHY2" s="285"/>
      <c r="UHZ2" s="285"/>
      <c r="UIA2" s="285"/>
      <c r="UIB2" s="285"/>
      <c r="UIC2" s="285"/>
      <c r="UID2" s="285"/>
      <c r="UIE2" s="285"/>
      <c r="UIF2" s="285"/>
      <c r="UIG2" s="285"/>
      <c r="UIH2" s="285"/>
      <c r="UII2" s="285"/>
      <c r="UIJ2" s="285"/>
      <c r="UIK2" s="285"/>
      <c r="UIL2" s="285"/>
      <c r="UIM2" s="285"/>
      <c r="UIN2" s="285"/>
      <c r="UIO2" s="285"/>
      <c r="UIP2" s="285"/>
      <c r="UIQ2" s="285"/>
      <c r="UIR2" s="285"/>
      <c r="UIS2" s="285"/>
      <c r="UIT2" s="285"/>
      <c r="UIU2" s="285"/>
      <c r="UIV2" s="285"/>
      <c r="UIW2" s="285"/>
      <c r="UIX2" s="285"/>
      <c r="UIY2" s="285"/>
      <c r="UIZ2" s="285"/>
      <c r="UJA2" s="285"/>
      <c r="UJB2" s="285"/>
      <c r="UJC2" s="285"/>
      <c r="UJD2" s="285"/>
      <c r="UJE2" s="285"/>
      <c r="UJF2" s="285"/>
      <c r="UJG2" s="285"/>
      <c r="UJH2" s="285"/>
      <c r="UJI2" s="285"/>
      <c r="UJJ2" s="285"/>
      <c r="UJK2" s="285"/>
      <c r="UJL2" s="285"/>
      <c r="UJM2" s="285"/>
      <c r="UJN2" s="285"/>
      <c r="UJO2" s="285"/>
      <c r="UJP2" s="285"/>
      <c r="UJQ2" s="285"/>
      <c r="UJR2" s="285"/>
      <c r="UJS2" s="285"/>
      <c r="UJT2" s="285"/>
      <c r="UJU2" s="285"/>
      <c r="UJV2" s="285"/>
      <c r="UJW2" s="285"/>
      <c r="UJX2" s="285"/>
      <c r="UJY2" s="285"/>
      <c r="UJZ2" s="285"/>
      <c r="UKA2" s="285"/>
      <c r="UKB2" s="285"/>
      <c r="UKC2" s="285"/>
      <c r="UKD2" s="285"/>
      <c r="UKE2" s="285"/>
      <c r="UKF2" s="285"/>
      <c r="UKG2" s="285"/>
      <c r="UKH2" s="285"/>
      <c r="UKI2" s="285"/>
      <c r="UKJ2" s="285"/>
      <c r="UKK2" s="285"/>
      <c r="UKL2" s="285"/>
      <c r="UKM2" s="285"/>
      <c r="UKN2" s="285"/>
      <c r="UKO2" s="285"/>
      <c r="UKP2" s="285"/>
      <c r="UKQ2" s="285"/>
      <c r="UKR2" s="285"/>
      <c r="UKS2" s="285"/>
      <c r="UKT2" s="285"/>
      <c r="UKU2" s="285"/>
      <c r="UKV2" s="285"/>
      <c r="UKW2" s="285"/>
      <c r="UKX2" s="285"/>
      <c r="UKY2" s="285"/>
      <c r="UKZ2" s="285"/>
      <c r="ULA2" s="285"/>
      <c r="ULB2" s="285"/>
      <c r="ULC2" s="285"/>
      <c r="ULD2" s="285"/>
      <c r="ULE2" s="285"/>
      <c r="ULF2" s="285"/>
      <c r="ULG2" s="285"/>
      <c r="ULH2" s="285"/>
      <c r="ULI2" s="285"/>
      <c r="ULJ2" s="285"/>
      <c r="ULK2" s="285"/>
      <c r="ULL2" s="285"/>
      <c r="ULM2" s="285"/>
      <c r="ULN2" s="285"/>
      <c r="ULO2" s="285"/>
      <c r="ULP2" s="285"/>
      <c r="ULQ2" s="285"/>
      <c r="ULR2" s="285"/>
      <c r="ULS2" s="285"/>
      <c r="ULT2" s="285"/>
      <c r="ULU2" s="285"/>
      <c r="ULV2" s="285"/>
      <c r="ULW2" s="285"/>
      <c r="ULX2" s="285"/>
      <c r="ULY2" s="285"/>
      <c r="ULZ2" s="285"/>
      <c r="UMA2" s="285"/>
      <c r="UMB2" s="285"/>
      <c r="UMC2" s="285"/>
      <c r="UMD2" s="285"/>
      <c r="UME2" s="285"/>
      <c r="UMF2" s="285"/>
      <c r="UMG2" s="285"/>
      <c r="UMH2" s="285"/>
      <c r="UMI2" s="285"/>
      <c r="UMJ2" s="285"/>
      <c r="UMK2" s="285"/>
      <c r="UML2" s="285"/>
      <c r="UMM2" s="285"/>
      <c r="UMN2" s="285"/>
      <c r="UMO2" s="285"/>
      <c r="UMP2" s="285"/>
      <c r="UMQ2" s="285"/>
      <c r="UMR2" s="285"/>
      <c r="UMS2" s="285"/>
      <c r="UMT2" s="285"/>
      <c r="UMU2" s="285"/>
      <c r="UMV2" s="285"/>
      <c r="UMW2" s="285"/>
      <c r="UMX2" s="285"/>
      <c r="UMY2" s="285"/>
      <c r="UMZ2" s="285"/>
      <c r="UNA2" s="285"/>
      <c r="UNB2" s="285"/>
      <c r="UNC2" s="285"/>
      <c r="UND2" s="285"/>
      <c r="UNE2" s="285"/>
      <c r="UNF2" s="285"/>
      <c r="UNG2" s="285"/>
      <c r="UNH2" s="285"/>
      <c r="UNI2" s="285"/>
      <c r="UNJ2" s="285"/>
      <c r="UNK2" s="285"/>
      <c r="UNL2" s="285"/>
      <c r="UNM2" s="285"/>
      <c r="UNN2" s="285"/>
      <c r="UNO2" s="285"/>
      <c r="UNP2" s="285"/>
      <c r="UNQ2" s="285"/>
      <c r="UNR2" s="285"/>
      <c r="UNS2" s="285"/>
      <c r="UNT2" s="285"/>
      <c r="UNU2" s="285"/>
      <c r="UNV2" s="285"/>
      <c r="UNW2" s="285"/>
      <c r="UNX2" s="285"/>
      <c r="UNY2" s="285"/>
      <c r="UNZ2" s="285"/>
      <c r="UOA2" s="285"/>
      <c r="UOB2" s="285"/>
      <c r="UOC2" s="285"/>
      <c r="UOD2" s="285"/>
      <c r="UOE2" s="285"/>
      <c r="UOF2" s="285"/>
      <c r="UOG2" s="285"/>
      <c r="UOH2" s="285"/>
      <c r="UOI2" s="285"/>
      <c r="UOJ2" s="285"/>
      <c r="UOK2" s="285"/>
      <c r="UOL2" s="285"/>
      <c r="UOM2" s="285"/>
      <c r="UON2" s="285"/>
      <c r="UOO2" s="285"/>
      <c r="UOP2" s="285"/>
      <c r="UOQ2" s="285"/>
      <c r="UOR2" s="285"/>
      <c r="UOS2" s="285"/>
      <c r="UOT2" s="285"/>
      <c r="UOU2" s="285"/>
      <c r="UOV2" s="285"/>
      <c r="UOW2" s="285"/>
      <c r="UOX2" s="285"/>
      <c r="UOY2" s="285"/>
      <c r="UOZ2" s="285"/>
      <c r="UPA2" s="285"/>
      <c r="UPB2" s="285"/>
      <c r="UPC2" s="285"/>
      <c r="UPD2" s="285"/>
      <c r="UPE2" s="285"/>
      <c r="UPF2" s="285"/>
      <c r="UPG2" s="285"/>
      <c r="UPH2" s="285"/>
      <c r="UPI2" s="285"/>
      <c r="UPJ2" s="285"/>
      <c r="UPK2" s="285"/>
      <c r="UPL2" s="285"/>
      <c r="UPM2" s="285"/>
      <c r="UPN2" s="285"/>
      <c r="UPO2" s="285"/>
      <c r="UPP2" s="285"/>
      <c r="UPQ2" s="285"/>
      <c r="UPR2" s="285"/>
      <c r="UPS2" s="285"/>
      <c r="UPT2" s="285"/>
      <c r="UPU2" s="285"/>
      <c r="UPV2" s="285"/>
      <c r="UPW2" s="285"/>
      <c r="UPX2" s="285"/>
      <c r="UPY2" s="285"/>
      <c r="UPZ2" s="285"/>
      <c r="UQA2" s="285"/>
      <c r="UQB2" s="285"/>
      <c r="UQC2" s="285"/>
      <c r="UQD2" s="285"/>
      <c r="UQE2" s="285"/>
      <c r="UQF2" s="285"/>
      <c r="UQG2" s="285"/>
      <c r="UQH2" s="285"/>
      <c r="UQI2" s="285"/>
      <c r="UQJ2" s="285"/>
      <c r="UQK2" s="285"/>
      <c r="UQL2" s="285"/>
      <c r="UQM2" s="285"/>
      <c r="UQN2" s="285"/>
      <c r="UQO2" s="285"/>
      <c r="UQP2" s="285"/>
      <c r="UQQ2" s="285"/>
      <c r="UQR2" s="285"/>
      <c r="UQS2" s="285"/>
      <c r="UQT2" s="285"/>
      <c r="UQU2" s="285"/>
      <c r="UQV2" s="285"/>
      <c r="UQW2" s="285"/>
      <c r="UQX2" s="285"/>
      <c r="UQY2" s="285"/>
      <c r="UQZ2" s="285"/>
      <c r="URA2" s="285"/>
      <c r="URB2" s="285"/>
      <c r="URC2" s="285"/>
      <c r="URD2" s="285"/>
      <c r="URE2" s="285"/>
      <c r="URF2" s="285"/>
      <c r="URG2" s="285"/>
      <c r="URH2" s="285"/>
      <c r="URI2" s="285"/>
      <c r="URJ2" s="285"/>
      <c r="URK2" s="285"/>
      <c r="URL2" s="285"/>
      <c r="URM2" s="285"/>
      <c r="URN2" s="285"/>
      <c r="URO2" s="285"/>
      <c r="URP2" s="285"/>
      <c r="URQ2" s="285"/>
      <c r="URR2" s="285"/>
      <c r="URS2" s="285"/>
      <c r="URT2" s="285"/>
      <c r="URU2" s="285"/>
      <c r="URV2" s="285"/>
      <c r="URW2" s="285"/>
      <c r="URX2" s="285"/>
      <c r="URY2" s="285"/>
      <c r="URZ2" s="285"/>
      <c r="USA2" s="285"/>
      <c r="USB2" s="285"/>
      <c r="USC2" s="285"/>
      <c r="USD2" s="285"/>
      <c r="USE2" s="285"/>
      <c r="USF2" s="285"/>
      <c r="USG2" s="285"/>
      <c r="USH2" s="285"/>
      <c r="USI2" s="285"/>
      <c r="USJ2" s="285"/>
      <c r="USK2" s="285"/>
      <c r="USL2" s="285"/>
      <c r="USM2" s="285"/>
      <c r="USN2" s="285"/>
      <c r="USO2" s="285"/>
      <c r="USP2" s="285"/>
      <c r="USQ2" s="285"/>
      <c r="USR2" s="285"/>
      <c r="USS2" s="285"/>
      <c r="UST2" s="285"/>
      <c r="USU2" s="285"/>
      <c r="USV2" s="285"/>
      <c r="USW2" s="285"/>
      <c r="USX2" s="285"/>
      <c r="USY2" s="285"/>
      <c r="USZ2" s="285"/>
      <c r="UTA2" s="285"/>
      <c r="UTB2" s="285"/>
      <c r="UTC2" s="285"/>
      <c r="UTD2" s="285"/>
      <c r="UTE2" s="285"/>
      <c r="UTF2" s="285"/>
      <c r="UTG2" s="285"/>
      <c r="UTH2" s="285"/>
      <c r="UTI2" s="285"/>
      <c r="UTJ2" s="285"/>
      <c r="UTK2" s="285"/>
      <c r="UTL2" s="285"/>
      <c r="UTM2" s="285"/>
      <c r="UTN2" s="285"/>
      <c r="UTO2" s="285"/>
      <c r="UTP2" s="285"/>
      <c r="UTQ2" s="285"/>
      <c r="UTR2" s="285"/>
      <c r="UTS2" s="285"/>
      <c r="UTT2" s="285"/>
      <c r="UTU2" s="285"/>
      <c r="UTV2" s="285"/>
      <c r="UTW2" s="285"/>
      <c r="UTX2" s="285"/>
      <c r="UTY2" s="285"/>
      <c r="UTZ2" s="285"/>
      <c r="UUA2" s="285"/>
      <c r="UUB2" s="285"/>
      <c r="UUC2" s="285"/>
      <c r="UUD2" s="285"/>
      <c r="UUE2" s="285"/>
      <c r="UUF2" s="285"/>
      <c r="UUG2" s="285"/>
      <c r="UUH2" s="285"/>
      <c r="UUI2" s="285"/>
      <c r="UUJ2" s="285"/>
      <c r="UUK2" s="285"/>
      <c r="UUL2" s="285"/>
      <c r="UUM2" s="285"/>
      <c r="UUN2" s="285"/>
      <c r="UUO2" s="285"/>
      <c r="UUP2" s="285"/>
      <c r="UUQ2" s="285"/>
      <c r="UUR2" s="285"/>
      <c r="UUS2" s="285"/>
      <c r="UUT2" s="285"/>
      <c r="UUU2" s="285"/>
      <c r="UUV2" s="285"/>
      <c r="UUW2" s="285"/>
      <c r="UUX2" s="285"/>
      <c r="UUY2" s="285"/>
      <c r="UUZ2" s="285"/>
      <c r="UVA2" s="285"/>
      <c r="UVB2" s="285"/>
      <c r="UVC2" s="285"/>
      <c r="UVD2" s="285"/>
      <c r="UVE2" s="285"/>
      <c r="UVF2" s="285"/>
      <c r="UVG2" s="285"/>
      <c r="UVH2" s="285"/>
      <c r="UVI2" s="285"/>
      <c r="UVJ2" s="285"/>
      <c r="UVK2" s="285"/>
      <c r="UVL2" s="285"/>
      <c r="UVM2" s="285"/>
      <c r="UVN2" s="285"/>
      <c r="UVO2" s="285"/>
      <c r="UVP2" s="285"/>
      <c r="UVQ2" s="285"/>
      <c r="UVR2" s="285"/>
      <c r="UVS2" s="285"/>
      <c r="UVT2" s="285"/>
      <c r="UVU2" s="285"/>
      <c r="UVV2" s="285"/>
      <c r="UVW2" s="285"/>
      <c r="UVX2" s="285"/>
      <c r="UVY2" s="285"/>
      <c r="UVZ2" s="285"/>
      <c r="UWA2" s="285"/>
      <c r="UWB2" s="285"/>
      <c r="UWC2" s="285"/>
      <c r="UWD2" s="285"/>
      <c r="UWE2" s="285"/>
      <c r="UWF2" s="285"/>
      <c r="UWG2" s="285"/>
      <c r="UWH2" s="285"/>
      <c r="UWI2" s="285"/>
      <c r="UWJ2" s="285"/>
      <c r="UWK2" s="285"/>
      <c r="UWL2" s="285"/>
      <c r="UWM2" s="285"/>
      <c r="UWN2" s="285"/>
      <c r="UWO2" s="285"/>
      <c r="UWP2" s="285"/>
      <c r="UWQ2" s="285"/>
      <c r="UWR2" s="285"/>
      <c r="UWS2" s="285"/>
      <c r="UWT2" s="285"/>
      <c r="UWU2" s="285"/>
      <c r="UWV2" s="285"/>
      <c r="UWW2" s="285"/>
      <c r="UWX2" s="285"/>
      <c r="UWY2" s="285"/>
      <c r="UWZ2" s="285"/>
      <c r="UXA2" s="285"/>
      <c r="UXB2" s="285"/>
      <c r="UXC2" s="285"/>
      <c r="UXD2" s="285"/>
      <c r="UXE2" s="285"/>
      <c r="UXF2" s="285"/>
      <c r="UXG2" s="285"/>
      <c r="UXH2" s="285"/>
      <c r="UXI2" s="285"/>
      <c r="UXJ2" s="285"/>
      <c r="UXK2" s="285"/>
      <c r="UXL2" s="285"/>
      <c r="UXM2" s="285"/>
      <c r="UXN2" s="285"/>
      <c r="UXO2" s="285"/>
      <c r="UXP2" s="285"/>
      <c r="UXQ2" s="285"/>
      <c r="UXR2" s="285"/>
      <c r="UXS2" s="285"/>
      <c r="UXT2" s="285"/>
      <c r="UXU2" s="285"/>
      <c r="UXV2" s="285"/>
      <c r="UXW2" s="285"/>
      <c r="UXX2" s="285"/>
      <c r="UXY2" s="285"/>
      <c r="UXZ2" s="285"/>
      <c r="UYA2" s="285"/>
      <c r="UYB2" s="285"/>
      <c r="UYC2" s="285"/>
      <c r="UYD2" s="285"/>
      <c r="UYE2" s="285"/>
      <c r="UYF2" s="285"/>
      <c r="UYG2" s="285"/>
      <c r="UYH2" s="285"/>
      <c r="UYI2" s="285"/>
      <c r="UYJ2" s="285"/>
      <c r="UYK2" s="285"/>
      <c r="UYL2" s="285"/>
      <c r="UYM2" s="285"/>
      <c r="UYN2" s="285"/>
      <c r="UYO2" s="285"/>
      <c r="UYP2" s="285"/>
      <c r="UYQ2" s="285"/>
      <c r="UYR2" s="285"/>
      <c r="UYS2" s="285"/>
      <c r="UYT2" s="285"/>
      <c r="UYU2" s="285"/>
      <c r="UYV2" s="285"/>
      <c r="UYW2" s="285"/>
      <c r="UYX2" s="285"/>
      <c r="UYY2" s="285"/>
      <c r="UYZ2" s="285"/>
      <c r="UZA2" s="285"/>
      <c r="UZB2" s="285"/>
      <c r="UZC2" s="285"/>
      <c r="UZD2" s="285"/>
      <c r="UZE2" s="285"/>
      <c r="UZF2" s="285"/>
      <c r="UZG2" s="285"/>
      <c r="UZH2" s="285"/>
      <c r="UZI2" s="285"/>
      <c r="UZJ2" s="285"/>
      <c r="UZK2" s="285"/>
      <c r="UZL2" s="285"/>
      <c r="UZM2" s="285"/>
      <c r="UZN2" s="285"/>
      <c r="UZO2" s="285"/>
      <c r="UZP2" s="285"/>
      <c r="UZQ2" s="285"/>
      <c r="UZR2" s="285"/>
      <c r="UZS2" s="285"/>
      <c r="UZT2" s="285"/>
      <c r="UZU2" s="285"/>
      <c r="UZV2" s="285"/>
      <c r="UZW2" s="285"/>
      <c r="UZX2" s="285"/>
      <c r="UZY2" s="285"/>
      <c r="UZZ2" s="285"/>
      <c r="VAA2" s="285"/>
      <c r="VAB2" s="285"/>
      <c r="VAC2" s="285"/>
      <c r="VAD2" s="285"/>
      <c r="VAE2" s="285"/>
      <c r="VAF2" s="285"/>
      <c r="VAG2" s="285"/>
      <c r="VAH2" s="285"/>
      <c r="VAI2" s="285"/>
      <c r="VAJ2" s="285"/>
      <c r="VAK2" s="285"/>
      <c r="VAL2" s="285"/>
      <c r="VAM2" s="285"/>
      <c r="VAN2" s="285"/>
      <c r="VAO2" s="285"/>
      <c r="VAP2" s="285"/>
      <c r="VAQ2" s="285"/>
      <c r="VAR2" s="285"/>
      <c r="VAS2" s="285"/>
      <c r="VAT2" s="285"/>
      <c r="VAU2" s="285"/>
      <c r="VAV2" s="285"/>
      <c r="VAW2" s="285"/>
      <c r="VAX2" s="285"/>
      <c r="VAY2" s="285"/>
      <c r="VAZ2" s="285"/>
      <c r="VBA2" s="285"/>
      <c r="VBB2" s="285"/>
      <c r="VBC2" s="285"/>
      <c r="VBD2" s="285"/>
      <c r="VBE2" s="285"/>
      <c r="VBF2" s="285"/>
      <c r="VBG2" s="285"/>
      <c r="VBH2" s="285"/>
      <c r="VBI2" s="285"/>
      <c r="VBJ2" s="285"/>
      <c r="VBK2" s="285"/>
      <c r="VBL2" s="285"/>
      <c r="VBM2" s="285"/>
      <c r="VBN2" s="285"/>
      <c r="VBO2" s="285"/>
      <c r="VBP2" s="285"/>
      <c r="VBQ2" s="285"/>
      <c r="VBR2" s="285"/>
      <c r="VBS2" s="285"/>
      <c r="VBT2" s="285"/>
      <c r="VBU2" s="285"/>
      <c r="VBV2" s="285"/>
      <c r="VBW2" s="285"/>
      <c r="VBX2" s="285"/>
      <c r="VBY2" s="285"/>
      <c r="VBZ2" s="285"/>
      <c r="VCA2" s="285"/>
      <c r="VCB2" s="285"/>
      <c r="VCC2" s="285"/>
      <c r="VCD2" s="285"/>
      <c r="VCE2" s="285"/>
      <c r="VCF2" s="285"/>
      <c r="VCG2" s="285"/>
      <c r="VCH2" s="285"/>
      <c r="VCI2" s="285"/>
      <c r="VCJ2" s="285"/>
      <c r="VCK2" s="285"/>
      <c r="VCL2" s="285"/>
      <c r="VCM2" s="285"/>
      <c r="VCN2" s="285"/>
      <c r="VCO2" s="285"/>
      <c r="VCP2" s="285"/>
      <c r="VCQ2" s="285"/>
      <c r="VCR2" s="285"/>
      <c r="VCS2" s="285"/>
      <c r="VCT2" s="285"/>
      <c r="VCU2" s="285"/>
      <c r="VCV2" s="285"/>
      <c r="VCW2" s="285"/>
      <c r="VCX2" s="285"/>
      <c r="VCY2" s="285"/>
      <c r="VCZ2" s="285"/>
      <c r="VDA2" s="285"/>
      <c r="VDB2" s="285"/>
      <c r="VDC2" s="285"/>
      <c r="VDD2" s="285"/>
      <c r="VDE2" s="285"/>
      <c r="VDF2" s="285"/>
      <c r="VDG2" s="285"/>
      <c r="VDH2" s="285"/>
      <c r="VDI2" s="285"/>
      <c r="VDJ2" s="285"/>
      <c r="VDK2" s="285"/>
      <c r="VDL2" s="285"/>
      <c r="VDM2" s="285"/>
      <c r="VDN2" s="285"/>
      <c r="VDO2" s="285"/>
      <c r="VDP2" s="285"/>
      <c r="VDQ2" s="285"/>
      <c r="VDR2" s="285"/>
      <c r="VDS2" s="285"/>
      <c r="VDT2" s="285"/>
      <c r="VDU2" s="285"/>
      <c r="VDV2" s="285"/>
      <c r="VDW2" s="285"/>
      <c r="VDX2" s="285"/>
      <c r="VDY2" s="285"/>
      <c r="VDZ2" s="285"/>
      <c r="VEA2" s="285"/>
      <c r="VEB2" s="285"/>
      <c r="VEC2" s="285"/>
      <c r="VED2" s="285"/>
      <c r="VEE2" s="285"/>
      <c r="VEF2" s="285"/>
      <c r="VEG2" s="285"/>
      <c r="VEH2" s="285"/>
      <c r="VEI2" s="285"/>
      <c r="VEJ2" s="285"/>
      <c r="VEK2" s="285"/>
      <c r="VEL2" s="285"/>
      <c r="VEM2" s="285"/>
      <c r="VEN2" s="285"/>
      <c r="VEO2" s="285"/>
      <c r="VEP2" s="285"/>
      <c r="VEQ2" s="285"/>
      <c r="VER2" s="285"/>
      <c r="VES2" s="285"/>
      <c r="VET2" s="285"/>
      <c r="VEU2" s="285"/>
      <c r="VEV2" s="285"/>
      <c r="VEW2" s="285"/>
      <c r="VEX2" s="285"/>
      <c r="VEY2" s="285"/>
      <c r="VEZ2" s="285"/>
      <c r="VFA2" s="285"/>
      <c r="VFB2" s="285"/>
      <c r="VFC2" s="285"/>
      <c r="VFD2" s="285"/>
      <c r="VFE2" s="285"/>
      <c r="VFF2" s="285"/>
      <c r="VFG2" s="285"/>
      <c r="VFH2" s="285"/>
      <c r="VFI2" s="285"/>
      <c r="VFJ2" s="285"/>
      <c r="VFK2" s="285"/>
      <c r="VFL2" s="285"/>
      <c r="VFM2" s="285"/>
      <c r="VFN2" s="285"/>
      <c r="VFO2" s="285"/>
      <c r="VFP2" s="285"/>
      <c r="VFQ2" s="285"/>
      <c r="VFR2" s="285"/>
      <c r="VFS2" s="285"/>
      <c r="VFT2" s="285"/>
      <c r="VFU2" s="285"/>
      <c r="VFV2" s="285"/>
      <c r="VFW2" s="285"/>
      <c r="VFX2" s="285"/>
      <c r="VFY2" s="285"/>
      <c r="VFZ2" s="285"/>
      <c r="VGA2" s="285"/>
      <c r="VGB2" s="285"/>
      <c r="VGC2" s="285"/>
      <c r="VGD2" s="285"/>
      <c r="VGE2" s="285"/>
      <c r="VGF2" s="285"/>
      <c r="VGG2" s="285"/>
      <c r="VGH2" s="285"/>
      <c r="VGI2" s="285"/>
      <c r="VGJ2" s="285"/>
      <c r="VGK2" s="285"/>
      <c r="VGL2" s="285"/>
      <c r="VGM2" s="285"/>
      <c r="VGN2" s="285"/>
      <c r="VGO2" s="285"/>
      <c r="VGP2" s="285"/>
      <c r="VGQ2" s="285"/>
      <c r="VGR2" s="285"/>
      <c r="VGS2" s="285"/>
      <c r="VGT2" s="285"/>
      <c r="VGU2" s="285"/>
      <c r="VGV2" s="285"/>
      <c r="VGW2" s="285"/>
      <c r="VGX2" s="285"/>
      <c r="VGY2" s="285"/>
      <c r="VGZ2" s="285"/>
      <c r="VHA2" s="285"/>
      <c r="VHB2" s="285"/>
      <c r="VHC2" s="285"/>
      <c r="VHD2" s="285"/>
      <c r="VHE2" s="285"/>
      <c r="VHF2" s="285"/>
      <c r="VHG2" s="285"/>
      <c r="VHH2" s="285"/>
      <c r="VHI2" s="285"/>
      <c r="VHJ2" s="285"/>
      <c r="VHK2" s="285"/>
      <c r="VHL2" s="285"/>
      <c r="VHM2" s="285"/>
      <c r="VHN2" s="285"/>
      <c r="VHO2" s="285"/>
      <c r="VHP2" s="285"/>
      <c r="VHQ2" s="285"/>
      <c r="VHR2" s="285"/>
      <c r="VHS2" s="285"/>
      <c r="VHT2" s="285"/>
      <c r="VHU2" s="285"/>
      <c r="VHV2" s="285"/>
      <c r="VHW2" s="285"/>
      <c r="VHX2" s="285"/>
      <c r="VHY2" s="285"/>
      <c r="VHZ2" s="285"/>
      <c r="VIA2" s="285"/>
      <c r="VIB2" s="285"/>
      <c r="VIC2" s="285"/>
      <c r="VID2" s="285"/>
      <c r="VIE2" s="285"/>
      <c r="VIF2" s="285"/>
      <c r="VIG2" s="285"/>
      <c r="VIH2" s="285"/>
      <c r="VII2" s="285"/>
      <c r="VIJ2" s="285"/>
      <c r="VIK2" s="285"/>
      <c r="VIL2" s="285"/>
      <c r="VIM2" s="285"/>
      <c r="VIN2" s="285"/>
      <c r="VIO2" s="285"/>
      <c r="VIP2" s="285"/>
      <c r="VIQ2" s="285"/>
      <c r="VIR2" s="285"/>
      <c r="VIS2" s="285"/>
      <c r="VIT2" s="285"/>
      <c r="VIU2" s="285"/>
      <c r="VIV2" s="285"/>
      <c r="VIW2" s="285"/>
      <c r="VIX2" s="285"/>
      <c r="VIY2" s="285"/>
      <c r="VIZ2" s="285"/>
      <c r="VJA2" s="285"/>
      <c r="VJB2" s="285"/>
      <c r="VJC2" s="285"/>
      <c r="VJD2" s="285"/>
      <c r="VJE2" s="285"/>
      <c r="VJF2" s="285"/>
      <c r="VJG2" s="285"/>
      <c r="VJH2" s="285"/>
      <c r="VJI2" s="285"/>
      <c r="VJJ2" s="285"/>
      <c r="VJK2" s="285"/>
      <c r="VJL2" s="285"/>
      <c r="VJM2" s="285"/>
      <c r="VJN2" s="285"/>
      <c r="VJO2" s="285"/>
      <c r="VJP2" s="285"/>
      <c r="VJQ2" s="285"/>
      <c r="VJR2" s="285"/>
      <c r="VJS2" s="285"/>
      <c r="VJT2" s="285"/>
      <c r="VJU2" s="285"/>
      <c r="VJV2" s="285"/>
      <c r="VJW2" s="285"/>
      <c r="VJX2" s="285"/>
      <c r="VJY2" s="285"/>
      <c r="VJZ2" s="285"/>
      <c r="VKA2" s="285"/>
      <c r="VKB2" s="285"/>
      <c r="VKC2" s="285"/>
      <c r="VKD2" s="285"/>
      <c r="VKE2" s="285"/>
      <c r="VKF2" s="285"/>
      <c r="VKG2" s="285"/>
      <c r="VKH2" s="285"/>
      <c r="VKI2" s="285"/>
      <c r="VKJ2" s="285"/>
      <c r="VKK2" s="285"/>
      <c r="VKL2" s="285"/>
      <c r="VKM2" s="285"/>
      <c r="VKN2" s="285"/>
      <c r="VKO2" s="285"/>
      <c r="VKP2" s="285"/>
      <c r="VKQ2" s="285"/>
      <c r="VKR2" s="285"/>
      <c r="VKS2" s="285"/>
      <c r="VKT2" s="285"/>
      <c r="VKU2" s="285"/>
      <c r="VKV2" s="285"/>
      <c r="VKW2" s="285"/>
      <c r="VKX2" s="285"/>
      <c r="VKY2" s="285"/>
      <c r="VKZ2" s="285"/>
      <c r="VLA2" s="285"/>
      <c r="VLB2" s="285"/>
      <c r="VLC2" s="285"/>
      <c r="VLD2" s="285"/>
      <c r="VLE2" s="285"/>
      <c r="VLF2" s="285"/>
      <c r="VLG2" s="285"/>
      <c r="VLH2" s="285"/>
      <c r="VLI2" s="285"/>
      <c r="VLJ2" s="285"/>
      <c r="VLK2" s="285"/>
      <c r="VLL2" s="285"/>
      <c r="VLM2" s="285"/>
      <c r="VLN2" s="285"/>
      <c r="VLO2" s="285"/>
      <c r="VLP2" s="285"/>
      <c r="VLQ2" s="285"/>
      <c r="VLR2" s="285"/>
      <c r="VLS2" s="285"/>
      <c r="VLT2" s="285"/>
      <c r="VLU2" s="285"/>
      <c r="VLV2" s="285"/>
      <c r="VLW2" s="285"/>
      <c r="VLX2" s="285"/>
      <c r="VLY2" s="285"/>
      <c r="VLZ2" s="285"/>
      <c r="VMA2" s="285"/>
      <c r="VMB2" s="285"/>
      <c r="VMC2" s="285"/>
      <c r="VMD2" s="285"/>
      <c r="VME2" s="285"/>
      <c r="VMF2" s="285"/>
      <c r="VMG2" s="285"/>
      <c r="VMH2" s="285"/>
      <c r="VMI2" s="285"/>
      <c r="VMJ2" s="285"/>
      <c r="VMK2" s="285"/>
      <c r="VML2" s="285"/>
      <c r="VMM2" s="285"/>
      <c r="VMN2" s="285"/>
      <c r="VMO2" s="285"/>
      <c r="VMP2" s="285"/>
      <c r="VMQ2" s="285"/>
      <c r="VMR2" s="285"/>
      <c r="VMS2" s="285"/>
      <c r="VMT2" s="285"/>
      <c r="VMU2" s="285"/>
      <c r="VMV2" s="285"/>
      <c r="VMW2" s="285"/>
      <c r="VMX2" s="285"/>
      <c r="VMY2" s="285"/>
      <c r="VMZ2" s="285"/>
      <c r="VNA2" s="285"/>
      <c r="VNB2" s="285"/>
      <c r="VNC2" s="285"/>
      <c r="VND2" s="285"/>
      <c r="VNE2" s="285"/>
      <c r="VNF2" s="285"/>
      <c r="VNG2" s="285"/>
      <c r="VNH2" s="285"/>
      <c r="VNI2" s="285"/>
      <c r="VNJ2" s="285"/>
      <c r="VNK2" s="285"/>
      <c r="VNL2" s="285"/>
      <c r="VNM2" s="285"/>
      <c r="VNN2" s="285"/>
      <c r="VNO2" s="285"/>
      <c r="VNP2" s="285"/>
      <c r="VNQ2" s="285"/>
      <c r="VNR2" s="285"/>
      <c r="VNS2" s="285"/>
      <c r="VNT2" s="285"/>
      <c r="VNU2" s="285"/>
      <c r="VNV2" s="285"/>
      <c r="VNW2" s="285"/>
      <c r="VNX2" s="285"/>
      <c r="VNY2" s="285"/>
      <c r="VNZ2" s="285"/>
      <c r="VOA2" s="285"/>
      <c r="VOB2" s="285"/>
      <c r="VOC2" s="285"/>
      <c r="VOD2" s="285"/>
      <c r="VOE2" s="285"/>
      <c r="VOF2" s="285"/>
      <c r="VOG2" s="285"/>
      <c r="VOH2" s="285"/>
      <c r="VOI2" s="285"/>
      <c r="VOJ2" s="285"/>
      <c r="VOK2" s="285"/>
      <c r="VOL2" s="285"/>
      <c r="VOM2" s="285"/>
      <c r="VON2" s="285"/>
      <c r="VOO2" s="285"/>
      <c r="VOP2" s="285"/>
      <c r="VOQ2" s="285"/>
      <c r="VOR2" s="285"/>
      <c r="VOS2" s="285"/>
      <c r="VOT2" s="285"/>
      <c r="VOU2" s="285"/>
      <c r="VOV2" s="285"/>
      <c r="VOW2" s="285"/>
      <c r="VOX2" s="285"/>
      <c r="VOY2" s="285"/>
      <c r="VOZ2" s="285"/>
      <c r="VPA2" s="285"/>
      <c r="VPB2" s="285"/>
      <c r="VPC2" s="285"/>
      <c r="VPD2" s="285"/>
      <c r="VPE2" s="285"/>
      <c r="VPF2" s="285"/>
      <c r="VPG2" s="285"/>
      <c r="VPH2" s="285"/>
      <c r="VPI2" s="285"/>
      <c r="VPJ2" s="285"/>
      <c r="VPK2" s="285"/>
      <c r="VPL2" s="285"/>
      <c r="VPM2" s="285"/>
      <c r="VPN2" s="285"/>
      <c r="VPO2" s="285"/>
      <c r="VPP2" s="285"/>
      <c r="VPQ2" s="285"/>
      <c r="VPR2" s="285"/>
      <c r="VPS2" s="285"/>
      <c r="VPT2" s="285"/>
      <c r="VPU2" s="285"/>
      <c r="VPV2" s="285"/>
      <c r="VPW2" s="285"/>
      <c r="VPX2" s="285"/>
      <c r="VPY2" s="285"/>
      <c r="VPZ2" s="285"/>
      <c r="VQA2" s="285"/>
      <c r="VQB2" s="285"/>
      <c r="VQC2" s="285"/>
      <c r="VQD2" s="285"/>
      <c r="VQE2" s="285"/>
      <c r="VQF2" s="285"/>
      <c r="VQG2" s="285"/>
      <c r="VQH2" s="285"/>
      <c r="VQI2" s="285"/>
      <c r="VQJ2" s="285"/>
      <c r="VQK2" s="285"/>
      <c r="VQL2" s="285"/>
      <c r="VQM2" s="285"/>
      <c r="VQN2" s="285"/>
      <c r="VQO2" s="285"/>
      <c r="VQP2" s="285"/>
      <c r="VQQ2" s="285"/>
      <c r="VQR2" s="285"/>
      <c r="VQS2" s="285"/>
      <c r="VQT2" s="285"/>
      <c r="VQU2" s="285"/>
      <c r="VQV2" s="285"/>
      <c r="VQW2" s="285"/>
      <c r="VQX2" s="285"/>
      <c r="VQY2" s="285"/>
      <c r="VQZ2" s="285"/>
      <c r="VRA2" s="285"/>
      <c r="VRB2" s="285"/>
      <c r="VRC2" s="285"/>
      <c r="VRD2" s="285"/>
      <c r="VRE2" s="285"/>
      <c r="VRF2" s="285"/>
      <c r="VRG2" s="285"/>
      <c r="VRH2" s="285"/>
      <c r="VRI2" s="285"/>
      <c r="VRJ2" s="285"/>
      <c r="VRK2" s="285"/>
      <c r="VRL2" s="285"/>
      <c r="VRM2" s="285"/>
      <c r="VRN2" s="285"/>
      <c r="VRO2" s="285"/>
      <c r="VRP2" s="285"/>
      <c r="VRQ2" s="285"/>
      <c r="VRR2" s="285"/>
      <c r="VRS2" s="285"/>
      <c r="VRT2" s="285"/>
      <c r="VRU2" s="285"/>
      <c r="VRV2" s="285"/>
      <c r="VRW2" s="285"/>
      <c r="VRX2" s="285"/>
      <c r="VRY2" s="285"/>
      <c r="VRZ2" s="285"/>
      <c r="VSA2" s="285"/>
      <c r="VSB2" s="285"/>
      <c r="VSC2" s="285"/>
      <c r="VSD2" s="285"/>
      <c r="VSE2" s="285"/>
      <c r="VSF2" s="285"/>
      <c r="VSG2" s="285"/>
      <c r="VSH2" s="285"/>
      <c r="VSI2" s="285"/>
      <c r="VSJ2" s="285"/>
      <c r="VSK2" s="285"/>
      <c r="VSL2" s="285"/>
      <c r="VSM2" s="285"/>
      <c r="VSN2" s="285"/>
      <c r="VSO2" s="285"/>
      <c r="VSP2" s="285"/>
      <c r="VSQ2" s="285"/>
      <c r="VSR2" s="285"/>
      <c r="VSS2" s="285"/>
      <c r="VST2" s="285"/>
      <c r="VSU2" s="285"/>
      <c r="VSV2" s="285"/>
      <c r="VSW2" s="285"/>
      <c r="VSX2" s="285"/>
      <c r="VSY2" s="285"/>
      <c r="VSZ2" s="285"/>
      <c r="VTA2" s="285"/>
      <c r="VTB2" s="285"/>
      <c r="VTC2" s="285"/>
      <c r="VTD2" s="285"/>
      <c r="VTE2" s="285"/>
      <c r="VTF2" s="285"/>
      <c r="VTG2" s="285"/>
      <c r="VTH2" s="285"/>
      <c r="VTI2" s="285"/>
      <c r="VTJ2" s="285"/>
      <c r="VTK2" s="285"/>
      <c r="VTL2" s="285"/>
      <c r="VTM2" s="285"/>
      <c r="VTN2" s="285"/>
      <c r="VTO2" s="285"/>
      <c r="VTP2" s="285"/>
      <c r="VTQ2" s="285"/>
      <c r="VTR2" s="285"/>
      <c r="VTS2" s="285"/>
      <c r="VTT2" s="285"/>
      <c r="VTU2" s="285"/>
      <c r="VTV2" s="285"/>
      <c r="VTW2" s="285"/>
      <c r="VTX2" s="285"/>
      <c r="VTY2" s="285"/>
      <c r="VTZ2" s="285"/>
      <c r="VUA2" s="285"/>
      <c r="VUB2" s="285"/>
      <c r="VUC2" s="285"/>
      <c r="VUD2" s="285"/>
      <c r="VUE2" s="285"/>
      <c r="VUF2" s="285"/>
      <c r="VUG2" s="285"/>
      <c r="VUH2" s="285"/>
      <c r="VUI2" s="285"/>
      <c r="VUJ2" s="285"/>
      <c r="VUK2" s="285"/>
      <c r="VUL2" s="285"/>
      <c r="VUM2" s="285"/>
      <c r="VUN2" s="285"/>
      <c r="VUO2" s="285"/>
      <c r="VUP2" s="285"/>
      <c r="VUQ2" s="285"/>
      <c r="VUR2" s="285"/>
      <c r="VUS2" s="285"/>
      <c r="VUT2" s="285"/>
      <c r="VUU2" s="285"/>
      <c r="VUV2" s="285"/>
      <c r="VUW2" s="285"/>
      <c r="VUX2" s="285"/>
      <c r="VUY2" s="285"/>
      <c r="VUZ2" s="285"/>
      <c r="VVA2" s="285"/>
      <c r="VVB2" s="285"/>
      <c r="VVC2" s="285"/>
      <c r="VVD2" s="285"/>
      <c r="VVE2" s="285"/>
      <c r="VVF2" s="285"/>
      <c r="VVG2" s="285"/>
      <c r="VVH2" s="285"/>
      <c r="VVI2" s="285"/>
      <c r="VVJ2" s="285"/>
      <c r="VVK2" s="285"/>
      <c r="VVL2" s="285"/>
      <c r="VVM2" s="285"/>
      <c r="VVN2" s="285"/>
      <c r="VVO2" s="285"/>
      <c r="VVP2" s="285"/>
      <c r="VVQ2" s="285"/>
      <c r="VVR2" s="285"/>
      <c r="VVS2" s="285"/>
      <c r="VVT2" s="285"/>
      <c r="VVU2" s="285"/>
      <c r="VVV2" s="285"/>
      <c r="VVW2" s="285"/>
      <c r="VVX2" s="285"/>
      <c r="VVY2" s="285"/>
      <c r="VVZ2" s="285"/>
      <c r="VWA2" s="285"/>
      <c r="VWB2" s="285"/>
      <c r="VWC2" s="285"/>
      <c r="VWD2" s="285"/>
      <c r="VWE2" s="285"/>
      <c r="VWF2" s="285"/>
      <c r="VWG2" s="285"/>
      <c r="VWH2" s="285"/>
      <c r="VWI2" s="285"/>
      <c r="VWJ2" s="285"/>
      <c r="VWK2" s="285"/>
      <c r="VWL2" s="285"/>
      <c r="VWM2" s="285"/>
      <c r="VWN2" s="285"/>
      <c r="VWO2" s="285"/>
      <c r="VWP2" s="285"/>
      <c r="VWQ2" s="285"/>
      <c r="VWR2" s="285"/>
      <c r="VWS2" s="285"/>
      <c r="VWT2" s="285"/>
      <c r="VWU2" s="285"/>
      <c r="VWV2" s="285"/>
      <c r="VWW2" s="285"/>
      <c r="VWX2" s="285"/>
      <c r="VWY2" s="285"/>
      <c r="VWZ2" s="285"/>
      <c r="VXA2" s="285"/>
      <c r="VXB2" s="285"/>
      <c r="VXC2" s="285"/>
      <c r="VXD2" s="285"/>
      <c r="VXE2" s="285"/>
      <c r="VXF2" s="285"/>
      <c r="VXG2" s="285"/>
      <c r="VXH2" s="285"/>
      <c r="VXI2" s="285"/>
      <c r="VXJ2" s="285"/>
      <c r="VXK2" s="285"/>
      <c r="VXL2" s="285"/>
      <c r="VXM2" s="285"/>
      <c r="VXN2" s="285"/>
      <c r="VXO2" s="285"/>
      <c r="VXP2" s="285"/>
      <c r="VXQ2" s="285"/>
      <c r="VXR2" s="285"/>
      <c r="VXS2" s="285"/>
      <c r="VXT2" s="285"/>
      <c r="VXU2" s="285"/>
      <c r="VXV2" s="285"/>
      <c r="VXW2" s="285"/>
      <c r="VXX2" s="285"/>
      <c r="VXY2" s="285"/>
      <c r="VXZ2" s="285"/>
      <c r="VYA2" s="285"/>
      <c r="VYB2" s="285"/>
      <c r="VYC2" s="285"/>
      <c r="VYD2" s="285"/>
      <c r="VYE2" s="285"/>
      <c r="VYF2" s="285"/>
      <c r="VYG2" s="285"/>
      <c r="VYH2" s="285"/>
      <c r="VYI2" s="285"/>
      <c r="VYJ2" s="285"/>
      <c r="VYK2" s="285"/>
      <c r="VYL2" s="285"/>
      <c r="VYM2" s="285"/>
      <c r="VYN2" s="285"/>
      <c r="VYO2" s="285"/>
      <c r="VYP2" s="285"/>
      <c r="VYQ2" s="285"/>
      <c r="VYR2" s="285"/>
      <c r="VYS2" s="285"/>
      <c r="VYT2" s="285"/>
      <c r="VYU2" s="285"/>
      <c r="VYV2" s="285"/>
      <c r="VYW2" s="285"/>
      <c r="VYX2" s="285"/>
      <c r="VYY2" s="285"/>
      <c r="VYZ2" s="285"/>
      <c r="VZA2" s="285"/>
      <c r="VZB2" s="285"/>
      <c r="VZC2" s="285"/>
      <c r="VZD2" s="285"/>
      <c r="VZE2" s="285"/>
      <c r="VZF2" s="285"/>
      <c r="VZG2" s="285"/>
      <c r="VZH2" s="285"/>
      <c r="VZI2" s="285"/>
      <c r="VZJ2" s="285"/>
      <c r="VZK2" s="285"/>
      <c r="VZL2" s="285"/>
      <c r="VZM2" s="285"/>
      <c r="VZN2" s="285"/>
      <c r="VZO2" s="285"/>
      <c r="VZP2" s="285"/>
      <c r="VZQ2" s="285"/>
      <c r="VZR2" s="285"/>
      <c r="VZS2" s="285"/>
      <c r="VZT2" s="285"/>
      <c r="VZU2" s="285"/>
      <c r="VZV2" s="285"/>
      <c r="VZW2" s="285"/>
      <c r="VZX2" s="285"/>
      <c r="VZY2" s="285"/>
      <c r="VZZ2" s="285"/>
      <c r="WAA2" s="285"/>
      <c r="WAB2" s="285"/>
      <c r="WAC2" s="285"/>
      <c r="WAD2" s="285"/>
      <c r="WAE2" s="285"/>
      <c r="WAF2" s="285"/>
      <c r="WAG2" s="285"/>
      <c r="WAH2" s="285"/>
      <c r="WAI2" s="285"/>
      <c r="WAJ2" s="285"/>
      <c r="WAK2" s="285"/>
      <c r="WAL2" s="285"/>
      <c r="WAM2" s="285"/>
      <c r="WAN2" s="285"/>
      <c r="WAO2" s="285"/>
      <c r="WAP2" s="285"/>
      <c r="WAQ2" s="285"/>
      <c r="WAR2" s="285"/>
      <c r="WAS2" s="285"/>
      <c r="WAT2" s="285"/>
      <c r="WAU2" s="285"/>
      <c r="WAV2" s="285"/>
      <c r="WAW2" s="285"/>
      <c r="WAX2" s="285"/>
      <c r="WAY2" s="285"/>
      <c r="WAZ2" s="285"/>
      <c r="WBA2" s="285"/>
      <c r="WBB2" s="285"/>
      <c r="WBC2" s="285"/>
      <c r="WBD2" s="285"/>
      <c r="WBE2" s="285"/>
      <c r="WBF2" s="285"/>
      <c r="WBG2" s="285"/>
      <c r="WBH2" s="285"/>
      <c r="WBI2" s="285"/>
      <c r="WBJ2" s="285"/>
      <c r="WBK2" s="285"/>
      <c r="WBL2" s="285"/>
      <c r="WBM2" s="285"/>
      <c r="WBN2" s="285"/>
      <c r="WBO2" s="285"/>
      <c r="WBP2" s="285"/>
      <c r="WBQ2" s="285"/>
      <c r="WBR2" s="285"/>
      <c r="WBS2" s="285"/>
      <c r="WBT2" s="285"/>
      <c r="WBU2" s="285"/>
      <c r="WBV2" s="285"/>
      <c r="WBW2" s="285"/>
      <c r="WBX2" s="285"/>
      <c r="WBY2" s="285"/>
      <c r="WBZ2" s="285"/>
      <c r="WCA2" s="285"/>
      <c r="WCB2" s="285"/>
      <c r="WCC2" s="285"/>
      <c r="WCD2" s="285"/>
      <c r="WCE2" s="285"/>
      <c r="WCF2" s="285"/>
      <c r="WCG2" s="285"/>
      <c r="WCH2" s="285"/>
      <c r="WCI2" s="285"/>
      <c r="WCJ2" s="285"/>
      <c r="WCK2" s="285"/>
      <c r="WCL2" s="285"/>
      <c r="WCM2" s="285"/>
      <c r="WCN2" s="285"/>
      <c r="WCO2" s="285"/>
      <c r="WCP2" s="285"/>
      <c r="WCQ2" s="285"/>
      <c r="WCR2" s="285"/>
      <c r="WCS2" s="285"/>
      <c r="WCT2" s="285"/>
      <c r="WCU2" s="285"/>
      <c r="WCV2" s="285"/>
      <c r="WCW2" s="285"/>
      <c r="WCX2" s="285"/>
      <c r="WCY2" s="285"/>
      <c r="WCZ2" s="285"/>
      <c r="WDA2" s="285"/>
      <c r="WDB2" s="285"/>
      <c r="WDC2" s="285"/>
      <c r="WDD2" s="285"/>
      <c r="WDE2" s="285"/>
      <c r="WDF2" s="285"/>
      <c r="WDG2" s="285"/>
      <c r="WDH2" s="285"/>
      <c r="WDI2" s="285"/>
      <c r="WDJ2" s="285"/>
      <c r="WDK2" s="285"/>
      <c r="WDL2" s="285"/>
      <c r="WDM2" s="285"/>
      <c r="WDN2" s="285"/>
      <c r="WDO2" s="285"/>
      <c r="WDP2" s="285"/>
      <c r="WDQ2" s="285"/>
      <c r="WDR2" s="285"/>
      <c r="WDS2" s="285"/>
      <c r="WDT2" s="285"/>
      <c r="WDU2" s="285"/>
      <c r="WDV2" s="285"/>
      <c r="WDW2" s="285"/>
      <c r="WDX2" s="285"/>
      <c r="WDY2" s="285"/>
      <c r="WDZ2" s="285"/>
      <c r="WEA2" s="285"/>
      <c r="WEB2" s="285"/>
      <c r="WEC2" s="285"/>
      <c r="WED2" s="285"/>
      <c r="WEE2" s="285"/>
      <c r="WEF2" s="285"/>
      <c r="WEG2" s="285"/>
      <c r="WEH2" s="285"/>
      <c r="WEI2" s="285"/>
      <c r="WEJ2" s="285"/>
      <c r="WEK2" s="285"/>
      <c r="WEL2" s="285"/>
      <c r="WEM2" s="285"/>
      <c r="WEN2" s="285"/>
      <c r="WEO2" s="285"/>
      <c r="WEP2" s="285"/>
      <c r="WEQ2" s="285"/>
      <c r="WER2" s="285"/>
      <c r="WES2" s="285"/>
      <c r="WET2" s="285"/>
      <c r="WEU2" s="285"/>
      <c r="WEV2" s="285"/>
      <c r="WEW2" s="285"/>
      <c r="WEX2" s="285"/>
      <c r="WEY2" s="285"/>
      <c r="WEZ2" s="285"/>
      <c r="WFA2" s="285"/>
      <c r="WFB2" s="285"/>
      <c r="WFC2" s="285"/>
      <c r="WFD2" s="285"/>
      <c r="WFE2" s="285"/>
      <c r="WFF2" s="285"/>
      <c r="WFG2" s="285"/>
      <c r="WFH2" s="285"/>
      <c r="WFI2" s="285"/>
      <c r="WFJ2" s="285"/>
      <c r="WFK2" s="285"/>
      <c r="WFL2" s="285"/>
      <c r="WFM2" s="285"/>
      <c r="WFN2" s="285"/>
      <c r="WFO2" s="285"/>
      <c r="WFP2" s="285"/>
      <c r="WFQ2" s="285"/>
      <c r="WFR2" s="285"/>
      <c r="WFS2" s="285"/>
      <c r="WFT2" s="285"/>
      <c r="WFU2" s="285"/>
      <c r="WFV2" s="285"/>
      <c r="WFW2" s="285"/>
      <c r="WFX2" s="285"/>
      <c r="WFY2" s="285"/>
      <c r="WFZ2" s="285"/>
      <c r="WGA2" s="285"/>
      <c r="WGB2" s="285"/>
      <c r="WGC2" s="285"/>
      <c r="WGD2" s="285"/>
      <c r="WGE2" s="285"/>
      <c r="WGF2" s="285"/>
      <c r="WGG2" s="285"/>
      <c r="WGH2" s="285"/>
      <c r="WGI2" s="285"/>
      <c r="WGJ2" s="285"/>
      <c r="WGK2" s="285"/>
      <c r="WGL2" s="285"/>
      <c r="WGM2" s="285"/>
      <c r="WGN2" s="285"/>
      <c r="WGO2" s="285"/>
      <c r="WGP2" s="285"/>
      <c r="WGQ2" s="285"/>
      <c r="WGR2" s="285"/>
      <c r="WGS2" s="285"/>
      <c r="WGT2" s="285"/>
      <c r="WGU2" s="285"/>
      <c r="WGV2" s="285"/>
      <c r="WGW2" s="285"/>
      <c r="WGX2" s="285"/>
      <c r="WGY2" s="285"/>
      <c r="WGZ2" s="285"/>
      <c r="WHA2" s="285"/>
      <c r="WHB2" s="285"/>
      <c r="WHC2" s="285"/>
      <c r="WHD2" s="285"/>
      <c r="WHE2" s="285"/>
      <c r="WHF2" s="285"/>
      <c r="WHG2" s="285"/>
      <c r="WHH2" s="285"/>
      <c r="WHI2" s="285"/>
      <c r="WHJ2" s="285"/>
      <c r="WHK2" s="285"/>
      <c r="WHL2" s="285"/>
      <c r="WHM2" s="285"/>
      <c r="WHN2" s="285"/>
      <c r="WHO2" s="285"/>
      <c r="WHP2" s="285"/>
      <c r="WHQ2" s="285"/>
      <c r="WHR2" s="285"/>
      <c r="WHS2" s="285"/>
      <c r="WHT2" s="285"/>
      <c r="WHU2" s="285"/>
      <c r="WHV2" s="285"/>
      <c r="WHW2" s="285"/>
      <c r="WHX2" s="285"/>
      <c r="WHY2" s="285"/>
      <c r="WHZ2" s="285"/>
      <c r="WIA2" s="285"/>
      <c r="WIB2" s="285"/>
      <c r="WIC2" s="285"/>
      <c r="WID2" s="285"/>
      <c r="WIE2" s="285"/>
      <c r="WIF2" s="285"/>
      <c r="WIG2" s="285"/>
      <c r="WIH2" s="285"/>
      <c r="WII2" s="285"/>
      <c r="WIJ2" s="285"/>
      <c r="WIK2" s="285"/>
      <c r="WIL2" s="285"/>
      <c r="WIM2" s="285"/>
      <c r="WIN2" s="285"/>
      <c r="WIO2" s="285"/>
      <c r="WIP2" s="285"/>
      <c r="WIQ2" s="285"/>
      <c r="WIR2" s="285"/>
      <c r="WIS2" s="285"/>
      <c r="WIT2" s="285"/>
      <c r="WIU2" s="285"/>
      <c r="WIV2" s="285"/>
      <c r="WIW2" s="285"/>
      <c r="WIX2" s="285"/>
      <c r="WIY2" s="285"/>
      <c r="WIZ2" s="285"/>
      <c r="WJA2" s="285"/>
      <c r="WJB2" s="285"/>
      <c r="WJC2" s="285"/>
      <c r="WJD2" s="285"/>
      <c r="WJE2" s="285"/>
      <c r="WJF2" s="285"/>
      <c r="WJG2" s="285"/>
      <c r="WJH2" s="285"/>
      <c r="WJI2" s="285"/>
      <c r="WJJ2" s="285"/>
      <c r="WJK2" s="285"/>
      <c r="WJL2" s="285"/>
      <c r="WJM2" s="285"/>
      <c r="WJN2" s="285"/>
      <c r="WJO2" s="285"/>
      <c r="WJP2" s="285"/>
      <c r="WJQ2" s="285"/>
      <c r="WJR2" s="285"/>
      <c r="WJS2" s="285"/>
      <c r="WJT2" s="285"/>
      <c r="WJU2" s="285"/>
      <c r="WJV2" s="285"/>
      <c r="WJW2" s="285"/>
      <c r="WJX2" s="285"/>
      <c r="WJY2" s="285"/>
      <c r="WJZ2" s="285"/>
      <c r="WKA2" s="285"/>
      <c r="WKB2" s="285"/>
      <c r="WKC2" s="285"/>
      <c r="WKD2" s="285"/>
      <c r="WKE2" s="285"/>
      <c r="WKF2" s="285"/>
      <c r="WKG2" s="285"/>
      <c r="WKH2" s="285"/>
      <c r="WKI2" s="285"/>
      <c r="WKJ2" s="285"/>
      <c r="WKK2" s="285"/>
      <c r="WKL2" s="285"/>
      <c r="WKM2" s="285"/>
      <c r="WKN2" s="285"/>
      <c r="WKO2" s="285"/>
      <c r="WKP2" s="285"/>
      <c r="WKQ2" s="285"/>
      <c r="WKR2" s="285"/>
      <c r="WKS2" s="285"/>
      <c r="WKT2" s="285"/>
      <c r="WKU2" s="285"/>
      <c r="WKV2" s="285"/>
      <c r="WKW2" s="285"/>
      <c r="WKX2" s="285"/>
      <c r="WKY2" s="285"/>
      <c r="WKZ2" s="285"/>
      <c r="WLA2" s="285"/>
      <c r="WLB2" s="285"/>
      <c r="WLC2" s="285"/>
      <c r="WLD2" s="285"/>
      <c r="WLE2" s="285"/>
      <c r="WLF2" s="285"/>
      <c r="WLG2" s="285"/>
      <c r="WLH2" s="285"/>
      <c r="WLI2" s="285"/>
      <c r="WLJ2" s="285"/>
      <c r="WLK2" s="285"/>
      <c r="WLL2" s="285"/>
      <c r="WLM2" s="285"/>
      <c r="WLN2" s="285"/>
      <c r="WLO2" s="285"/>
      <c r="WLP2" s="285"/>
      <c r="WLQ2" s="285"/>
      <c r="WLR2" s="285"/>
      <c r="WLS2" s="285"/>
      <c r="WLT2" s="285"/>
      <c r="WLU2" s="285"/>
      <c r="WLV2" s="285"/>
      <c r="WLW2" s="285"/>
      <c r="WLX2" s="285"/>
      <c r="WLY2" s="285"/>
      <c r="WLZ2" s="285"/>
      <c r="WMA2" s="285"/>
      <c r="WMB2" s="285"/>
      <c r="WMC2" s="285"/>
      <c r="WMD2" s="285"/>
      <c r="WME2" s="285"/>
      <c r="WMF2" s="285"/>
      <c r="WMG2" s="285"/>
      <c r="WMH2" s="285"/>
      <c r="WMI2" s="285"/>
      <c r="WMJ2" s="285"/>
      <c r="WMK2" s="285"/>
      <c r="WML2" s="285"/>
      <c r="WMM2" s="285"/>
      <c r="WMN2" s="285"/>
      <c r="WMO2" s="285"/>
      <c r="WMP2" s="285"/>
      <c r="WMQ2" s="285"/>
      <c r="WMR2" s="285"/>
      <c r="WMS2" s="285"/>
      <c r="WMT2" s="285"/>
      <c r="WMU2" s="285"/>
      <c r="WMV2" s="285"/>
      <c r="WMW2" s="285"/>
      <c r="WMX2" s="285"/>
      <c r="WMY2" s="285"/>
      <c r="WMZ2" s="285"/>
      <c r="WNA2" s="285"/>
      <c r="WNB2" s="285"/>
      <c r="WNC2" s="285"/>
      <c r="WND2" s="285"/>
      <c r="WNE2" s="285"/>
      <c r="WNF2" s="285"/>
      <c r="WNG2" s="285"/>
      <c r="WNH2" s="285"/>
      <c r="WNI2" s="285"/>
      <c r="WNJ2" s="285"/>
      <c r="WNK2" s="285"/>
      <c r="WNL2" s="285"/>
      <c r="WNM2" s="285"/>
      <c r="WNN2" s="285"/>
      <c r="WNO2" s="285"/>
      <c r="WNP2" s="285"/>
      <c r="WNQ2" s="285"/>
      <c r="WNR2" s="285"/>
      <c r="WNS2" s="285"/>
      <c r="WNT2" s="285"/>
      <c r="WNU2" s="285"/>
      <c r="WNV2" s="285"/>
      <c r="WNW2" s="285"/>
      <c r="WNX2" s="285"/>
      <c r="WNY2" s="285"/>
      <c r="WNZ2" s="285"/>
      <c r="WOA2" s="285"/>
      <c r="WOB2" s="285"/>
      <c r="WOC2" s="285"/>
      <c r="WOD2" s="285"/>
      <c r="WOE2" s="285"/>
      <c r="WOF2" s="285"/>
      <c r="WOG2" s="285"/>
      <c r="WOH2" s="285"/>
      <c r="WOI2" s="285"/>
      <c r="WOJ2" s="285"/>
      <c r="WOK2" s="285"/>
      <c r="WOL2" s="285"/>
      <c r="WOM2" s="285"/>
      <c r="WON2" s="285"/>
      <c r="WOO2" s="285"/>
      <c r="WOP2" s="285"/>
      <c r="WOQ2" s="285"/>
      <c r="WOR2" s="285"/>
      <c r="WOS2" s="285"/>
      <c r="WOT2" s="285"/>
      <c r="WOU2" s="285"/>
      <c r="WOV2" s="285"/>
      <c r="WOW2" s="285"/>
      <c r="WOX2" s="285"/>
      <c r="WOY2" s="285"/>
      <c r="WOZ2" s="285"/>
      <c r="WPA2" s="285"/>
      <c r="WPB2" s="285"/>
      <c r="WPC2" s="285"/>
      <c r="WPD2" s="285"/>
      <c r="WPE2" s="285"/>
      <c r="WPF2" s="285"/>
      <c r="WPG2" s="285"/>
      <c r="WPH2" s="285"/>
      <c r="WPI2" s="285"/>
      <c r="WPJ2" s="285"/>
      <c r="WPK2" s="285"/>
      <c r="WPL2" s="285"/>
      <c r="WPM2" s="285"/>
      <c r="WPN2" s="285"/>
      <c r="WPO2" s="285"/>
      <c r="WPP2" s="285"/>
      <c r="WPQ2" s="285"/>
      <c r="WPR2" s="285"/>
      <c r="WPS2" s="285"/>
      <c r="WPT2" s="285"/>
      <c r="WPU2" s="285"/>
      <c r="WPV2" s="285"/>
      <c r="WPW2" s="285"/>
      <c r="WPX2" s="285"/>
      <c r="WPY2" s="285"/>
      <c r="WPZ2" s="285"/>
      <c r="WQA2" s="285"/>
      <c r="WQB2" s="285"/>
      <c r="WQC2" s="285"/>
      <c r="WQD2" s="285"/>
      <c r="WQE2" s="285"/>
      <c r="WQF2" s="285"/>
      <c r="WQG2" s="285"/>
      <c r="WQH2" s="285"/>
      <c r="WQI2" s="285"/>
      <c r="WQJ2" s="285"/>
      <c r="WQK2" s="285"/>
      <c r="WQL2" s="285"/>
      <c r="WQM2" s="285"/>
      <c r="WQN2" s="285"/>
      <c r="WQO2" s="285"/>
      <c r="WQP2" s="285"/>
      <c r="WQQ2" s="285"/>
      <c r="WQR2" s="285"/>
      <c r="WQS2" s="285"/>
      <c r="WQT2" s="285"/>
      <c r="WQU2" s="285"/>
      <c r="WQV2" s="285"/>
      <c r="WQW2" s="285"/>
      <c r="WQX2" s="285"/>
      <c r="WQY2" s="285"/>
      <c r="WQZ2" s="285"/>
      <c r="WRA2" s="285"/>
      <c r="WRB2" s="285"/>
      <c r="WRC2" s="285"/>
      <c r="WRD2" s="285"/>
      <c r="WRE2" s="285"/>
      <c r="WRF2" s="285"/>
      <c r="WRG2" s="285"/>
      <c r="WRH2" s="285"/>
      <c r="WRI2" s="285"/>
      <c r="WRJ2" s="285"/>
      <c r="WRK2" s="285"/>
      <c r="WRL2" s="285"/>
      <c r="WRM2" s="285"/>
      <c r="WRN2" s="285"/>
      <c r="WRO2" s="285"/>
      <c r="WRP2" s="285"/>
      <c r="WRQ2" s="285"/>
      <c r="WRR2" s="285"/>
      <c r="WRS2" s="285"/>
      <c r="WRT2" s="285"/>
      <c r="WRU2" s="285"/>
      <c r="WRV2" s="285"/>
      <c r="WRW2" s="285"/>
      <c r="WRX2" s="285"/>
      <c r="WRY2" s="285"/>
      <c r="WRZ2" s="285"/>
      <c r="WSA2" s="285"/>
      <c r="WSB2" s="285"/>
      <c r="WSC2" s="285"/>
      <c r="WSD2" s="285"/>
      <c r="WSE2" s="285"/>
      <c r="WSF2" s="285"/>
      <c r="WSG2" s="285"/>
      <c r="WSH2" s="285"/>
      <c r="WSI2" s="285"/>
      <c r="WSJ2" s="285"/>
      <c r="WSK2" s="285"/>
      <c r="WSL2" s="285"/>
      <c r="WSM2" s="285"/>
      <c r="WSN2" s="285"/>
      <c r="WSO2" s="285"/>
      <c r="WSP2" s="285"/>
      <c r="WSQ2" s="285"/>
      <c r="WSR2" s="285"/>
      <c r="WSS2" s="285"/>
      <c r="WST2" s="285"/>
      <c r="WSU2" s="285"/>
      <c r="WSV2" s="285"/>
      <c r="WSW2" s="285"/>
      <c r="WSX2" s="285"/>
      <c r="WSY2" s="285"/>
      <c r="WSZ2" s="285"/>
      <c r="WTA2" s="285"/>
      <c r="WTB2" s="285"/>
      <c r="WTC2" s="285"/>
      <c r="WTD2" s="285"/>
      <c r="WTE2" s="285"/>
      <c r="WTF2" s="285"/>
      <c r="WTG2" s="285"/>
      <c r="WTH2" s="285"/>
      <c r="WTI2" s="285"/>
      <c r="WTJ2" s="285"/>
      <c r="WTK2" s="285"/>
      <c r="WTL2" s="285"/>
      <c r="WTM2" s="285"/>
      <c r="WTN2" s="285"/>
      <c r="WTO2" s="285"/>
      <c r="WTP2" s="285"/>
      <c r="WTQ2" s="285"/>
      <c r="WTR2" s="285"/>
      <c r="WTS2" s="285"/>
      <c r="WTT2" s="285"/>
      <c r="WTU2" s="285"/>
      <c r="WTV2" s="285"/>
      <c r="WTW2" s="285"/>
      <c r="WTX2" s="285"/>
      <c r="WTY2" s="285"/>
      <c r="WTZ2" s="285"/>
      <c r="WUA2" s="285"/>
      <c r="WUB2" s="285"/>
      <c r="WUC2" s="285"/>
      <c r="WUD2" s="285"/>
      <c r="WUE2" s="285"/>
      <c r="WUF2" s="285"/>
      <c r="WUG2" s="285"/>
      <c r="WUH2" s="285"/>
      <c r="WUI2" s="285"/>
      <c r="WUJ2" s="285"/>
      <c r="WUK2" s="285"/>
      <c r="WUL2" s="285"/>
      <c r="WUM2" s="285"/>
      <c r="WUN2" s="285"/>
      <c r="WUO2" s="285"/>
      <c r="WUP2" s="285"/>
      <c r="WUQ2" s="285"/>
      <c r="WUR2" s="285"/>
      <c r="WUS2" s="285"/>
      <c r="WUT2" s="285"/>
      <c r="WUU2" s="285"/>
      <c r="WUV2" s="285"/>
      <c r="WUW2" s="285"/>
      <c r="WUX2" s="285"/>
      <c r="WUY2" s="285"/>
      <c r="WUZ2" s="285"/>
      <c r="WVA2" s="285"/>
      <c r="WVB2" s="285"/>
      <c r="WVC2" s="285"/>
      <c r="WVD2" s="285"/>
      <c r="WVE2" s="285"/>
      <c r="WVF2" s="285"/>
      <c r="WVG2" s="285"/>
      <c r="WVH2" s="285"/>
      <c r="WVI2" s="285"/>
      <c r="WVJ2" s="285"/>
      <c r="WVK2" s="285"/>
      <c r="WVL2" s="285"/>
      <c r="WVM2" s="285"/>
      <c r="WVN2" s="285"/>
      <c r="WVO2" s="285"/>
      <c r="WVP2" s="285"/>
      <c r="WVQ2" s="285"/>
      <c r="WVR2" s="285"/>
      <c r="WVS2" s="285"/>
      <c r="WVT2" s="285"/>
      <c r="WVU2" s="285"/>
      <c r="WVV2" s="285"/>
      <c r="WVW2" s="285"/>
      <c r="WVX2" s="285"/>
      <c r="WVY2" s="285"/>
      <c r="WVZ2" s="285"/>
      <c r="WWA2" s="285"/>
      <c r="WWB2" s="285"/>
      <c r="WWC2" s="285"/>
      <c r="WWD2" s="285"/>
      <c r="WWE2" s="285"/>
      <c r="WWF2" s="285"/>
      <c r="WWG2" s="285"/>
      <c r="WWH2" s="285"/>
      <c r="WWI2" s="285"/>
      <c r="WWJ2" s="285"/>
      <c r="WWK2" s="285"/>
      <c r="WWL2" s="285"/>
      <c r="WWM2" s="285"/>
      <c r="WWN2" s="285"/>
      <c r="WWO2" s="285"/>
      <c r="WWP2" s="285"/>
      <c r="WWQ2" s="285"/>
      <c r="WWR2" s="285"/>
      <c r="WWS2" s="285"/>
      <c r="WWT2" s="285"/>
      <c r="WWU2" s="285"/>
      <c r="WWV2" s="285"/>
      <c r="WWW2" s="285"/>
      <c r="WWX2" s="285"/>
      <c r="WWY2" s="285"/>
      <c r="WWZ2" s="285"/>
      <c r="WXA2" s="285"/>
      <c r="WXB2" s="285"/>
      <c r="WXC2" s="285"/>
      <c r="WXD2" s="285"/>
      <c r="WXE2" s="285"/>
      <c r="WXF2" s="285"/>
      <c r="WXG2" s="285"/>
      <c r="WXH2" s="285"/>
      <c r="WXI2" s="285"/>
      <c r="WXJ2" s="285"/>
      <c r="WXK2" s="285"/>
      <c r="WXL2" s="285"/>
      <c r="WXM2" s="285"/>
      <c r="WXN2" s="285"/>
      <c r="WXO2" s="285"/>
      <c r="WXP2" s="285"/>
      <c r="WXQ2" s="285"/>
      <c r="WXR2" s="285"/>
      <c r="WXS2" s="285"/>
      <c r="WXT2" s="285"/>
      <c r="WXU2" s="285"/>
      <c r="WXV2" s="285"/>
      <c r="WXW2" s="285"/>
      <c r="WXX2" s="285"/>
      <c r="WXY2" s="285"/>
      <c r="WXZ2" s="285"/>
      <c r="WYA2" s="285"/>
      <c r="WYB2" s="285"/>
      <c r="WYC2" s="285"/>
      <c r="WYD2" s="285"/>
      <c r="WYE2" s="285"/>
      <c r="WYF2" s="285"/>
      <c r="WYG2" s="285"/>
      <c r="WYH2" s="285"/>
      <c r="WYI2" s="285"/>
      <c r="WYJ2" s="285"/>
      <c r="WYK2" s="285"/>
      <c r="WYL2" s="285"/>
      <c r="WYM2" s="285"/>
      <c r="WYN2" s="285"/>
      <c r="WYO2" s="285"/>
      <c r="WYP2" s="285"/>
      <c r="WYQ2" s="285"/>
      <c r="WYR2" s="285"/>
      <c r="WYS2" s="285"/>
      <c r="WYT2" s="285"/>
      <c r="WYU2" s="285"/>
      <c r="WYV2" s="285"/>
      <c r="WYW2" s="285"/>
      <c r="WYX2" s="285"/>
      <c r="WYY2" s="285"/>
      <c r="WYZ2" s="285"/>
      <c r="WZA2" s="285"/>
      <c r="WZB2" s="285"/>
      <c r="WZC2" s="285"/>
      <c r="WZD2" s="285"/>
      <c r="WZE2" s="285"/>
      <c r="WZF2" s="285"/>
      <c r="WZG2" s="285"/>
      <c r="WZH2" s="285"/>
      <c r="WZI2" s="285"/>
      <c r="WZJ2" s="285"/>
      <c r="WZK2" s="285"/>
      <c r="WZL2" s="285"/>
      <c r="WZM2" s="285"/>
      <c r="WZN2" s="285"/>
      <c r="WZO2" s="285"/>
      <c r="WZP2" s="285"/>
      <c r="WZQ2" s="285"/>
      <c r="WZR2" s="285"/>
      <c r="WZS2" s="285"/>
      <c r="WZT2" s="285"/>
      <c r="WZU2" s="285"/>
      <c r="WZV2" s="285"/>
      <c r="WZW2" s="285"/>
      <c r="WZX2" s="285"/>
      <c r="WZY2" s="285"/>
      <c r="WZZ2" s="285"/>
      <c r="XAA2" s="285"/>
      <c r="XAB2" s="285"/>
      <c r="XAC2" s="285"/>
      <c r="XAD2" s="285"/>
      <c r="XAE2" s="285"/>
      <c r="XAF2" s="285"/>
      <c r="XAG2" s="285"/>
      <c r="XAH2" s="285"/>
      <c r="XAI2" s="285"/>
      <c r="XAJ2" s="285"/>
      <c r="XAK2" s="285"/>
      <c r="XAL2" s="285"/>
      <c r="XAM2" s="285"/>
      <c r="XAN2" s="285"/>
      <c r="XAO2" s="285"/>
      <c r="XAP2" s="285"/>
      <c r="XAQ2" s="285"/>
      <c r="XAR2" s="285"/>
      <c r="XAS2" s="285"/>
      <c r="XAT2" s="285"/>
      <c r="XAU2" s="285"/>
      <c r="XAV2" s="285"/>
      <c r="XAW2" s="285"/>
      <c r="XAX2" s="285"/>
      <c r="XAY2" s="285"/>
      <c r="XAZ2" s="285"/>
      <c r="XBA2" s="285"/>
      <c r="XBB2" s="285"/>
      <c r="XBC2" s="285"/>
      <c r="XBD2" s="285"/>
      <c r="XBE2" s="285"/>
      <c r="XBF2" s="285"/>
      <c r="XBG2" s="285"/>
      <c r="XBH2" s="285"/>
      <c r="XBI2" s="285"/>
      <c r="XBJ2" s="285"/>
      <c r="XBK2" s="285"/>
      <c r="XBL2" s="285"/>
      <c r="XBM2" s="285"/>
      <c r="XBN2" s="285"/>
      <c r="XBO2" s="285"/>
      <c r="XBP2" s="285"/>
      <c r="XBQ2" s="285"/>
      <c r="XBR2" s="285"/>
      <c r="XBS2" s="285"/>
      <c r="XBT2" s="285"/>
      <c r="XBU2" s="285"/>
      <c r="XBV2" s="285"/>
      <c r="XBW2" s="285"/>
      <c r="XBX2" s="285"/>
      <c r="XBY2" s="285"/>
      <c r="XBZ2" s="285"/>
      <c r="XCA2" s="285"/>
      <c r="XCB2" s="285"/>
      <c r="XCC2" s="285"/>
      <c r="XCD2" s="285"/>
      <c r="XCE2" s="285"/>
      <c r="XCF2" s="285"/>
      <c r="XCG2" s="285"/>
      <c r="XCH2" s="285"/>
      <c r="XCI2" s="285"/>
      <c r="XCJ2" s="285"/>
      <c r="XCK2" s="285"/>
      <c r="XCL2" s="285"/>
      <c r="XCM2" s="285"/>
      <c r="XCN2" s="285"/>
      <c r="XCO2" s="285"/>
      <c r="XCP2" s="285"/>
      <c r="XCQ2" s="285"/>
      <c r="XCR2" s="285"/>
      <c r="XCS2" s="285"/>
      <c r="XCT2" s="285"/>
      <c r="XCU2" s="285"/>
      <c r="XCV2" s="285"/>
      <c r="XCW2" s="285"/>
      <c r="XCX2" s="285"/>
      <c r="XCY2" s="285"/>
      <c r="XCZ2" s="285"/>
      <c r="XDA2" s="285"/>
      <c r="XDB2" s="285"/>
      <c r="XDC2" s="285"/>
      <c r="XDD2" s="285"/>
      <c r="XDE2" s="285"/>
      <c r="XDF2" s="285"/>
      <c r="XDG2" s="285"/>
      <c r="XDH2" s="285"/>
      <c r="XDI2" s="285"/>
      <c r="XDJ2" s="285"/>
      <c r="XDK2" s="285"/>
      <c r="XDL2" s="285"/>
      <c r="XDM2" s="285"/>
      <c r="XDN2" s="285"/>
      <c r="XDO2" s="285"/>
      <c r="XDP2" s="285"/>
      <c r="XDQ2" s="285"/>
      <c r="XDR2" s="285"/>
      <c r="XDS2" s="285"/>
      <c r="XDT2" s="285"/>
      <c r="XDU2" s="285"/>
      <c r="XDV2" s="285"/>
      <c r="XDW2" s="285"/>
      <c r="XDX2" s="285"/>
      <c r="XDY2" s="285"/>
      <c r="XDZ2" s="285"/>
      <c r="XEA2" s="285"/>
      <c r="XEB2" s="285"/>
      <c r="XEC2" s="285"/>
      <c r="XED2" s="285"/>
      <c r="XEE2" s="285"/>
      <c r="XEF2" s="285"/>
      <c r="XEG2" s="285"/>
      <c r="XEH2" s="285"/>
      <c r="XEI2" s="285"/>
      <c r="XEJ2" s="285"/>
      <c r="XEK2" s="285"/>
      <c r="XEL2" s="285"/>
      <c r="XEM2" s="285"/>
      <c r="XEN2" s="285"/>
      <c r="XEO2" s="285"/>
      <c r="XEP2" s="285"/>
      <c r="XEQ2" s="285"/>
      <c r="XER2" s="285"/>
      <c r="XES2" s="285"/>
      <c r="XET2" s="285"/>
      <c r="XEU2" s="285"/>
      <c r="XEV2" s="285"/>
      <c r="XEW2" s="285"/>
      <c r="XEX2" s="285"/>
      <c r="XEY2" s="285"/>
      <c r="XEZ2" s="285"/>
      <c r="XFA2" s="285"/>
      <c r="XFB2" s="285"/>
      <c r="XFC2" s="285"/>
      <c r="XFD2" s="285"/>
    </row>
    <row r="3" spans="1:16384" s="320" customFormat="1" ht="15" customHeight="1" thickBot="1" x14ac:dyDescent="0.3">
      <c r="A3" s="321" t="s">
        <v>242</v>
      </c>
      <c r="B3" s="322" t="s">
        <v>241</v>
      </c>
      <c r="C3" s="322" t="s">
        <v>241</v>
      </c>
      <c r="D3" s="322">
        <v>0</v>
      </c>
      <c r="E3" s="322">
        <v>0</v>
      </c>
      <c r="F3" s="322">
        <v>1</v>
      </c>
      <c r="G3" s="322">
        <v>1</v>
      </c>
      <c r="H3" s="322" t="s">
        <v>241</v>
      </c>
      <c r="I3" s="322">
        <v>3</v>
      </c>
      <c r="J3" s="322">
        <v>2</v>
      </c>
      <c r="K3" s="322">
        <v>3</v>
      </c>
      <c r="L3" s="323">
        <v>2</v>
      </c>
      <c r="M3" s="322">
        <v>5</v>
      </c>
      <c r="N3" s="322">
        <f>M3+1</f>
        <v>6</v>
      </c>
      <c r="O3" s="322">
        <f t="shared" ref="O3:R3" si="42">N3+1</f>
        <v>7</v>
      </c>
      <c r="P3" s="322">
        <f t="shared" si="42"/>
        <v>8</v>
      </c>
      <c r="Q3" s="322">
        <f t="shared" si="42"/>
        <v>9</v>
      </c>
      <c r="R3" s="322">
        <f t="shared" si="42"/>
        <v>10</v>
      </c>
      <c r="S3" s="322">
        <v>17</v>
      </c>
      <c r="T3" s="322">
        <v>18</v>
      </c>
      <c r="U3" s="322">
        <v>30</v>
      </c>
      <c r="V3" s="323">
        <v>31</v>
      </c>
      <c r="W3" s="322">
        <v>5</v>
      </c>
      <c r="X3" s="322">
        <f>W3+1</f>
        <v>6</v>
      </c>
      <c r="Y3" s="322">
        <f t="shared" ref="Y3:AB3" si="43">X3+1</f>
        <v>7</v>
      </c>
      <c r="Z3" s="322">
        <f t="shared" si="43"/>
        <v>8</v>
      </c>
      <c r="AA3" s="322">
        <f t="shared" si="43"/>
        <v>9</v>
      </c>
      <c r="AB3" s="322">
        <f t="shared" si="43"/>
        <v>10</v>
      </c>
      <c r="AC3" s="322">
        <v>17</v>
      </c>
      <c r="AD3" s="322">
        <v>18</v>
      </c>
      <c r="AE3" s="322">
        <v>30</v>
      </c>
      <c r="AF3" s="323">
        <v>31</v>
      </c>
      <c r="AG3" s="322">
        <v>5</v>
      </c>
      <c r="AH3" s="322">
        <f>AG3+1</f>
        <v>6</v>
      </c>
      <c r="AI3" s="322">
        <f t="shared" ref="AI3:AL3" si="44">AH3+1</f>
        <v>7</v>
      </c>
      <c r="AJ3" s="322">
        <f t="shared" si="44"/>
        <v>8</v>
      </c>
      <c r="AK3" s="322">
        <f t="shared" si="44"/>
        <v>9</v>
      </c>
      <c r="AL3" s="322">
        <f t="shared" si="44"/>
        <v>10</v>
      </c>
      <c r="AM3" s="322">
        <v>17</v>
      </c>
      <c r="AN3" s="322">
        <v>18</v>
      </c>
      <c r="AO3" s="322">
        <v>30</v>
      </c>
      <c r="AP3" s="323">
        <v>31</v>
      </c>
      <c r="AQ3" s="322">
        <v>5</v>
      </c>
      <c r="AR3" s="322">
        <f>AQ3+1</f>
        <v>6</v>
      </c>
      <c r="AS3" s="322">
        <f t="shared" ref="AS3:AV3" si="45">AR3+1</f>
        <v>7</v>
      </c>
      <c r="AT3" s="322">
        <f t="shared" si="45"/>
        <v>8</v>
      </c>
      <c r="AU3" s="322">
        <f t="shared" si="45"/>
        <v>9</v>
      </c>
      <c r="AV3" s="322">
        <f t="shared" si="45"/>
        <v>10</v>
      </c>
      <c r="AW3" s="322">
        <v>17</v>
      </c>
      <c r="AX3" s="322">
        <v>18</v>
      </c>
      <c r="AY3" s="322">
        <v>30</v>
      </c>
      <c r="AZ3" s="323">
        <v>31</v>
      </c>
      <c r="BA3" s="322">
        <v>5</v>
      </c>
      <c r="BB3" s="322">
        <f>BA3+1</f>
        <v>6</v>
      </c>
      <c r="BC3" s="322">
        <f t="shared" ref="BC3:BF3" si="46">BB3+1</f>
        <v>7</v>
      </c>
      <c r="BD3" s="322">
        <f t="shared" si="46"/>
        <v>8</v>
      </c>
      <c r="BE3" s="322">
        <f t="shared" si="46"/>
        <v>9</v>
      </c>
      <c r="BF3" s="322">
        <f t="shared" si="46"/>
        <v>10</v>
      </c>
      <c r="BG3" s="322">
        <v>17</v>
      </c>
      <c r="BH3" s="322">
        <v>18</v>
      </c>
      <c r="BI3" s="322">
        <v>30</v>
      </c>
      <c r="BJ3" s="323">
        <v>31</v>
      </c>
      <c r="BK3" s="322">
        <v>5</v>
      </c>
      <c r="BL3" s="322">
        <f>BK3+1</f>
        <v>6</v>
      </c>
      <c r="BM3" s="322">
        <f t="shared" ref="BM3:BP3" si="47">BL3+1</f>
        <v>7</v>
      </c>
      <c r="BN3" s="322">
        <f t="shared" si="47"/>
        <v>8</v>
      </c>
      <c r="BO3" s="322">
        <f t="shared" si="47"/>
        <v>9</v>
      </c>
      <c r="BP3" s="322">
        <f t="shared" si="47"/>
        <v>10</v>
      </c>
      <c r="BQ3" s="322">
        <v>17</v>
      </c>
      <c r="BR3" s="322">
        <v>18</v>
      </c>
      <c r="BS3" s="322">
        <v>30</v>
      </c>
      <c r="BT3" s="323">
        <v>31</v>
      </c>
      <c r="BU3" s="322">
        <v>5</v>
      </c>
      <c r="BV3" s="322">
        <f>BU3+1</f>
        <v>6</v>
      </c>
      <c r="BW3" s="322">
        <f t="shared" ref="BW3:BZ3" si="48">BV3+1</f>
        <v>7</v>
      </c>
      <c r="BX3" s="322">
        <f t="shared" si="48"/>
        <v>8</v>
      </c>
      <c r="BY3" s="322">
        <f t="shared" si="48"/>
        <v>9</v>
      </c>
      <c r="BZ3" s="322">
        <f t="shared" si="48"/>
        <v>10</v>
      </c>
      <c r="CA3" s="322">
        <v>17</v>
      </c>
      <c r="CB3" s="322">
        <v>18</v>
      </c>
      <c r="CC3" s="322">
        <v>30</v>
      </c>
      <c r="CD3" s="323">
        <v>31</v>
      </c>
      <c r="CE3" s="322">
        <v>5</v>
      </c>
      <c r="CF3" s="322">
        <f>CE3+1</f>
        <v>6</v>
      </c>
      <c r="CG3" s="322">
        <f t="shared" ref="CG3:CJ3" si="49">CF3+1</f>
        <v>7</v>
      </c>
      <c r="CH3" s="322">
        <f t="shared" si="49"/>
        <v>8</v>
      </c>
      <c r="CI3" s="322">
        <f t="shared" si="49"/>
        <v>9</v>
      </c>
      <c r="CJ3" s="322">
        <f t="shared" si="49"/>
        <v>10</v>
      </c>
      <c r="CK3" s="322">
        <v>17</v>
      </c>
      <c r="CL3" s="322">
        <v>18</v>
      </c>
      <c r="CM3" s="322">
        <v>30</v>
      </c>
      <c r="CN3" s="323">
        <v>31</v>
      </c>
      <c r="CO3" s="322">
        <v>5</v>
      </c>
      <c r="CP3" s="322">
        <f>CO3+1</f>
        <v>6</v>
      </c>
      <c r="CQ3" s="322">
        <f t="shared" ref="CQ3" si="50">CP3+1</f>
        <v>7</v>
      </c>
      <c r="CR3" s="322">
        <f t="shared" ref="CR3" si="51">CQ3+1</f>
        <v>8</v>
      </c>
      <c r="CS3" s="322">
        <f t="shared" ref="CS3" si="52">CR3+1</f>
        <v>9</v>
      </c>
      <c r="CT3" s="322">
        <f t="shared" ref="CT3" si="53">CS3+1</f>
        <v>10</v>
      </c>
      <c r="CU3" s="322">
        <v>17</v>
      </c>
      <c r="CV3" s="322">
        <v>18</v>
      </c>
      <c r="CW3" s="322">
        <v>30</v>
      </c>
      <c r="CX3" s="323">
        <v>31</v>
      </c>
      <c r="CY3" s="322">
        <v>5</v>
      </c>
      <c r="CZ3" s="322">
        <f>CY3+1</f>
        <v>6</v>
      </c>
      <c r="DA3" s="322">
        <f t="shared" ref="DA3" si="54">CZ3+1</f>
        <v>7</v>
      </c>
      <c r="DB3" s="322">
        <f t="shared" ref="DB3" si="55">DA3+1</f>
        <v>8</v>
      </c>
      <c r="DC3" s="322">
        <f t="shared" ref="DC3" si="56">DB3+1</f>
        <v>9</v>
      </c>
      <c r="DD3" s="322">
        <f t="shared" ref="DD3" si="57">DC3+1</f>
        <v>10</v>
      </c>
      <c r="DE3" s="322">
        <v>17</v>
      </c>
      <c r="DF3" s="322">
        <v>18</v>
      </c>
      <c r="DG3" s="322">
        <v>30</v>
      </c>
      <c r="DH3" s="323">
        <v>31</v>
      </c>
      <c r="DI3" s="322">
        <v>5</v>
      </c>
      <c r="DJ3" s="322">
        <f>DI3+1</f>
        <v>6</v>
      </c>
      <c r="DK3" s="322">
        <f t="shared" ref="DK3" si="58">DJ3+1</f>
        <v>7</v>
      </c>
      <c r="DL3" s="322">
        <f t="shared" ref="DL3" si="59">DK3+1</f>
        <v>8</v>
      </c>
      <c r="DM3" s="322">
        <f t="shared" ref="DM3" si="60">DL3+1</f>
        <v>9</v>
      </c>
      <c r="DN3" s="322">
        <f t="shared" ref="DN3" si="61">DM3+1</f>
        <v>10</v>
      </c>
      <c r="DO3" s="322">
        <v>17</v>
      </c>
      <c r="DP3" s="322">
        <v>18</v>
      </c>
      <c r="DQ3" s="322">
        <v>30</v>
      </c>
      <c r="DR3" s="323">
        <v>31</v>
      </c>
      <c r="DS3" s="322">
        <v>5</v>
      </c>
      <c r="DT3" s="322">
        <f>DS3+1</f>
        <v>6</v>
      </c>
      <c r="DU3" s="322">
        <f t="shared" ref="DU3" si="62">DT3+1</f>
        <v>7</v>
      </c>
      <c r="DV3" s="322">
        <f t="shared" ref="DV3" si="63">DU3+1</f>
        <v>8</v>
      </c>
      <c r="DW3" s="322">
        <f t="shared" ref="DW3" si="64">DV3+1</f>
        <v>9</v>
      </c>
      <c r="DX3" s="322">
        <f t="shared" ref="DX3" si="65">DW3+1</f>
        <v>10</v>
      </c>
      <c r="DY3" s="322">
        <v>17</v>
      </c>
      <c r="DZ3" s="322">
        <v>18</v>
      </c>
      <c r="EA3" s="322">
        <v>30</v>
      </c>
      <c r="EB3" s="323">
        <v>31</v>
      </c>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c r="HM3" s="285"/>
      <c r="HN3" s="285"/>
      <c r="HO3" s="285"/>
      <c r="HP3" s="285"/>
      <c r="HQ3" s="285"/>
      <c r="HR3" s="285"/>
      <c r="HS3" s="285"/>
      <c r="HT3" s="285"/>
      <c r="HU3" s="285"/>
      <c r="HV3" s="285"/>
      <c r="HW3" s="285"/>
      <c r="HX3" s="285"/>
      <c r="HY3" s="285"/>
      <c r="HZ3" s="285"/>
      <c r="IA3" s="285"/>
      <c r="IB3" s="285"/>
      <c r="IC3" s="285"/>
      <c r="ID3" s="285"/>
      <c r="IE3" s="285"/>
      <c r="IF3" s="285"/>
      <c r="IG3" s="285"/>
      <c r="IH3" s="285"/>
      <c r="II3" s="285"/>
      <c r="IJ3" s="285"/>
      <c r="IK3" s="285"/>
      <c r="IL3" s="285"/>
      <c r="IM3" s="285"/>
      <c r="IN3" s="285"/>
      <c r="IO3" s="285"/>
      <c r="IP3" s="285"/>
      <c r="IQ3" s="285"/>
      <c r="IR3" s="285"/>
      <c r="IS3" s="285"/>
      <c r="IT3" s="285"/>
      <c r="IU3" s="285"/>
      <c r="IV3" s="285"/>
      <c r="IW3" s="285"/>
      <c r="IX3" s="285"/>
      <c r="IY3" s="285"/>
      <c r="IZ3" s="285"/>
      <c r="JA3" s="285"/>
      <c r="JB3" s="285"/>
      <c r="JC3" s="285"/>
      <c r="JD3" s="285"/>
      <c r="JE3" s="285"/>
      <c r="JF3" s="285"/>
      <c r="JG3" s="285"/>
      <c r="JH3" s="285"/>
      <c r="JI3" s="285"/>
      <c r="JJ3" s="285"/>
      <c r="JK3" s="285"/>
      <c r="JL3" s="285"/>
      <c r="JM3" s="285"/>
      <c r="JN3" s="285"/>
      <c r="JO3" s="285"/>
      <c r="JP3" s="285"/>
      <c r="JQ3" s="285"/>
      <c r="JR3" s="285"/>
      <c r="JS3" s="285"/>
      <c r="JT3" s="285"/>
      <c r="JU3" s="285"/>
      <c r="JV3" s="285"/>
      <c r="JW3" s="285"/>
      <c r="JX3" s="285"/>
      <c r="JY3" s="285"/>
      <c r="JZ3" s="285"/>
      <c r="KA3" s="285"/>
      <c r="KB3" s="285"/>
      <c r="KC3" s="285"/>
      <c r="KD3" s="285"/>
      <c r="KE3" s="285"/>
      <c r="KF3" s="285"/>
      <c r="KG3" s="285"/>
      <c r="KH3" s="285"/>
      <c r="KI3" s="285"/>
      <c r="KJ3" s="285"/>
      <c r="KK3" s="285"/>
      <c r="KL3" s="285"/>
      <c r="KM3" s="285"/>
      <c r="KN3" s="285"/>
      <c r="KO3" s="285"/>
      <c r="KP3" s="285"/>
      <c r="KQ3" s="285"/>
      <c r="KR3" s="285"/>
      <c r="KS3" s="285"/>
      <c r="KT3" s="285"/>
      <c r="KU3" s="285"/>
      <c r="KV3" s="285"/>
      <c r="KW3" s="285"/>
      <c r="KX3" s="285"/>
      <c r="KY3" s="285"/>
      <c r="KZ3" s="285"/>
      <c r="LA3" s="285"/>
      <c r="LB3" s="285"/>
      <c r="LC3" s="285"/>
      <c r="LD3" s="285"/>
      <c r="LE3" s="285"/>
      <c r="LF3" s="285"/>
      <c r="LG3" s="285"/>
      <c r="LH3" s="285"/>
      <c r="LI3" s="285"/>
      <c r="LJ3" s="285"/>
      <c r="LK3" s="285"/>
      <c r="LL3" s="285"/>
      <c r="LM3" s="285"/>
      <c r="LN3" s="285"/>
      <c r="LO3" s="285"/>
      <c r="LP3" s="285"/>
      <c r="LQ3" s="285"/>
      <c r="LR3" s="285"/>
      <c r="LS3" s="285"/>
      <c r="LT3" s="285"/>
      <c r="LU3" s="285"/>
      <c r="LV3" s="285"/>
      <c r="LW3" s="285"/>
      <c r="LX3" s="285"/>
      <c r="LY3" s="285"/>
      <c r="LZ3" s="285"/>
      <c r="MA3" s="285"/>
      <c r="MB3" s="285"/>
      <c r="MC3" s="285"/>
      <c r="MD3" s="285"/>
      <c r="ME3" s="285"/>
      <c r="MF3" s="285"/>
      <c r="MG3" s="285"/>
      <c r="MH3" s="285"/>
      <c r="MI3" s="285"/>
      <c r="MJ3" s="285"/>
      <c r="MK3" s="285"/>
      <c r="ML3" s="285"/>
      <c r="MM3" s="285"/>
      <c r="MN3" s="285"/>
      <c r="MO3" s="285"/>
      <c r="MP3" s="285"/>
      <c r="MQ3" s="285"/>
      <c r="MR3" s="285"/>
      <c r="MS3" s="285"/>
      <c r="MT3" s="285"/>
      <c r="MU3" s="285"/>
      <c r="MV3" s="285"/>
      <c r="MW3" s="285"/>
      <c r="MX3" s="285"/>
      <c r="MY3" s="285"/>
      <c r="MZ3" s="285"/>
      <c r="NA3" s="285"/>
      <c r="NB3" s="285"/>
      <c r="NC3" s="285"/>
      <c r="ND3" s="285"/>
      <c r="NE3" s="285"/>
      <c r="NF3" s="285"/>
      <c r="NG3" s="285"/>
      <c r="NH3" s="285"/>
      <c r="NI3" s="285"/>
      <c r="NJ3" s="285"/>
      <c r="NK3" s="285"/>
      <c r="NL3" s="285"/>
      <c r="NM3" s="285"/>
      <c r="NN3" s="285"/>
      <c r="NO3" s="285"/>
      <c r="NP3" s="285"/>
      <c r="NQ3" s="285"/>
      <c r="NR3" s="285"/>
      <c r="NS3" s="285"/>
      <c r="NT3" s="285"/>
      <c r="NU3" s="285"/>
      <c r="NV3" s="285"/>
      <c r="NW3" s="285"/>
      <c r="NX3" s="285"/>
      <c r="NY3" s="285"/>
      <c r="NZ3" s="285"/>
      <c r="OA3" s="285"/>
      <c r="OB3" s="285"/>
      <c r="OC3" s="285"/>
      <c r="OD3" s="285"/>
      <c r="OE3" s="285"/>
      <c r="OF3" s="285"/>
      <c r="OG3" s="285"/>
      <c r="OH3" s="285"/>
      <c r="OI3" s="285"/>
      <c r="OJ3" s="285"/>
      <c r="OK3" s="285"/>
      <c r="OL3" s="285"/>
      <c r="OM3" s="285"/>
      <c r="ON3" s="285"/>
      <c r="OO3" s="285"/>
      <c r="OP3" s="285"/>
      <c r="OQ3" s="285"/>
      <c r="OR3" s="285"/>
      <c r="OS3" s="285"/>
      <c r="OT3" s="285"/>
      <c r="OU3" s="285"/>
      <c r="OV3" s="285"/>
      <c r="OW3" s="285"/>
      <c r="OX3" s="285"/>
      <c r="OY3" s="285"/>
      <c r="OZ3" s="285"/>
      <c r="PA3" s="285"/>
      <c r="PB3" s="285"/>
      <c r="PC3" s="285"/>
      <c r="PD3" s="285"/>
      <c r="PE3" s="285"/>
      <c r="PF3" s="285"/>
      <c r="PG3" s="285"/>
      <c r="PH3" s="285"/>
      <c r="PI3" s="285"/>
      <c r="PJ3" s="285"/>
      <c r="PK3" s="285"/>
      <c r="PL3" s="285"/>
      <c r="PM3" s="285"/>
      <c r="PN3" s="285"/>
      <c r="PO3" s="285"/>
      <c r="PP3" s="285"/>
      <c r="PQ3" s="285"/>
      <c r="PR3" s="285"/>
      <c r="PS3" s="285"/>
      <c r="PT3" s="285"/>
      <c r="PU3" s="285"/>
      <c r="PV3" s="285"/>
      <c r="PW3" s="285"/>
      <c r="PX3" s="285"/>
      <c r="PY3" s="285"/>
      <c r="PZ3" s="285"/>
      <c r="QA3" s="285"/>
      <c r="QB3" s="285"/>
      <c r="QC3" s="285"/>
      <c r="QD3" s="285"/>
      <c r="QE3" s="285"/>
      <c r="QF3" s="285"/>
      <c r="QG3" s="285"/>
      <c r="QH3" s="285"/>
      <c r="QI3" s="285"/>
      <c r="QJ3" s="285"/>
      <c r="QK3" s="285"/>
      <c r="QL3" s="285"/>
      <c r="QM3" s="285"/>
      <c r="QN3" s="285"/>
      <c r="QO3" s="285"/>
      <c r="QP3" s="285"/>
      <c r="QQ3" s="285"/>
      <c r="QR3" s="285"/>
      <c r="QS3" s="285"/>
      <c r="QT3" s="285"/>
      <c r="QU3" s="285"/>
      <c r="QV3" s="285"/>
      <c r="QW3" s="285"/>
      <c r="QX3" s="285"/>
      <c r="QY3" s="285"/>
      <c r="QZ3" s="285"/>
      <c r="RA3" s="285"/>
      <c r="RB3" s="285"/>
      <c r="RC3" s="285"/>
      <c r="RD3" s="285"/>
      <c r="RE3" s="285"/>
      <c r="RF3" s="285"/>
      <c r="RG3" s="285"/>
      <c r="RH3" s="285"/>
      <c r="RI3" s="285"/>
      <c r="RJ3" s="285"/>
      <c r="RK3" s="285"/>
      <c r="RL3" s="285"/>
      <c r="RM3" s="285"/>
      <c r="RN3" s="285"/>
      <c r="RO3" s="285"/>
      <c r="RP3" s="285"/>
      <c r="RQ3" s="285"/>
      <c r="RR3" s="285"/>
      <c r="RS3" s="285"/>
      <c r="RT3" s="285"/>
      <c r="RU3" s="285"/>
      <c r="RV3" s="285"/>
      <c r="RW3" s="285"/>
      <c r="RX3" s="285"/>
      <c r="RY3" s="285"/>
      <c r="RZ3" s="285"/>
      <c r="SA3" s="285"/>
      <c r="SB3" s="285"/>
      <c r="SC3" s="285"/>
      <c r="SD3" s="285"/>
      <c r="SE3" s="285"/>
      <c r="SF3" s="285"/>
      <c r="SG3" s="285"/>
      <c r="SH3" s="285"/>
      <c r="SI3" s="285"/>
      <c r="SJ3" s="285"/>
      <c r="SK3" s="285"/>
      <c r="SL3" s="285"/>
      <c r="SM3" s="285"/>
      <c r="SN3" s="285"/>
      <c r="SO3" s="285"/>
      <c r="SP3" s="285"/>
      <c r="SQ3" s="285"/>
      <c r="SR3" s="285"/>
      <c r="SS3" s="285"/>
      <c r="ST3" s="285"/>
      <c r="SU3" s="285"/>
      <c r="SV3" s="285"/>
      <c r="SW3" s="285"/>
      <c r="SX3" s="285"/>
      <c r="SY3" s="285"/>
      <c r="SZ3" s="285"/>
      <c r="TA3" s="285"/>
      <c r="TB3" s="285"/>
      <c r="TC3" s="285"/>
      <c r="TD3" s="285"/>
      <c r="TE3" s="285"/>
      <c r="TF3" s="285"/>
      <c r="TG3" s="285"/>
      <c r="TH3" s="285"/>
      <c r="TI3" s="285"/>
      <c r="TJ3" s="285"/>
      <c r="TK3" s="285"/>
      <c r="TL3" s="285"/>
      <c r="TM3" s="285"/>
      <c r="TN3" s="285"/>
      <c r="TO3" s="285"/>
      <c r="TP3" s="285"/>
      <c r="TQ3" s="285"/>
      <c r="TR3" s="285"/>
      <c r="TS3" s="285"/>
      <c r="TT3" s="285"/>
      <c r="TU3" s="285"/>
      <c r="TV3" s="285"/>
      <c r="TW3" s="285"/>
      <c r="TX3" s="285"/>
      <c r="TY3" s="285"/>
      <c r="TZ3" s="285"/>
      <c r="UA3" s="285"/>
      <c r="UB3" s="285"/>
      <c r="UC3" s="285"/>
      <c r="UD3" s="285"/>
      <c r="UE3" s="285"/>
      <c r="UF3" s="285"/>
      <c r="UG3" s="285"/>
      <c r="UH3" s="285"/>
      <c r="UI3" s="285"/>
      <c r="UJ3" s="285"/>
      <c r="UK3" s="285"/>
      <c r="UL3" s="285"/>
      <c r="UM3" s="285"/>
      <c r="UN3" s="285"/>
      <c r="UO3" s="285"/>
      <c r="UP3" s="285"/>
      <c r="UQ3" s="285"/>
      <c r="UR3" s="285"/>
      <c r="US3" s="285"/>
      <c r="UT3" s="285"/>
      <c r="UU3" s="285"/>
      <c r="UV3" s="285"/>
      <c r="UW3" s="285"/>
      <c r="UX3" s="285"/>
      <c r="UY3" s="285"/>
      <c r="UZ3" s="285"/>
      <c r="VA3" s="285"/>
      <c r="VB3" s="285"/>
      <c r="VC3" s="285"/>
      <c r="VD3" s="285"/>
      <c r="VE3" s="285"/>
      <c r="VF3" s="285"/>
      <c r="VG3" s="285"/>
      <c r="VH3" s="285"/>
      <c r="VI3" s="285"/>
      <c r="VJ3" s="285"/>
      <c r="VK3" s="285"/>
      <c r="VL3" s="285"/>
      <c r="VM3" s="285"/>
      <c r="VN3" s="285"/>
      <c r="VO3" s="285"/>
      <c r="VP3" s="285"/>
      <c r="VQ3" s="285"/>
      <c r="VR3" s="285"/>
      <c r="VS3" s="285"/>
      <c r="VT3" s="285"/>
      <c r="VU3" s="285"/>
      <c r="VV3" s="285"/>
      <c r="VW3" s="285"/>
      <c r="VX3" s="285"/>
      <c r="VY3" s="285"/>
      <c r="VZ3" s="285"/>
      <c r="WA3" s="285"/>
      <c r="WB3" s="285"/>
      <c r="WC3" s="285"/>
      <c r="WD3" s="285"/>
      <c r="WE3" s="285"/>
      <c r="WF3" s="285"/>
      <c r="WG3" s="285"/>
      <c r="WH3" s="285"/>
      <c r="WI3" s="285"/>
      <c r="WJ3" s="285"/>
      <c r="WK3" s="285"/>
      <c r="WL3" s="285"/>
      <c r="WM3" s="285"/>
      <c r="WN3" s="285"/>
      <c r="WO3" s="285"/>
      <c r="WP3" s="285"/>
      <c r="WQ3" s="285"/>
      <c r="WR3" s="285"/>
      <c r="WS3" s="285"/>
      <c r="WT3" s="285"/>
      <c r="WU3" s="285"/>
      <c r="WV3" s="285"/>
      <c r="WW3" s="285"/>
      <c r="WX3" s="285"/>
      <c r="WY3" s="285"/>
      <c r="WZ3" s="285"/>
      <c r="XA3" s="285"/>
      <c r="XB3" s="285"/>
      <c r="XC3" s="285"/>
      <c r="XD3" s="285"/>
      <c r="XE3" s="285"/>
      <c r="XF3" s="285"/>
      <c r="XG3" s="285"/>
      <c r="XH3" s="285"/>
      <c r="XI3" s="285"/>
      <c r="XJ3" s="285"/>
      <c r="XK3" s="285"/>
      <c r="XL3" s="285"/>
      <c r="XM3" s="285"/>
      <c r="XN3" s="285"/>
      <c r="XO3" s="285"/>
      <c r="XP3" s="285"/>
      <c r="XQ3" s="285"/>
      <c r="XR3" s="285"/>
      <c r="XS3" s="285"/>
      <c r="XT3" s="285"/>
      <c r="XU3" s="285"/>
      <c r="XV3" s="285"/>
      <c r="XW3" s="285"/>
      <c r="XX3" s="285"/>
      <c r="XY3" s="285"/>
      <c r="XZ3" s="285"/>
      <c r="YA3" s="285"/>
      <c r="YB3" s="285"/>
      <c r="YC3" s="285"/>
      <c r="YD3" s="285"/>
      <c r="YE3" s="285"/>
      <c r="YF3" s="285"/>
      <c r="YG3" s="285"/>
      <c r="YH3" s="285"/>
      <c r="YI3" s="285"/>
      <c r="YJ3" s="285"/>
      <c r="YK3" s="285"/>
      <c r="YL3" s="285"/>
      <c r="YM3" s="285"/>
      <c r="YN3" s="285"/>
      <c r="YO3" s="285"/>
      <c r="YP3" s="285"/>
      <c r="YQ3" s="285"/>
      <c r="YR3" s="285"/>
      <c r="YS3" s="285"/>
      <c r="YT3" s="285"/>
      <c r="YU3" s="285"/>
      <c r="YV3" s="285"/>
      <c r="YW3" s="285"/>
      <c r="YX3" s="285"/>
      <c r="YY3" s="285"/>
      <c r="YZ3" s="285"/>
      <c r="ZA3" s="285"/>
      <c r="ZB3" s="285"/>
      <c r="ZC3" s="285"/>
      <c r="ZD3" s="285"/>
      <c r="ZE3" s="285"/>
      <c r="ZF3" s="285"/>
      <c r="ZG3" s="285"/>
      <c r="ZH3" s="285"/>
      <c r="ZI3" s="285"/>
      <c r="ZJ3" s="285"/>
      <c r="ZK3" s="285"/>
      <c r="ZL3" s="285"/>
      <c r="ZM3" s="285"/>
      <c r="ZN3" s="285"/>
      <c r="ZO3" s="285"/>
      <c r="ZP3" s="285"/>
      <c r="ZQ3" s="285"/>
      <c r="ZR3" s="285"/>
      <c r="ZS3" s="285"/>
      <c r="ZT3" s="285"/>
      <c r="ZU3" s="285"/>
      <c r="ZV3" s="285"/>
      <c r="ZW3" s="285"/>
      <c r="ZX3" s="285"/>
      <c r="ZY3" s="285"/>
      <c r="ZZ3" s="285"/>
      <c r="AAA3" s="285"/>
      <c r="AAB3" s="285"/>
      <c r="AAC3" s="285"/>
      <c r="AAD3" s="285"/>
      <c r="AAE3" s="285"/>
      <c r="AAF3" s="285"/>
      <c r="AAG3" s="285"/>
      <c r="AAH3" s="285"/>
      <c r="AAI3" s="285"/>
      <c r="AAJ3" s="285"/>
      <c r="AAK3" s="285"/>
      <c r="AAL3" s="285"/>
      <c r="AAM3" s="285"/>
      <c r="AAN3" s="285"/>
      <c r="AAO3" s="285"/>
      <c r="AAP3" s="285"/>
      <c r="AAQ3" s="285"/>
      <c r="AAR3" s="285"/>
      <c r="AAS3" s="285"/>
      <c r="AAT3" s="285"/>
      <c r="AAU3" s="285"/>
      <c r="AAV3" s="285"/>
      <c r="AAW3" s="285"/>
      <c r="AAX3" s="285"/>
      <c r="AAY3" s="285"/>
      <c r="AAZ3" s="285"/>
      <c r="ABA3" s="285"/>
      <c r="ABB3" s="285"/>
      <c r="ABC3" s="285"/>
      <c r="ABD3" s="285"/>
      <c r="ABE3" s="285"/>
      <c r="ABF3" s="285"/>
      <c r="ABG3" s="285"/>
      <c r="ABH3" s="285"/>
      <c r="ABI3" s="285"/>
      <c r="ABJ3" s="285"/>
      <c r="ABK3" s="285"/>
      <c r="ABL3" s="285"/>
      <c r="ABM3" s="285"/>
      <c r="ABN3" s="285"/>
      <c r="ABO3" s="285"/>
      <c r="ABP3" s="285"/>
      <c r="ABQ3" s="285"/>
      <c r="ABR3" s="285"/>
      <c r="ABS3" s="285"/>
      <c r="ABT3" s="285"/>
      <c r="ABU3" s="285"/>
      <c r="ABV3" s="285"/>
      <c r="ABW3" s="285"/>
      <c r="ABX3" s="285"/>
      <c r="ABY3" s="285"/>
      <c r="ABZ3" s="285"/>
      <c r="ACA3" s="285"/>
      <c r="ACB3" s="285"/>
      <c r="ACC3" s="285"/>
      <c r="ACD3" s="285"/>
      <c r="ACE3" s="285"/>
      <c r="ACF3" s="285"/>
      <c r="ACG3" s="285"/>
      <c r="ACH3" s="285"/>
      <c r="ACI3" s="285"/>
      <c r="ACJ3" s="285"/>
      <c r="ACK3" s="285"/>
      <c r="ACL3" s="285"/>
      <c r="ACM3" s="285"/>
      <c r="ACN3" s="285"/>
      <c r="ACO3" s="285"/>
      <c r="ACP3" s="285"/>
      <c r="ACQ3" s="285"/>
      <c r="ACR3" s="285"/>
      <c r="ACS3" s="285"/>
      <c r="ACT3" s="285"/>
      <c r="ACU3" s="285"/>
      <c r="ACV3" s="285"/>
      <c r="ACW3" s="285"/>
      <c r="ACX3" s="285"/>
      <c r="ACY3" s="285"/>
      <c r="ACZ3" s="285"/>
      <c r="ADA3" s="285"/>
      <c r="ADB3" s="285"/>
      <c r="ADC3" s="285"/>
      <c r="ADD3" s="285"/>
      <c r="ADE3" s="285"/>
      <c r="ADF3" s="285"/>
      <c r="ADG3" s="285"/>
      <c r="ADH3" s="285"/>
      <c r="ADI3" s="285"/>
      <c r="ADJ3" s="285"/>
      <c r="ADK3" s="285"/>
      <c r="ADL3" s="285"/>
      <c r="ADM3" s="285"/>
      <c r="ADN3" s="285"/>
      <c r="ADO3" s="285"/>
      <c r="ADP3" s="285"/>
      <c r="ADQ3" s="285"/>
      <c r="ADR3" s="285"/>
      <c r="ADS3" s="285"/>
      <c r="ADT3" s="285"/>
      <c r="ADU3" s="285"/>
      <c r="ADV3" s="285"/>
      <c r="ADW3" s="285"/>
      <c r="ADX3" s="285"/>
      <c r="ADY3" s="285"/>
      <c r="ADZ3" s="285"/>
      <c r="AEA3" s="285"/>
      <c r="AEB3" s="285"/>
      <c r="AEC3" s="285"/>
      <c r="AED3" s="285"/>
      <c r="AEE3" s="285"/>
      <c r="AEF3" s="285"/>
      <c r="AEG3" s="285"/>
      <c r="AEH3" s="285"/>
      <c r="AEI3" s="285"/>
      <c r="AEJ3" s="285"/>
      <c r="AEK3" s="285"/>
      <c r="AEL3" s="285"/>
      <c r="AEM3" s="285"/>
      <c r="AEN3" s="285"/>
      <c r="AEO3" s="285"/>
      <c r="AEP3" s="285"/>
      <c r="AEQ3" s="285"/>
      <c r="AER3" s="285"/>
      <c r="AES3" s="285"/>
      <c r="AET3" s="285"/>
      <c r="AEU3" s="285"/>
      <c r="AEV3" s="285"/>
      <c r="AEW3" s="285"/>
      <c r="AEX3" s="285"/>
      <c r="AEY3" s="285"/>
      <c r="AEZ3" s="285"/>
      <c r="AFA3" s="285"/>
      <c r="AFB3" s="285"/>
      <c r="AFC3" s="285"/>
      <c r="AFD3" s="285"/>
      <c r="AFE3" s="285"/>
      <c r="AFF3" s="285"/>
      <c r="AFG3" s="285"/>
      <c r="AFH3" s="285"/>
      <c r="AFI3" s="285"/>
      <c r="AFJ3" s="285"/>
      <c r="AFK3" s="285"/>
      <c r="AFL3" s="285"/>
      <c r="AFM3" s="285"/>
      <c r="AFN3" s="285"/>
      <c r="AFO3" s="285"/>
      <c r="AFP3" s="285"/>
      <c r="AFQ3" s="285"/>
      <c r="AFR3" s="285"/>
      <c r="AFS3" s="285"/>
      <c r="AFT3" s="285"/>
      <c r="AFU3" s="285"/>
      <c r="AFV3" s="285"/>
      <c r="AFW3" s="285"/>
      <c r="AFX3" s="285"/>
      <c r="AFY3" s="285"/>
      <c r="AFZ3" s="285"/>
      <c r="AGA3" s="285"/>
      <c r="AGB3" s="285"/>
      <c r="AGC3" s="285"/>
      <c r="AGD3" s="285"/>
      <c r="AGE3" s="285"/>
      <c r="AGF3" s="285"/>
      <c r="AGG3" s="285"/>
      <c r="AGH3" s="285"/>
      <c r="AGI3" s="285"/>
      <c r="AGJ3" s="285"/>
      <c r="AGK3" s="285"/>
      <c r="AGL3" s="285"/>
      <c r="AGM3" s="285"/>
      <c r="AGN3" s="285"/>
      <c r="AGO3" s="285"/>
      <c r="AGP3" s="285"/>
      <c r="AGQ3" s="285"/>
      <c r="AGR3" s="285"/>
      <c r="AGS3" s="285"/>
      <c r="AGT3" s="285"/>
      <c r="AGU3" s="285"/>
      <c r="AGV3" s="285"/>
      <c r="AGW3" s="285"/>
      <c r="AGX3" s="285"/>
      <c r="AGY3" s="285"/>
      <c r="AGZ3" s="285"/>
      <c r="AHA3" s="285"/>
      <c r="AHB3" s="285"/>
      <c r="AHC3" s="285"/>
      <c r="AHD3" s="285"/>
      <c r="AHE3" s="285"/>
      <c r="AHF3" s="285"/>
      <c r="AHG3" s="285"/>
      <c r="AHH3" s="285"/>
      <c r="AHI3" s="285"/>
      <c r="AHJ3" s="285"/>
      <c r="AHK3" s="285"/>
      <c r="AHL3" s="285"/>
      <c r="AHM3" s="285"/>
      <c r="AHN3" s="285"/>
      <c r="AHO3" s="285"/>
      <c r="AHP3" s="285"/>
      <c r="AHQ3" s="285"/>
      <c r="AHR3" s="285"/>
      <c r="AHS3" s="285"/>
      <c r="AHT3" s="285"/>
      <c r="AHU3" s="285"/>
      <c r="AHV3" s="285"/>
      <c r="AHW3" s="285"/>
      <c r="AHX3" s="285"/>
      <c r="AHY3" s="285"/>
      <c r="AHZ3" s="285"/>
      <c r="AIA3" s="285"/>
      <c r="AIB3" s="285"/>
      <c r="AIC3" s="285"/>
      <c r="AID3" s="285"/>
      <c r="AIE3" s="285"/>
      <c r="AIF3" s="285"/>
      <c r="AIG3" s="285"/>
      <c r="AIH3" s="285"/>
      <c r="AII3" s="285"/>
      <c r="AIJ3" s="285"/>
      <c r="AIK3" s="285"/>
      <c r="AIL3" s="285"/>
      <c r="AIM3" s="285"/>
      <c r="AIN3" s="285"/>
      <c r="AIO3" s="285"/>
      <c r="AIP3" s="285"/>
      <c r="AIQ3" s="285"/>
      <c r="AIR3" s="285"/>
      <c r="AIS3" s="285"/>
      <c r="AIT3" s="285"/>
      <c r="AIU3" s="285"/>
      <c r="AIV3" s="285"/>
      <c r="AIW3" s="285"/>
      <c r="AIX3" s="285"/>
      <c r="AIY3" s="285"/>
      <c r="AIZ3" s="285"/>
      <c r="AJA3" s="285"/>
      <c r="AJB3" s="285"/>
      <c r="AJC3" s="285"/>
      <c r="AJD3" s="285"/>
      <c r="AJE3" s="285"/>
      <c r="AJF3" s="285"/>
      <c r="AJG3" s="285"/>
      <c r="AJH3" s="285"/>
      <c r="AJI3" s="285"/>
      <c r="AJJ3" s="285"/>
      <c r="AJK3" s="285"/>
      <c r="AJL3" s="285"/>
      <c r="AJM3" s="285"/>
      <c r="AJN3" s="285"/>
      <c r="AJO3" s="285"/>
      <c r="AJP3" s="285"/>
      <c r="AJQ3" s="285"/>
      <c r="AJR3" s="285"/>
      <c r="AJS3" s="285"/>
      <c r="AJT3" s="285"/>
      <c r="AJU3" s="285"/>
      <c r="AJV3" s="285"/>
      <c r="AJW3" s="285"/>
      <c r="AJX3" s="285"/>
      <c r="AJY3" s="285"/>
      <c r="AJZ3" s="285"/>
      <c r="AKA3" s="285"/>
      <c r="AKB3" s="285"/>
      <c r="AKC3" s="285"/>
      <c r="AKD3" s="285"/>
      <c r="AKE3" s="285"/>
      <c r="AKF3" s="285"/>
      <c r="AKG3" s="285"/>
      <c r="AKH3" s="285"/>
      <c r="AKI3" s="285"/>
      <c r="AKJ3" s="285"/>
      <c r="AKK3" s="285"/>
      <c r="AKL3" s="285"/>
      <c r="AKM3" s="285"/>
      <c r="AKN3" s="285"/>
      <c r="AKO3" s="285"/>
      <c r="AKP3" s="285"/>
      <c r="AKQ3" s="285"/>
      <c r="AKR3" s="285"/>
      <c r="AKS3" s="285"/>
      <c r="AKT3" s="285"/>
      <c r="AKU3" s="285"/>
      <c r="AKV3" s="285"/>
      <c r="AKW3" s="285"/>
      <c r="AKX3" s="285"/>
      <c r="AKY3" s="285"/>
      <c r="AKZ3" s="285"/>
      <c r="ALA3" s="285"/>
      <c r="ALB3" s="285"/>
      <c r="ALC3" s="285"/>
      <c r="ALD3" s="285"/>
      <c r="ALE3" s="285"/>
      <c r="ALF3" s="285"/>
      <c r="ALG3" s="285"/>
      <c r="ALH3" s="285"/>
      <c r="ALI3" s="285"/>
      <c r="ALJ3" s="285"/>
      <c r="ALK3" s="285"/>
      <c r="ALL3" s="285"/>
      <c r="ALM3" s="285"/>
      <c r="ALN3" s="285"/>
      <c r="ALO3" s="285"/>
      <c r="ALP3" s="285"/>
      <c r="ALQ3" s="285"/>
      <c r="ALR3" s="285"/>
      <c r="ALS3" s="285"/>
      <c r="ALT3" s="285"/>
      <c r="ALU3" s="285"/>
      <c r="ALV3" s="285"/>
      <c r="ALW3" s="285"/>
      <c r="ALX3" s="285"/>
      <c r="ALY3" s="285"/>
      <c r="ALZ3" s="285"/>
      <c r="AMA3" s="285"/>
      <c r="AMB3" s="285"/>
      <c r="AMC3" s="285"/>
      <c r="AMD3" s="285"/>
      <c r="AME3" s="285"/>
      <c r="AMF3" s="285"/>
      <c r="AMG3" s="285"/>
      <c r="AMH3" s="285"/>
      <c r="AMI3" s="285"/>
      <c r="AMJ3" s="285"/>
      <c r="AMK3" s="285"/>
      <c r="AML3" s="285"/>
      <c r="AMM3" s="285"/>
      <c r="AMN3" s="285"/>
      <c r="AMO3" s="285"/>
      <c r="AMP3" s="285"/>
      <c r="AMQ3" s="285"/>
      <c r="AMR3" s="285"/>
      <c r="AMS3" s="285"/>
      <c r="AMT3" s="285"/>
      <c r="AMU3" s="285"/>
      <c r="AMV3" s="285"/>
      <c r="AMW3" s="285"/>
      <c r="AMX3" s="285"/>
      <c r="AMY3" s="285"/>
      <c r="AMZ3" s="285"/>
      <c r="ANA3" s="285"/>
      <c r="ANB3" s="285"/>
      <c r="ANC3" s="285"/>
      <c r="AND3" s="285"/>
      <c r="ANE3" s="285"/>
      <c r="ANF3" s="285"/>
      <c r="ANG3" s="285"/>
      <c r="ANH3" s="285"/>
      <c r="ANI3" s="285"/>
      <c r="ANJ3" s="285"/>
      <c r="ANK3" s="285"/>
      <c r="ANL3" s="285"/>
      <c r="ANM3" s="285"/>
      <c r="ANN3" s="285"/>
      <c r="ANO3" s="285"/>
      <c r="ANP3" s="285"/>
      <c r="ANQ3" s="285"/>
      <c r="ANR3" s="285"/>
      <c r="ANS3" s="285"/>
      <c r="ANT3" s="285"/>
      <c r="ANU3" s="285"/>
      <c r="ANV3" s="285"/>
      <c r="ANW3" s="285"/>
      <c r="ANX3" s="285"/>
      <c r="ANY3" s="285"/>
      <c r="ANZ3" s="285"/>
      <c r="AOA3" s="285"/>
      <c r="AOB3" s="285"/>
      <c r="AOC3" s="285"/>
      <c r="AOD3" s="285"/>
      <c r="AOE3" s="285"/>
      <c r="AOF3" s="285"/>
      <c r="AOG3" s="285"/>
      <c r="AOH3" s="285"/>
      <c r="AOI3" s="285"/>
      <c r="AOJ3" s="285"/>
      <c r="AOK3" s="285"/>
      <c r="AOL3" s="285"/>
      <c r="AOM3" s="285"/>
      <c r="AON3" s="285"/>
      <c r="AOO3" s="285"/>
      <c r="AOP3" s="285"/>
      <c r="AOQ3" s="285"/>
      <c r="AOR3" s="285"/>
      <c r="AOS3" s="285"/>
      <c r="AOT3" s="285"/>
      <c r="AOU3" s="285"/>
      <c r="AOV3" s="285"/>
      <c r="AOW3" s="285"/>
      <c r="AOX3" s="285"/>
      <c r="AOY3" s="285"/>
      <c r="AOZ3" s="285"/>
      <c r="APA3" s="285"/>
      <c r="APB3" s="285"/>
      <c r="APC3" s="285"/>
      <c r="APD3" s="285"/>
      <c r="APE3" s="285"/>
      <c r="APF3" s="285"/>
      <c r="APG3" s="285"/>
      <c r="APH3" s="285"/>
      <c r="API3" s="285"/>
      <c r="APJ3" s="285"/>
      <c r="APK3" s="285"/>
      <c r="APL3" s="285"/>
      <c r="APM3" s="285"/>
      <c r="APN3" s="285"/>
      <c r="APO3" s="285"/>
      <c r="APP3" s="285"/>
      <c r="APQ3" s="285"/>
      <c r="APR3" s="285"/>
      <c r="APS3" s="285"/>
      <c r="APT3" s="285"/>
      <c r="APU3" s="285"/>
      <c r="APV3" s="285"/>
      <c r="APW3" s="285"/>
      <c r="APX3" s="285"/>
      <c r="APY3" s="285"/>
      <c r="APZ3" s="285"/>
      <c r="AQA3" s="285"/>
      <c r="AQB3" s="285"/>
      <c r="AQC3" s="285"/>
      <c r="AQD3" s="285"/>
      <c r="AQE3" s="285"/>
      <c r="AQF3" s="285"/>
      <c r="AQG3" s="285"/>
      <c r="AQH3" s="285"/>
      <c r="AQI3" s="285"/>
      <c r="AQJ3" s="285"/>
      <c r="AQK3" s="285"/>
      <c r="AQL3" s="285"/>
      <c r="AQM3" s="285"/>
      <c r="AQN3" s="285"/>
      <c r="AQO3" s="285"/>
      <c r="AQP3" s="285"/>
      <c r="AQQ3" s="285"/>
      <c r="AQR3" s="285"/>
      <c r="AQS3" s="285"/>
      <c r="AQT3" s="285"/>
      <c r="AQU3" s="285"/>
      <c r="AQV3" s="285"/>
      <c r="AQW3" s="285"/>
      <c r="AQX3" s="285"/>
      <c r="AQY3" s="285"/>
      <c r="AQZ3" s="285"/>
      <c r="ARA3" s="285"/>
      <c r="ARB3" s="285"/>
      <c r="ARC3" s="285"/>
      <c r="ARD3" s="285"/>
      <c r="ARE3" s="285"/>
      <c r="ARF3" s="285"/>
      <c r="ARG3" s="285"/>
      <c r="ARH3" s="285"/>
      <c r="ARI3" s="285"/>
      <c r="ARJ3" s="285"/>
      <c r="ARK3" s="285"/>
      <c r="ARL3" s="285"/>
      <c r="ARM3" s="285"/>
      <c r="ARN3" s="285"/>
      <c r="ARO3" s="285"/>
      <c r="ARP3" s="285"/>
      <c r="ARQ3" s="285"/>
      <c r="ARR3" s="285"/>
      <c r="ARS3" s="285"/>
      <c r="ART3" s="285"/>
      <c r="ARU3" s="285"/>
      <c r="ARV3" s="285"/>
      <c r="ARW3" s="285"/>
      <c r="ARX3" s="285"/>
      <c r="ARY3" s="285"/>
      <c r="ARZ3" s="285"/>
      <c r="ASA3" s="285"/>
      <c r="ASB3" s="285"/>
      <c r="ASC3" s="285"/>
      <c r="ASD3" s="285"/>
      <c r="ASE3" s="285"/>
      <c r="ASF3" s="285"/>
      <c r="ASG3" s="285"/>
      <c r="ASH3" s="285"/>
      <c r="ASI3" s="285"/>
      <c r="ASJ3" s="285"/>
      <c r="ASK3" s="285"/>
      <c r="ASL3" s="285"/>
      <c r="ASM3" s="285"/>
      <c r="ASN3" s="285"/>
      <c r="ASO3" s="285"/>
      <c r="ASP3" s="285"/>
      <c r="ASQ3" s="285"/>
      <c r="ASR3" s="285"/>
      <c r="ASS3" s="285"/>
      <c r="AST3" s="285"/>
      <c r="ASU3" s="285"/>
      <c r="ASV3" s="285"/>
      <c r="ASW3" s="285"/>
      <c r="ASX3" s="285"/>
      <c r="ASY3" s="285"/>
      <c r="ASZ3" s="285"/>
      <c r="ATA3" s="285"/>
      <c r="ATB3" s="285"/>
      <c r="ATC3" s="285"/>
      <c r="ATD3" s="285"/>
      <c r="ATE3" s="285"/>
      <c r="ATF3" s="285"/>
      <c r="ATG3" s="285"/>
      <c r="ATH3" s="285"/>
      <c r="ATI3" s="285"/>
      <c r="ATJ3" s="285"/>
      <c r="ATK3" s="285"/>
      <c r="ATL3" s="285"/>
      <c r="ATM3" s="285"/>
      <c r="ATN3" s="285"/>
      <c r="ATO3" s="285"/>
      <c r="ATP3" s="285"/>
      <c r="ATQ3" s="285"/>
      <c r="ATR3" s="285"/>
      <c r="ATS3" s="285"/>
      <c r="ATT3" s="285"/>
      <c r="ATU3" s="285"/>
      <c r="ATV3" s="285"/>
      <c r="ATW3" s="285"/>
      <c r="ATX3" s="285"/>
      <c r="ATY3" s="285"/>
      <c r="ATZ3" s="285"/>
      <c r="AUA3" s="285"/>
      <c r="AUB3" s="285"/>
      <c r="AUC3" s="285"/>
      <c r="AUD3" s="285"/>
      <c r="AUE3" s="285"/>
      <c r="AUF3" s="285"/>
      <c r="AUG3" s="285"/>
      <c r="AUH3" s="285"/>
      <c r="AUI3" s="285"/>
      <c r="AUJ3" s="285"/>
      <c r="AUK3" s="285"/>
      <c r="AUL3" s="285"/>
      <c r="AUM3" s="285"/>
      <c r="AUN3" s="285"/>
      <c r="AUO3" s="285"/>
      <c r="AUP3" s="285"/>
      <c r="AUQ3" s="285"/>
      <c r="AUR3" s="285"/>
      <c r="AUS3" s="285"/>
      <c r="AUT3" s="285"/>
      <c r="AUU3" s="285"/>
      <c r="AUV3" s="285"/>
      <c r="AUW3" s="285"/>
      <c r="AUX3" s="285"/>
      <c r="AUY3" s="285"/>
      <c r="AUZ3" s="285"/>
      <c r="AVA3" s="285"/>
      <c r="AVB3" s="285"/>
      <c r="AVC3" s="285"/>
      <c r="AVD3" s="285"/>
      <c r="AVE3" s="285"/>
      <c r="AVF3" s="285"/>
      <c r="AVG3" s="285"/>
      <c r="AVH3" s="285"/>
      <c r="AVI3" s="285"/>
      <c r="AVJ3" s="285"/>
      <c r="AVK3" s="285"/>
      <c r="AVL3" s="285"/>
      <c r="AVM3" s="285"/>
      <c r="AVN3" s="285"/>
      <c r="AVO3" s="285"/>
      <c r="AVP3" s="285"/>
      <c r="AVQ3" s="285"/>
      <c r="AVR3" s="285"/>
      <c r="AVS3" s="285"/>
      <c r="AVT3" s="285"/>
      <c r="AVU3" s="285"/>
      <c r="AVV3" s="285"/>
      <c r="AVW3" s="285"/>
      <c r="AVX3" s="285"/>
      <c r="AVY3" s="285"/>
      <c r="AVZ3" s="285"/>
      <c r="AWA3" s="285"/>
      <c r="AWB3" s="285"/>
      <c r="AWC3" s="285"/>
      <c r="AWD3" s="285"/>
      <c r="AWE3" s="285"/>
      <c r="AWF3" s="285"/>
      <c r="AWG3" s="285"/>
      <c r="AWH3" s="285"/>
      <c r="AWI3" s="285"/>
      <c r="AWJ3" s="285"/>
      <c r="AWK3" s="285"/>
      <c r="AWL3" s="285"/>
      <c r="AWM3" s="285"/>
      <c r="AWN3" s="285"/>
      <c r="AWO3" s="285"/>
      <c r="AWP3" s="285"/>
      <c r="AWQ3" s="285"/>
      <c r="AWR3" s="285"/>
      <c r="AWS3" s="285"/>
      <c r="AWT3" s="285"/>
      <c r="AWU3" s="285"/>
      <c r="AWV3" s="285"/>
      <c r="AWW3" s="285"/>
      <c r="AWX3" s="285"/>
      <c r="AWY3" s="285"/>
      <c r="AWZ3" s="285"/>
      <c r="AXA3" s="285"/>
      <c r="AXB3" s="285"/>
      <c r="AXC3" s="285"/>
      <c r="AXD3" s="285"/>
      <c r="AXE3" s="285"/>
      <c r="AXF3" s="285"/>
      <c r="AXG3" s="285"/>
      <c r="AXH3" s="285"/>
      <c r="AXI3" s="285"/>
      <c r="AXJ3" s="285"/>
      <c r="AXK3" s="285"/>
      <c r="AXL3" s="285"/>
      <c r="AXM3" s="285"/>
      <c r="AXN3" s="285"/>
      <c r="AXO3" s="285"/>
      <c r="AXP3" s="285"/>
      <c r="AXQ3" s="285"/>
      <c r="AXR3" s="285"/>
      <c r="AXS3" s="285"/>
      <c r="AXT3" s="285"/>
      <c r="AXU3" s="285"/>
      <c r="AXV3" s="285"/>
      <c r="AXW3" s="285"/>
      <c r="AXX3" s="285"/>
      <c r="AXY3" s="285"/>
      <c r="AXZ3" s="285"/>
      <c r="AYA3" s="285"/>
      <c r="AYB3" s="285"/>
      <c r="AYC3" s="285"/>
      <c r="AYD3" s="285"/>
      <c r="AYE3" s="285"/>
      <c r="AYF3" s="285"/>
      <c r="AYG3" s="285"/>
      <c r="AYH3" s="285"/>
      <c r="AYI3" s="285"/>
      <c r="AYJ3" s="285"/>
      <c r="AYK3" s="285"/>
      <c r="AYL3" s="285"/>
      <c r="AYM3" s="285"/>
      <c r="AYN3" s="285"/>
      <c r="AYO3" s="285"/>
      <c r="AYP3" s="285"/>
      <c r="AYQ3" s="285"/>
      <c r="AYR3" s="285"/>
      <c r="AYS3" s="285"/>
      <c r="AYT3" s="285"/>
      <c r="AYU3" s="285"/>
      <c r="AYV3" s="285"/>
      <c r="AYW3" s="285"/>
      <c r="AYX3" s="285"/>
      <c r="AYY3" s="285"/>
      <c r="AYZ3" s="285"/>
      <c r="AZA3" s="285"/>
      <c r="AZB3" s="285"/>
      <c r="AZC3" s="285"/>
      <c r="AZD3" s="285"/>
      <c r="AZE3" s="285"/>
      <c r="AZF3" s="285"/>
      <c r="AZG3" s="285"/>
      <c r="AZH3" s="285"/>
      <c r="AZI3" s="285"/>
      <c r="AZJ3" s="285"/>
      <c r="AZK3" s="285"/>
      <c r="AZL3" s="285"/>
      <c r="AZM3" s="285"/>
      <c r="AZN3" s="285"/>
      <c r="AZO3" s="285"/>
      <c r="AZP3" s="285"/>
      <c r="AZQ3" s="285"/>
      <c r="AZR3" s="285"/>
      <c r="AZS3" s="285"/>
      <c r="AZT3" s="285"/>
      <c r="AZU3" s="285"/>
      <c r="AZV3" s="285"/>
      <c r="AZW3" s="285"/>
      <c r="AZX3" s="285"/>
      <c r="AZY3" s="285"/>
      <c r="AZZ3" s="285"/>
      <c r="BAA3" s="285"/>
      <c r="BAB3" s="285"/>
      <c r="BAC3" s="285"/>
      <c r="BAD3" s="285"/>
      <c r="BAE3" s="285"/>
      <c r="BAF3" s="285"/>
      <c r="BAG3" s="285"/>
      <c r="BAH3" s="285"/>
      <c r="BAI3" s="285"/>
      <c r="BAJ3" s="285"/>
      <c r="BAK3" s="285"/>
      <c r="BAL3" s="285"/>
      <c r="BAM3" s="285"/>
      <c r="BAN3" s="285"/>
      <c r="BAO3" s="285"/>
      <c r="BAP3" s="285"/>
      <c r="BAQ3" s="285"/>
      <c r="BAR3" s="285"/>
      <c r="BAS3" s="285"/>
      <c r="BAT3" s="285"/>
      <c r="BAU3" s="285"/>
      <c r="BAV3" s="285"/>
      <c r="BAW3" s="285"/>
      <c r="BAX3" s="285"/>
      <c r="BAY3" s="285"/>
      <c r="BAZ3" s="285"/>
      <c r="BBA3" s="285"/>
      <c r="BBB3" s="285"/>
      <c r="BBC3" s="285"/>
      <c r="BBD3" s="285"/>
      <c r="BBE3" s="285"/>
      <c r="BBF3" s="285"/>
      <c r="BBG3" s="285"/>
      <c r="BBH3" s="285"/>
      <c r="BBI3" s="285"/>
      <c r="BBJ3" s="285"/>
      <c r="BBK3" s="285"/>
      <c r="BBL3" s="285"/>
      <c r="BBM3" s="285"/>
      <c r="BBN3" s="285"/>
      <c r="BBO3" s="285"/>
      <c r="BBP3" s="285"/>
      <c r="BBQ3" s="285"/>
      <c r="BBR3" s="285"/>
      <c r="BBS3" s="285"/>
      <c r="BBT3" s="285"/>
      <c r="BBU3" s="285"/>
      <c r="BBV3" s="285"/>
      <c r="BBW3" s="285"/>
      <c r="BBX3" s="285"/>
      <c r="BBY3" s="285"/>
      <c r="BBZ3" s="285"/>
      <c r="BCA3" s="285"/>
      <c r="BCB3" s="285"/>
      <c r="BCC3" s="285"/>
      <c r="BCD3" s="285"/>
      <c r="BCE3" s="285"/>
      <c r="BCF3" s="285"/>
      <c r="BCG3" s="285"/>
      <c r="BCH3" s="285"/>
      <c r="BCI3" s="285"/>
      <c r="BCJ3" s="285"/>
      <c r="BCK3" s="285"/>
      <c r="BCL3" s="285"/>
      <c r="BCM3" s="285"/>
      <c r="BCN3" s="285"/>
      <c r="BCO3" s="285"/>
      <c r="BCP3" s="285"/>
      <c r="BCQ3" s="285"/>
      <c r="BCR3" s="285"/>
      <c r="BCS3" s="285"/>
      <c r="BCT3" s="285"/>
      <c r="BCU3" s="285"/>
      <c r="BCV3" s="285"/>
      <c r="BCW3" s="285"/>
      <c r="BCX3" s="285"/>
      <c r="BCY3" s="285"/>
      <c r="BCZ3" s="285"/>
      <c r="BDA3" s="285"/>
      <c r="BDB3" s="285"/>
      <c r="BDC3" s="285"/>
      <c r="BDD3" s="285"/>
      <c r="BDE3" s="285"/>
      <c r="BDF3" s="285"/>
      <c r="BDG3" s="285"/>
      <c r="BDH3" s="285"/>
      <c r="BDI3" s="285"/>
      <c r="BDJ3" s="285"/>
      <c r="BDK3" s="285"/>
      <c r="BDL3" s="285"/>
      <c r="BDM3" s="285"/>
      <c r="BDN3" s="285"/>
      <c r="BDO3" s="285"/>
      <c r="BDP3" s="285"/>
      <c r="BDQ3" s="285"/>
      <c r="BDR3" s="285"/>
      <c r="BDS3" s="285"/>
      <c r="BDT3" s="285"/>
      <c r="BDU3" s="285"/>
      <c r="BDV3" s="285"/>
      <c r="BDW3" s="285"/>
      <c r="BDX3" s="285"/>
      <c r="BDY3" s="285"/>
      <c r="BDZ3" s="285"/>
      <c r="BEA3" s="285"/>
      <c r="BEB3" s="285"/>
      <c r="BEC3" s="285"/>
      <c r="BED3" s="285"/>
      <c r="BEE3" s="285"/>
      <c r="BEF3" s="285"/>
      <c r="BEG3" s="285"/>
      <c r="BEH3" s="285"/>
      <c r="BEI3" s="285"/>
      <c r="BEJ3" s="285"/>
      <c r="BEK3" s="285"/>
      <c r="BEL3" s="285"/>
      <c r="BEM3" s="285"/>
      <c r="BEN3" s="285"/>
      <c r="BEO3" s="285"/>
      <c r="BEP3" s="285"/>
      <c r="BEQ3" s="285"/>
      <c r="BER3" s="285"/>
      <c r="BES3" s="285"/>
      <c r="BET3" s="285"/>
      <c r="BEU3" s="285"/>
      <c r="BEV3" s="285"/>
      <c r="BEW3" s="285"/>
      <c r="BEX3" s="285"/>
      <c r="BEY3" s="285"/>
      <c r="BEZ3" s="285"/>
      <c r="BFA3" s="285"/>
      <c r="BFB3" s="285"/>
      <c r="BFC3" s="285"/>
      <c r="BFD3" s="285"/>
      <c r="BFE3" s="285"/>
      <c r="BFF3" s="285"/>
      <c r="BFG3" s="285"/>
      <c r="BFH3" s="285"/>
      <c r="BFI3" s="285"/>
      <c r="BFJ3" s="285"/>
      <c r="BFK3" s="285"/>
      <c r="BFL3" s="285"/>
      <c r="BFM3" s="285"/>
      <c r="BFN3" s="285"/>
      <c r="BFO3" s="285"/>
      <c r="BFP3" s="285"/>
      <c r="BFQ3" s="285"/>
      <c r="BFR3" s="285"/>
      <c r="BFS3" s="285"/>
      <c r="BFT3" s="285"/>
      <c r="BFU3" s="285"/>
      <c r="BFV3" s="285"/>
      <c r="BFW3" s="285"/>
      <c r="BFX3" s="285"/>
      <c r="BFY3" s="285"/>
      <c r="BFZ3" s="285"/>
      <c r="BGA3" s="285"/>
      <c r="BGB3" s="285"/>
      <c r="BGC3" s="285"/>
      <c r="BGD3" s="285"/>
      <c r="BGE3" s="285"/>
      <c r="BGF3" s="285"/>
      <c r="BGG3" s="285"/>
      <c r="BGH3" s="285"/>
      <c r="BGI3" s="285"/>
      <c r="BGJ3" s="285"/>
      <c r="BGK3" s="285"/>
      <c r="BGL3" s="285"/>
      <c r="BGM3" s="285"/>
      <c r="BGN3" s="285"/>
      <c r="BGO3" s="285"/>
      <c r="BGP3" s="285"/>
      <c r="BGQ3" s="285"/>
      <c r="BGR3" s="285"/>
      <c r="BGS3" s="285"/>
      <c r="BGT3" s="285"/>
      <c r="BGU3" s="285"/>
      <c r="BGV3" s="285"/>
      <c r="BGW3" s="285"/>
      <c r="BGX3" s="285"/>
      <c r="BGY3" s="285"/>
      <c r="BGZ3" s="285"/>
      <c r="BHA3" s="285"/>
      <c r="BHB3" s="285"/>
      <c r="BHC3" s="285"/>
      <c r="BHD3" s="285"/>
      <c r="BHE3" s="285"/>
      <c r="BHF3" s="285"/>
      <c r="BHG3" s="285"/>
      <c r="BHH3" s="285"/>
      <c r="BHI3" s="285"/>
      <c r="BHJ3" s="285"/>
      <c r="BHK3" s="285"/>
      <c r="BHL3" s="285"/>
      <c r="BHM3" s="285"/>
      <c r="BHN3" s="285"/>
      <c r="BHO3" s="285"/>
      <c r="BHP3" s="285"/>
      <c r="BHQ3" s="285"/>
      <c r="BHR3" s="285"/>
      <c r="BHS3" s="285"/>
      <c r="BHT3" s="285"/>
      <c r="BHU3" s="285"/>
      <c r="BHV3" s="285"/>
      <c r="BHW3" s="285"/>
      <c r="BHX3" s="285"/>
      <c r="BHY3" s="285"/>
      <c r="BHZ3" s="285"/>
      <c r="BIA3" s="285"/>
      <c r="BIB3" s="285"/>
      <c r="BIC3" s="285"/>
      <c r="BID3" s="285"/>
      <c r="BIE3" s="285"/>
      <c r="BIF3" s="285"/>
      <c r="BIG3" s="285"/>
      <c r="BIH3" s="285"/>
      <c r="BII3" s="285"/>
      <c r="BIJ3" s="285"/>
      <c r="BIK3" s="285"/>
      <c r="BIL3" s="285"/>
      <c r="BIM3" s="285"/>
      <c r="BIN3" s="285"/>
      <c r="BIO3" s="285"/>
      <c r="BIP3" s="285"/>
      <c r="BIQ3" s="285"/>
      <c r="BIR3" s="285"/>
      <c r="BIS3" s="285"/>
      <c r="BIT3" s="285"/>
      <c r="BIU3" s="285"/>
      <c r="BIV3" s="285"/>
      <c r="BIW3" s="285"/>
      <c r="BIX3" s="285"/>
      <c r="BIY3" s="285"/>
      <c r="BIZ3" s="285"/>
      <c r="BJA3" s="285"/>
      <c r="BJB3" s="285"/>
      <c r="BJC3" s="285"/>
      <c r="BJD3" s="285"/>
      <c r="BJE3" s="285"/>
      <c r="BJF3" s="285"/>
      <c r="BJG3" s="285"/>
      <c r="BJH3" s="285"/>
      <c r="BJI3" s="285"/>
      <c r="BJJ3" s="285"/>
      <c r="BJK3" s="285"/>
      <c r="BJL3" s="285"/>
      <c r="BJM3" s="285"/>
      <c r="BJN3" s="285"/>
      <c r="BJO3" s="285"/>
      <c r="BJP3" s="285"/>
      <c r="BJQ3" s="285"/>
      <c r="BJR3" s="285"/>
      <c r="BJS3" s="285"/>
      <c r="BJT3" s="285"/>
      <c r="BJU3" s="285"/>
      <c r="BJV3" s="285"/>
      <c r="BJW3" s="285"/>
      <c r="BJX3" s="285"/>
      <c r="BJY3" s="285"/>
      <c r="BJZ3" s="285"/>
      <c r="BKA3" s="285"/>
      <c r="BKB3" s="285"/>
      <c r="BKC3" s="285"/>
      <c r="BKD3" s="285"/>
      <c r="BKE3" s="285"/>
      <c r="BKF3" s="285"/>
      <c r="BKG3" s="285"/>
      <c r="BKH3" s="285"/>
      <c r="BKI3" s="285"/>
      <c r="BKJ3" s="285"/>
      <c r="BKK3" s="285"/>
      <c r="BKL3" s="285"/>
      <c r="BKM3" s="285"/>
      <c r="BKN3" s="285"/>
      <c r="BKO3" s="285"/>
      <c r="BKP3" s="285"/>
      <c r="BKQ3" s="285"/>
      <c r="BKR3" s="285"/>
      <c r="BKS3" s="285"/>
      <c r="BKT3" s="285"/>
      <c r="BKU3" s="285"/>
      <c r="BKV3" s="285"/>
      <c r="BKW3" s="285"/>
      <c r="BKX3" s="285"/>
      <c r="BKY3" s="285"/>
      <c r="BKZ3" s="285"/>
      <c r="BLA3" s="285"/>
      <c r="BLB3" s="285"/>
      <c r="BLC3" s="285"/>
      <c r="BLD3" s="285"/>
      <c r="BLE3" s="285"/>
      <c r="BLF3" s="285"/>
      <c r="BLG3" s="285"/>
      <c r="BLH3" s="285"/>
      <c r="BLI3" s="285"/>
      <c r="BLJ3" s="285"/>
      <c r="BLK3" s="285"/>
      <c r="BLL3" s="285"/>
      <c r="BLM3" s="285"/>
      <c r="BLN3" s="285"/>
      <c r="BLO3" s="285"/>
      <c r="BLP3" s="285"/>
      <c r="BLQ3" s="285"/>
      <c r="BLR3" s="285"/>
      <c r="BLS3" s="285"/>
      <c r="BLT3" s="285"/>
      <c r="BLU3" s="285"/>
      <c r="BLV3" s="285"/>
      <c r="BLW3" s="285"/>
      <c r="BLX3" s="285"/>
      <c r="BLY3" s="285"/>
      <c r="BLZ3" s="285"/>
      <c r="BMA3" s="285"/>
      <c r="BMB3" s="285"/>
      <c r="BMC3" s="285"/>
      <c r="BMD3" s="285"/>
      <c r="BME3" s="285"/>
      <c r="BMF3" s="285"/>
      <c r="BMG3" s="285"/>
      <c r="BMH3" s="285"/>
      <c r="BMI3" s="285"/>
      <c r="BMJ3" s="285"/>
      <c r="BMK3" s="285"/>
      <c r="BML3" s="285"/>
      <c r="BMM3" s="285"/>
      <c r="BMN3" s="285"/>
      <c r="BMO3" s="285"/>
      <c r="BMP3" s="285"/>
      <c r="BMQ3" s="285"/>
      <c r="BMR3" s="285"/>
      <c r="BMS3" s="285"/>
      <c r="BMT3" s="285"/>
      <c r="BMU3" s="285"/>
      <c r="BMV3" s="285"/>
      <c r="BMW3" s="285"/>
      <c r="BMX3" s="285"/>
      <c r="BMY3" s="285"/>
      <c r="BMZ3" s="285"/>
      <c r="BNA3" s="285"/>
      <c r="BNB3" s="285"/>
      <c r="BNC3" s="285"/>
      <c r="BND3" s="285"/>
      <c r="BNE3" s="285"/>
      <c r="BNF3" s="285"/>
      <c r="BNG3" s="285"/>
      <c r="BNH3" s="285"/>
      <c r="BNI3" s="285"/>
      <c r="BNJ3" s="285"/>
      <c r="BNK3" s="285"/>
      <c r="BNL3" s="285"/>
      <c r="BNM3" s="285"/>
      <c r="BNN3" s="285"/>
      <c r="BNO3" s="285"/>
      <c r="BNP3" s="285"/>
      <c r="BNQ3" s="285"/>
      <c r="BNR3" s="285"/>
      <c r="BNS3" s="285"/>
      <c r="BNT3" s="285"/>
      <c r="BNU3" s="285"/>
      <c r="BNV3" s="285"/>
      <c r="BNW3" s="285"/>
      <c r="BNX3" s="285"/>
      <c r="BNY3" s="285"/>
      <c r="BNZ3" s="285"/>
      <c r="BOA3" s="285"/>
      <c r="BOB3" s="285"/>
      <c r="BOC3" s="285"/>
      <c r="BOD3" s="285"/>
      <c r="BOE3" s="285"/>
      <c r="BOF3" s="285"/>
      <c r="BOG3" s="285"/>
      <c r="BOH3" s="285"/>
      <c r="BOI3" s="285"/>
      <c r="BOJ3" s="285"/>
      <c r="BOK3" s="285"/>
      <c r="BOL3" s="285"/>
      <c r="BOM3" s="285"/>
      <c r="BON3" s="285"/>
      <c r="BOO3" s="285"/>
      <c r="BOP3" s="285"/>
      <c r="BOQ3" s="285"/>
      <c r="BOR3" s="285"/>
      <c r="BOS3" s="285"/>
      <c r="BOT3" s="285"/>
      <c r="BOU3" s="285"/>
      <c r="BOV3" s="285"/>
      <c r="BOW3" s="285"/>
      <c r="BOX3" s="285"/>
      <c r="BOY3" s="285"/>
      <c r="BOZ3" s="285"/>
      <c r="BPA3" s="285"/>
      <c r="BPB3" s="285"/>
      <c r="BPC3" s="285"/>
      <c r="BPD3" s="285"/>
      <c r="BPE3" s="285"/>
      <c r="BPF3" s="285"/>
      <c r="BPG3" s="285"/>
      <c r="BPH3" s="285"/>
      <c r="BPI3" s="285"/>
      <c r="BPJ3" s="285"/>
      <c r="BPK3" s="285"/>
      <c r="BPL3" s="285"/>
      <c r="BPM3" s="285"/>
      <c r="BPN3" s="285"/>
      <c r="BPO3" s="285"/>
      <c r="BPP3" s="285"/>
      <c r="BPQ3" s="285"/>
      <c r="BPR3" s="285"/>
      <c r="BPS3" s="285"/>
      <c r="BPT3" s="285"/>
      <c r="BPU3" s="285"/>
      <c r="BPV3" s="285"/>
      <c r="BPW3" s="285"/>
      <c r="BPX3" s="285"/>
      <c r="BPY3" s="285"/>
      <c r="BPZ3" s="285"/>
      <c r="BQA3" s="285"/>
      <c r="BQB3" s="285"/>
      <c r="BQC3" s="285"/>
      <c r="BQD3" s="285"/>
      <c r="BQE3" s="285"/>
      <c r="BQF3" s="285"/>
      <c r="BQG3" s="285"/>
      <c r="BQH3" s="285"/>
      <c r="BQI3" s="285"/>
      <c r="BQJ3" s="285"/>
      <c r="BQK3" s="285"/>
      <c r="BQL3" s="285"/>
      <c r="BQM3" s="285"/>
      <c r="BQN3" s="285"/>
      <c r="BQO3" s="285"/>
      <c r="BQP3" s="285"/>
      <c r="BQQ3" s="285"/>
      <c r="BQR3" s="285"/>
      <c r="BQS3" s="285"/>
      <c r="BQT3" s="285"/>
      <c r="BQU3" s="285"/>
      <c r="BQV3" s="285"/>
      <c r="BQW3" s="285"/>
      <c r="BQX3" s="285"/>
      <c r="BQY3" s="285"/>
      <c r="BQZ3" s="285"/>
      <c r="BRA3" s="285"/>
      <c r="BRB3" s="285"/>
      <c r="BRC3" s="285"/>
      <c r="BRD3" s="285"/>
      <c r="BRE3" s="285"/>
      <c r="BRF3" s="285"/>
      <c r="BRG3" s="285"/>
      <c r="BRH3" s="285"/>
      <c r="BRI3" s="285"/>
      <c r="BRJ3" s="285"/>
      <c r="BRK3" s="285"/>
      <c r="BRL3" s="285"/>
      <c r="BRM3" s="285"/>
      <c r="BRN3" s="285"/>
      <c r="BRO3" s="285"/>
      <c r="BRP3" s="285"/>
      <c r="BRQ3" s="285"/>
      <c r="BRR3" s="285"/>
      <c r="BRS3" s="285"/>
      <c r="BRT3" s="285"/>
      <c r="BRU3" s="285"/>
      <c r="BRV3" s="285"/>
      <c r="BRW3" s="285"/>
      <c r="BRX3" s="285"/>
      <c r="BRY3" s="285"/>
      <c r="BRZ3" s="285"/>
      <c r="BSA3" s="285"/>
      <c r="BSB3" s="285"/>
      <c r="BSC3" s="285"/>
      <c r="BSD3" s="285"/>
      <c r="BSE3" s="285"/>
      <c r="BSF3" s="285"/>
      <c r="BSG3" s="285"/>
      <c r="BSH3" s="285"/>
      <c r="BSI3" s="285"/>
      <c r="BSJ3" s="285"/>
      <c r="BSK3" s="285"/>
      <c r="BSL3" s="285"/>
      <c r="BSM3" s="285"/>
      <c r="BSN3" s="285"/>
      <c r="BSO3" s="285"/>
      <c r="BSP3" s="285"/>
      <c r="BSQ3" s="285"/>
      <c r="BSR3" s="285"/>
      <c r="BSS3" s="285"/>
      <c r="BST3" s="285"/>
      <c r="BSU3" s="285"/>
      <c r="BSV3" s="285"/>
      <c r="BSW3" s="285"/>
      <c r="BSX3" s="285"/>
      <c r="BSY3" s="285"/>
      <c r="BSZ3" s="285"/>
      <c r="BTA3" s="285"/>
      <c r="BTB3" s="285"/>
      <c r="BTC3" s="285"/>
      <c r="BTD3" s="285"/>
      <c r="BTE3" s="285"/>
      <c r="BTF3" s="285"/>
      <c r="BTG3" s="285"/>
      <c r="BTH3" s="285"/>
      <c r="BTI3" s="285"/>
      <c r="BTJ3" s="285"/>
      <c r="BTK3" s="285"/>
      <c r="BTL3" s="285"/>
      <c r="BTM3" s="285"/>
      <c r="BTN3" s="285"/>
      <c r="BTO3" s="285"/>
      <c r="BTP3" s="285"/>
      <c r="BTQ3" s="285"/>
      <c r="BTR3" s="285"/>
      <c r="BTS3" s="285"/>
      <c r="BTT3" s="285"/>
      <c r="BTU3" s="285"/>
      <c r="BTV3" s="285"/>
      <c r="BTW3" s="285"/>
      <c r="BTX3" s="285"/>
      <c r="BTY3" s="285"/>
      <c r="BTZ3" s="285"/>
      <c r="BUA3" s="285"/>
      <c r="BUB3" s="285"/>
      <c r="BUC3" s="285"/>
      <c r="BUD3" s="285"/>
      <c r="BUE3" s="285"/>
      <c r="BUF3" s="285"/>
      <c r="BUG3" s="285"/>
      <c r="BUH3" s="285"/>
      <c r="BUI3" s="285"/>
      <c r="BUJ3" s="285"/>
      <c r="BUK3" s="285"/>
      <c r="BUL3" s="285"/>
      <c r="BUM3" s="285"/>
      <c r="BUN3" s="285"/>
      <c r="BUO3" s="285"/>
      <c r="BUP3" s="285"/>
      <c r="BUQ3" s="285"/>
      <c r="BUR3" s="285"/>
      <c r="BUS3" s="285"/>
      <c r="BUT3" s="285"/>
      <c r="BUU3" s="285"/>
      <c r="BUV3" s="285"/>
      <c r="BUW3" s="285"/>
      <c r="BUX3" s="285"/>
      <c r="BUY3" s="285"/>
      <c r="BUZ3" s="285"/>
      <c r="BVA3" s="285"/>
      <c r="BVB3" s="285"/>
      <c r="BVC3" s="285"/>
      <c r="BVD3" s="285"/>
      <c r="BVE3" s="285"/>
      <c r="BVF3" s="285"/>
      <c r="BVG3" s="285"/>
      <c r="BVH3" s="285"/>
      <c r="BVI3" s="285"/>
      <c r="BVJ3" s="285"/>
      <c r="BVK3" s="285"/>
      <c r="BVL3" s="285"/>
      <c r="BVM3" s="285"/>
      <c r="BVN3" s="285"/>
      <c r="BVO3" s="285"/>
      <c r="BVP3" s="285"/>
      <c r="BVQ3" s="285"/>
      <c r="BVR3" s="285"/>
      <c r="BVS3" s="285"/>
      <c r="BVT3" s="285"/>
      <c r="BVU3" s="285"/>
      <c r="BVV3" s="285"/>
      <c r="BVW3" s="285"/>
      <c r="BVX3" s="285"/>
      <c r="BVY3" s="285"/>
      <c r="BVZ3" s="285"/>
      <c r="BWA3" s="285"/>
      <c r="BWB3" s="285"/>
      <c r="BWC3" s="285"/>
      <c r="BWD3" s="285"/>
      <c r="BWE3" s="285"/>
      <c r="BWF3" s="285"/>
      <c r="BWG3" s="285"/>
      <c r="BWH3" s="285"/>
      <c r="BWI3" s="285"/>
      <c r="BWJ3" s="285"/>
      <c r="BWK3" s="285"/>
      <c r="BWL3" s="285"/>
      <c r="BWM3" s="285"/>
      <c r="BWN3" s="285"/>
      <c r="BWO3" s="285"/>
      <c r="BWP3" s="285"/>
      <c r="BWQ3" s="285"/>
      <c r="BWR3" s="285"/>
      <c r="BWS3" s="285"/>
      <c r="BWT3" s="285"/>
      <c r="BWU3" s="285"/>
      <c r="BWV3" s="285"/>
      <c r="BWW3" s="285"/>
      <c r="BWX3" s="285"/>
      <c r="BWY3" s="285"/>
      <c r="BWZ3" s="285"/>
      <c r="BXA3" s="285"/>
      <c r="BXB3" s="285"/>
      <c r="BXC3" s="285"/>
      <c r="BXD3" s="285"/>
      <c r="BXE3" s="285"/>
      <c r="BXF3" s="285"/>
      <c r="BXG3" s="285"/>
      <c r="BXH3" s="285"/>
      <c r="BXI3" s="285"/>
      <c r="BXJ3" s="285"/>
      <c r="BXK3" s="285"/>
      <c r="BXL3" s="285"/>
      <c r="BXM3" s="285"/>
      <c r="BXN3" s="285"/>
      <c r="BXO3" s="285"/>
      <c r="BXP3" s="285"/>
      <c r="BXQ3" s="285"/>
      <c r="BXR3" s="285"/>
      <c r="BXS3" s="285"/>
      <c r="BXT3" s="285"/>
      <c r="BXU3" s="285"/>
      <c r="BXV3" s="285"/>
      <c r="BXW3" s="285"/>
      <c r="BXX3" s="285"/>
      <c r="BXY3" s="285"/>
      <c r="BXZ3" s="285"/>
      <c r="BYA3" s="285"/>
      <c r="BYB3" s="285"/>
      <c r="BYC3" s="285"/>
      <c r="BYD3" s="285"/>
      <c r="BYE3" s="285"/>
      <c r="BYF3" s="285"/>
      <c r="BYG3" s="285"/>
      <c r="BYH3" s="285"/>
      <c r="BYI3" s="285"/>
      <c r="BYJ3" s="285"/>
      <c r="BYK3" s="285"/>
      <c r="BYL3" s="285"/>
      <c r="BYM3" s="285"/>
      <c r="BYN3" s="285"/>
      <c r="BYO3" s="285"/>
      <c r="BYP3" s="285"/>
      <c r="BYQ3" s="285"/>
      <c r="BYR3" s="285"/>
      <c r="BYS3" s="285"/>
      <c r="BYT3" s="285"/>
      <c r="BYU3" s="285"/>
      <c r="BYV3" s="285"/>
      <c r="BYW3" s="285"/>
      <c r="BYX3" s="285"/>
      <c r="BYY3" s="285"/>
      <c r="BYZ3" s="285"/>
      <c r="BZA3" s="285"/>
      <c r="BZB3" s="285"/>
      <c r="BZC3" s="285"/>
      <c r="BZD3" s="285"/>
      <c r="BZE3" s="285"/>
      <c r="BZF3" s="285"/>
      <c r="BZG3" s="285"/>
      <c r="BZH3" s="285"/>
      <c r="BZI3" s="285"/>
      <c r="BZJ3" s="285"/>
      <c r="BZK3" s="285"/>
      <c r="BZL3" s="285"/>
      <c r="BZM3" s="285"/>
      <c r="BZN3" s="285"/>
      <c r="BZO3" s="285"/>
      <c r="BZP3" s="285"/>
      <c r="BZQ3" s="285"/>
      <c r="BZR3" s="285"/>
      <c r="BZS3" s="285"/>
      <c r="BZT3" s="285"/>
      <c r="BZU3" s="285"/>
      <c r="BZV3" s="285"/>
      <c r="BZW3" s="285"/>
      <c r="BZX3" s="285"/>
      <c r="BZY3" s="285"/>
      <c r="BZZ3" s="285"/>
      <c r="CAA3" s="285"/>
      <c r="CAB3" s="285"/>
      <c r="CAC3" s="285"/>
      <c r="CAD3" s="285"/>
      <c r="CAE3" s="285"/>
      <c r="CAF3" s="285"/>
      <c r="CAG3" s="285"/>
      <c r="CAH3" s="285"/>
      <c r="CAI3" s="285"/>
      <c r="CAJ3" s="285"/>
      <c r="CAK3" s="285"/>
      <c r="CAL3" s="285"/>
      <c r="CAM3" s="285"/>
      <c r="CAN3" s="285"/>
      <c r="CAO3" s="285"/>
      <c r="CAP3" s="285"/>
      <c r="CAQ3" s="285"/>
      <c r="CAR3" s="285"/>
      <c r="CAS3" s="285"/>
      <c r="CAT3" s="285"/>
      <c r="CAU3" s="285"/>
      <c r="CAV3" s="285"/>
      <c r="CAW3" s="285"/>
      <c r="CAX3" s="285"/>
      <c r="CAY3" s="285"/>
      <c r="CAZ3" s="285"/>
      <c r="CBA3" s="285"/>
      <c r="CBB3" s="285"/>
      <c r="CBC3" s="285"/>
      <c r="CBD3" s="285"/>
      <c r="CBE3" s="285"/>
      <c r="CBF3" s="285"/>
      <c r="CBG3" s="285"/>
      <c r="CBH3" s="285"/>
      <c r="CBI3" s="285"/>
      <c r="CBJ3" s="285"/>
      <c r="CBK3" s="285"/>
      <c r="CBL3" s="285"/>
      <c r="CBM3" s="285"/>
      <c r="CBN3" s="285"/>
      <c r="CBO3" s="285"/>
      <c r="CBP3" s="285"/>
      <c r="CBQ3" s="285"/>
      <c r="CBR3" s="285"/>
      <c r="CBS3" s="285"/>
      <c r="CBT3" s="285"/>
      <c r="CBU3" s="285"/>
      <c r="CBV3" s="285"/>
      <c r="CBW3" s="285"/>
      <c r="CBX3" s="285"/>
      <c r="CBY3" s="285"/>
      <c r="CBZ3" s="285"/>
      <c r="CCA3" s="285"/>
      <c r="CCB3" s="285"/>
      <c r="CCC3" s="285"/>
      <c r="CCD3" s="285"/>
      <c r="CCE3" s="285"/>
      <c r="CCF3" s="285"/>
      <c r="CCG3" s="285"/>
      <c r="CCH3" s="285"/>
      <c r="CCI3" s="285"/>
      <c r="CCJ3" s="285"/>
      <c r="CCK3" s="285"/>
      <c r="CCL3" s="285"/>
      <c r="CCM3" s="285"/>
      <c r="CCN3" s="285"/>
      <c r="CCO3" s="285"/>
      <c r="CCP3" s="285"/>
      <c r="CCQ3" s="285"/>
      <c r="CCR3" s="285"/>
      <c r="CCS3" s="285"/>
      <c r="CCT3" s="285"/>
      <c r="CCU3" s="285"/>
      <c r="CCV3" s="285"/>
      <c r="CCW3" s="285"/>
      <c r="CCX3" s="285"/>
      <c r="CCY3" s="285"/>
      <c r="CCZ3" s="285"/>
      <c r="CDA3" s="285"/>
      <c r="CDB3" s="285"/>
      <c r="CDC3" s="285"/>
      <c r="CDD3" s="285"/>
      <c r="CDE3" s="285"/>
      <c r="CDF3" s="285"/>
      <c r="CDG3" s="285"/>
      <c r="CDH3" s="285"/>
      <c r="CDI3" s="285"/>
      <c r="CDJ3" s="285"/>
      <c r="CDK3" s="285"/>
      <c r="CDL3" s="285"/>
      <c r="CDM3" s="285"/>
      <c r="CDN3" s="285"/>
      <c r="CDO3" s="285"/>
      <c r="CDP3" s="285"/>
      <c r="CDQ3" s="285"/>
      <c r="CDR3" s="285"/>
      <c r="CDS3" s="285"/>
      <c r="CDT3" s="285"/>
      <c r="CDU3" s="285"/>
      <c r="CDV3" s="285"/>
      <c r="CDW3" s="285"/>
      <c r="CDX3" s="285"/>
      <c r="CDY3" s="285"/>
      <c r="CDZ3" s="285"/>
      <c r="CEA3" s="285"/>
      <c r="CEB3" s="285"/>
      <c r="CEC3" s="285"/>
      <c r="CED3" s="285"/>
      <c r="CEE3" s="285"/>
      <c r="CEF3" s="285"/>
      <c r="CEG3" s="285"/>
      <c r="CEH3" s="285"/>
      <c r="CEI3" s="285"/>
      <c r="CEJ3" s="285"/>
      <c r="CEK3" s="285"/>
      <c r="CEL3" s="285"/>
      <c r="CEM3" s="285"/>
      <c r="CEN3" s="285"/>
      <c r="CEO3" s="285"/>
      <c r="CEP3" s="285"/>
      <c r="CEQ3" s="285"/>
      <c r="CER3" s="285"/>
      <c r="CES3" s="285"/>
      <c r="CET3" s="285"/>
      <c r="CEU3" s="285"/>
      <c r="CEV3" s="285"/>
      <c r="CEW3" s="285"/>
      <c r="CEX3" s="285"/>
      <c r="CEY3" s="285"/>
      <c r="CEZ3" s="285"/>
      <c r="CFA3" s="285"/>
      <c r="CFB3" s="285"/>
      <c r="CFC3" s="285"/>
      <c r="CFD3" s="285"/>
      <c r="CFE3" s="285"/>
      <c r="CFF3" s="285"/>
      <c r="CFG3" s="285"/>
      <c r="CFH3" s="285"/>
      <c r="CFI3" s="285"/>
      <c r="CFJ3" s="285"/>
      <c r="CFK3" s="285"/>
      <c r="CFL3" s="285"/>
      <c r="CFM3" s="285"/>
      <c r="CFN3" s="285"/>
      <c r="CFO3" s="285"/>
      <c r="CFP3" s="285"/>
      <c r="CFQ3" s="285"/>
      <c r="CFR3" s="285"/>
      <c r="CFS3" s="285"/>
      <c r="CFT3" s="285"/>
      <c r="CFU3" s="285"/>
      <c r="CFV3" s="285"/>
      <c r="CFW3" s="285"/>
      <c r="CFX3" s="285"/>
      <c r="CFY3" s="285"/>
      <c r="CFZ3" s="285"/>
      <c r="CGA3" s="285"/>
      <c r="CGB3" s="285"/>
      <c r="CGC3" s="285"/>
      <c r="CGD3" s="285"/>
      <c r="CGE3" s="285"/>
      <c r="CGF3" s="285"/>
      <c r="CGG3" s="285"/>
      <c r="CGH3" s="285"/>
      <c r="CGI3" s="285"/>
      <c r="CGJ3" s="285"/>
      <c r="CGK3" s="285"/>
      <c r="CGL3" s="285"/>
      <c r="CGM3" s="285"/>
      <c r="CGN3" s="285"/>
      <c r="CGO3" s="285"/>
      <c r="CGP3" s="285"/>
      <c r="CGQ3" s="285"/>
      <c r="CGR3" s="285"/>
      <c r="CGS3" s="285"/>
      <c r="CGT3" s="285"/>
      <c r="CGU3" s="285"/>
      <c r="CGV3" s="285"/>
      <c r="CGW3" s="285"/>
      <c r="CGX3" s="285"/>
      <c r="CGY3" s="285"/>
      <c r="CGZ3" s="285"/>
      <c r="CHA3" s="285"/>
      <c r="CHB3" s="285"/>
      <c r="CHC3" s="285"/>
      <c r="CHD3" s="285"/>
      <c r="CHE3" s="285"/>
      <c r="CHF3" s="285"/>
      <c r="CHG3" s="285"/>
      <c r="CHH3" s="285"/>
      <c r="CHI3" s="285"/>
      <c r="CHJ3" s="285"/>
      <c r="CHK3" s="285"/>
      <c r="CHL3" s="285"/>
      <c r="CHM3" s="285"/>
      <c r="CHN3" s="285"/>
      <c r="CHO3" s="285"/>
      <c r="CHP3" s="285"/>
      <c r="CHQ3" s="285"/>
      <c r="CHR3" s="285"/>
      <c r="CHS3" s="285"/>
      <c r="CHT3" s="285"/>
      <c r="CHU3" s="285"/>
      <c r="CHV3" s="285"/>
      <c r="CHW3" s="285"/>
      <c r="CHX3" s="285"/>
      <c r="CHY3" s="285"/>
      <c r="CHZ3" s="285"/>
      <c r="CIA3" s="285"/>
      <c r="CIB3" s="285"/>
      <c r="CIC3" s="285"/>
      <c r="CID3" s="285"/>
      <c r="CIE3" s="285"/>
      <c r="CIF3" s="285"/>
      <c r="CIG3" s="285"/>
      <c r="CIH3" s="285"/>
      <c r="CII3" s="285"/>
      <c r="CIJ3" s="285"/>
      <c r="CIK3" s="285"/>
      <c r="CIL3" s="285"/>
      <c r="CIM3" s="285"/>
      <c r="CIN3" s="285"/>
      <c r="CIO3" s="285"/>
      <c r="CIP3" s="285"/>
      <c r="CIQ3" s="285"/>
      <c r="CIR3" s="285"/>
      <c r="CIS3" s="285"/>
      <c r="CIT3" s="285"/>
      <c r="CIU3" s="285"/>
      <c r="CIV3" s="285"/>
      <c r="CIW3" s="285"/>
      <c r="CIX3" s="285"/>
      <c r="CIY3" s="285"/>
      <c r="CIZ3" s="285"/>
      <c r="CJA3" s="285"/>
      <c r="CJB3" s="285"/>
      <c r="CJC3" s="285"/>
      <c r="CJD3" s="285"/>
      <c r="CJE3" s="285"/>
      <c r="CJF3" s="285"/>
      <c r="CJG3" s="285"/>
      <c r="CJH3" s="285"/>
      <c r="CJI3" s="285"/>
      <c r="CJJ3" s="285"/>
      <c r="CJK3" s="285"/>
      <c r="CJL3" s="285"/>
      <c r="CJM3" s="285"/>
      <c r="CJN3" s="285"/>
      <c r="CJO3" s="285"/>
      <c r="CJP3" s="285"/>
      <c r="CJQ3" s="285"/>
      <c r="CJR3" s="285"/>
      <c r="CJS3" s="285"/>
      <c r="CJT3" s="285"/>
      <c r="CJU3" s="285"/>
      <c r="CJV3" s="285"/>
      <c r="CJW3" s="285"/>
      <c r="CJX3" s="285"/>
      <c r="CJY3" s="285"/>
      <c r="CJZ3" s="285"/>
      <c r="CKA3" s="285"/>
      <c r="CKB3" s="285"/>
      <c r="CKC3" s="285"/>
      <c r="CKD3" s="285"/>
      <c r="CKE3" s="285"/>
      <c r="CKF3" s="285"/>
      <c r="CKG3" s="285"/>
      <c r="CKH3" s="285"/>
      <c r="CKI3" s="285"/>
      <c r="CKJ3" s="285"/>
      <c r="CKK3" s="285"/>
      <c r="CKL3" s="285"/>
      <c r="CKM3" s="285"/>
      <c r="CKN3" s="285"/>
      <c r="CKO3" s="285"/>
      <c r="CKP3" s="285"/>
      <c r="CKQ3" s="285"/>
      <c r="CKR3" s="285"/>
      <c r="CKS3" s="285"/>
      <c r="CKT3" s="285"/>
      <c r="CKU3" s="285"/>
      <c r="CKV3" s="285"/>
      <c r="CKW3" s="285"/>
      <c r="CKX3" s="285"/>
      <c r="CKY3" s="285"/>
      <c r="CKZ3" s="285"/>
      <c r="CLA3" s="285"/>
      <c r="CLB3" s="285"/>
      <c r="CLC3" s="285"/>
      <c r="CLD3" s="285"/>
      <c r="CLE3" s="285"/>
      <c r="CLF3" s="285"/>
      <c r="CLG3" s="285"/>
      <c r="CLH3" s="285"/>
      <c r="CLI3" s="285"/>
      <c r="CLJ3" s="285"/>
      <c r="CLK3" s="285"/>
      <c r="CLL3" s="285"/>
      <c r="CLM3" s="285"/>
      <c r="CLN3" s="285"/>
      <c r="CLO3" s="285"/>
      <c r="CLP3" s="285"/>
      <c r="CLQ3" s="285"/>
      <c r="CLR3" s="285"/>
      <c r="CLS3" s="285"/>
      <c r="CLT3" s="285"/>
      <c r="CLU3" s="285"/>
      <c r="CLV3" s="285"/>
      <c r="CLW3" s="285"/>
      <c r="CLX3" s="285"/>
      <c r="CLY3" s="285"/>
      <c r="CLZ3" s="285"/>
      <c r="CMA3" s="285"/>
      <c r="CMB3" s="285"/>
      <c r="CMC3" s="285"/>
      <c r="CMD3" s="285"/>
      <c r="CME3" s="285"/>
      <c r="CMF3" s="285"/>
      <c r="CMG3" s="285"/>
      <c r="CMH3" s="285"/>
      <c r="CMI3" s="285"/>
      <c r="CMJ3" s="285"/>
      <c r="CMK3" s="285"/>
      <c r="CML3" s="285"/>
      <c r="CMM3" s="285"/>
      <c r="CMN3" s="285"/>
      <c r="CMO3" s="285"/>
      <c r="CMP3" s="285"/>
      <c r="CMQ3" s="285"/>
      <c r="CMR3" s="285"/>
      <c r="CMS3" s="285"/>
      <c r="CMT3" s="285"/>
      <c r="CMU3" s="285"/>
      <c r="CMV3" s="285"/>
      <c r="CMW3" s="285"/>
      <c r="CMX3" s="285"/>
      <c r="CMY3" s="285"/>
      <c r="CMZ3" s="285"/>
      <c r="CNA3" s="285"/>
      <c r="CNB3" s="285"/>
      <c r="CNC3" s="285"/>
      <c r="CND3" s="285"/>
      <c r="CNE3" s="285"/>
      <c r="CNF3" s="285"/>
      <c r="CNG3" s="285"/>
      <c r="CNH3" s="285"/>
      <c r="CNI3" s="285"/>
      <c r="CNJ3" s="285"/>
      <c r="CNK3" s="285"/>
      <c r="CNL3" s="285"/>
      <c r="CNM3" s="285"/>
      <c r="CNN3" s="285"/>
      <c r="CNO3" s="285"/>
      <c r="CNP3" s="285"/>
      <c r="CNQ3" s="285"/>
      <c r="CNR3" s="285"/>
      <c r="CNS3" s="285"/>
      <c r="CNT3" s="285"/>
      <c r="CNU3" s="285"/>
      <c r="CNV3" s="285"/>
      <c r="CNW3" s="285"/>
      <c r="CNX3" s="285"/>
      <c r="CNY3" s="285"/>
      <c r="CNZ3" s="285"/>
      <c r="COA3" s="285"/>
      <c r="COB3" s="285"/>
      <c r="COC3" s="285"/>
      <c r="COD3" s="285"/>
      <c r="COE3" s="285"/>
      <c r="COF3" s="285"/>
      <c r="COG3" s="285"/>
      <c r="COH3" s="285"/>
      <c r="COI3" s="285"/>
      <c r="COJ3" s="285"/>
      <c r="COK3" s="285"/>
      <c r="COL3" s="285"/>
      <c r="COM3" s="285"/>
      <c r="CON3" s="285"/>
      <c r="COO3" s="285"/>
      <c r="COP3" s="285"/>
      <c r="COQ3" s="285"/>
      <c r="COR3" s="285"/>
      <c r="COS3" s="285"/>
      <c r="COT3" s="285"/>
      <c r="COU3" s="285"/>
      <c r="COV3" s="285"/>
      <c r="COW3" s="285"/>
      <c r="COX3" s="285"/>
      <c r="COY3" s="285"/>
      <c r="COZ3" s="285"/>
      <c r="CPA3" s="285"/>
      <c r="CPB3" s="285"/>
      <c r="CPC3" s="285"/>
      <c r="CPD3" s="285"/>
      <c r="CPE3" s="285"/>
      <c r="CPF3" s="285"/>
      <c r="CPG3" s="285"/>
      <c r="CPH3" s="285"/>
      <c r="CPI3" s="285"/>
      <c r="CPJ3" s="285"/>
      <c r="CPK3" s="285"/>
      <c r="CPL3" s="285"/>
      <c r="CPM3" s="285"/>
      <c r="CPN3" s="285"/>
      <c r="CPO3" s="285"/>
      <c r="CPP3" s="285"/>
      <c r="CPQ3" s="285"/>
      <c r="CPR3" s="285"/>
      <c r="CPS3" s="285"/>
      <c r="CPT3" s="285"/>
      <c r="CPU3" s="285"/>
      <c r="CPV3" s="285"/>
      <c r="CPW3" s="285"/>
      <c r="CPX3" s="285"/>
      <c r="CPY3" s="285"/>
      <c r="CPZ3" s="285"/>
      <c r="CQA3" s="285"/>
      <c r="CQB3" s="285"/>
      <c r="CQC3" s="285"/>
      <c r="CQD3" s="285"/>
      <c r="CQE3" s="285"/>
      <c r="CQF3" s="285"/>
      <c r="CQG3" s="285"/>
      <c r="CQH3" s="285"/>
      <c r="CQI3" s="285"/>
      <c r="CQJ3" s="285"/>
      <c r="CQK3" s="285"/>
      <c r="CQL3" s="285"/>
      <c r="CQM3" s="285"/>
      <c r="CQN3" s="285"/>
      <c r="CQO3" s="285"/>
      <c r="CQP3" s="285"/>
      <c r="CQQ3" s="285"/>
      <c r="CQR3" s="285"/>
      <c r="CQS3" s="285"/>
      <c r="CQT3" s="285"/>
      <c r="CQU3" s="285"/>
      <c r="CQV3" s="285"/>
      <c r="CQW3" s="285"/>
      <c r="CQX3" s="285"/>
      <c r="CQY3" s="285"/>
      <c r="CQZ3" s="285"/>
      <c r="CRA3" s="285"/>
      <c r="CRB3" s="285"/>
      <c r="CRC3" s="285"/>
      <c r="CRD3" s="285"/>
      <c r="CRE3" s="285"/>
      <c r="CRF3" s="285"/>
      <c r="CRG3" s="285"/>
      <c r="CRH3" s="285"/>
      <c r="CRI3" s="285"/>
      <c r="CRJ3" s="285"/>
      <c r="CRK3" s="285"/>
      <c r="CRL3" s="285"/>
      <c r="CRM3" s="285"/>
      <c r="CRN3" s="285"/>
      <c r="CRO3" s="285"/>
      <c r="CRP3" s="285"/>
      <c r="CRQ3" s="285"/>
      <c r="CRR3" s="285"/>
      <c r="CRS3" s="285"/>
      <c r="CRT3" s="285"/>
      <c r="CRU3" s="285"/>
      <c r="CRV3" s="285"/>
      <c r="CRW3" s="285"/>
      <c r="CRX3" s="285"/>
      <c r="CRY3" s="285"/>
      <c r="CRZ3" s="285"/>
      <c r="CSA3" s="285"/>
      <c r="CSB3" s="285"/>
      <c r="CSC3" s="285"/>
      <c r="CSD3" s="285"/>
      <c r="CSE3" s="285"/>
      <c r="CSF3" s="285"/>
      <c r="CSG3" s="285"/>
      <c r="CSH3" s="285"/>
      <c r="CSI3" s="285"/>
      <c r="CSJ3" s="285"/>
      <c r="CSK3" s="285"/>
      <c r="CSL3" s="285"/>
      <c r="CSM3" s="285"/>
      <c r="CSN3" s="285"/>
      <c r="CSO3" s="285"/>
      <c r="CSP3" s="285"/>
      <c r="CSQ3" s="285"/>
      <c r="CSR3" s="285"/>
      <c r="CSS3" s="285"/>
      <c r="CST3" s="285"/>
      <c r="CSU3" s="285"/>
      <c r="CSV3" s="285"/>
      <c r="CSW3" s="285"/>
      <c r="CSX3" s="285"/>
      <c r="CSY3" s="285"/>
      <c r="CSZ3" s="285"/>
      <c r="CTA3" s="285"/>
      <c r="CTB3" s="285"/>
      <c r="CTC3" s="285"/>
      <c r="CTD3" s="285"/>
      <c r="CTE3" s="285"/>
      <c r="CTF3" s="285"/>
      <c r="CTG3" s="285"/>
      <c r="CTH3" s="285"/>
      <c r="CTI3" s="285"/>
      <c r="CTJ3" s="285"/>
      <c r="CTK3" s="285"/>
      <c r="CTL3" s="285"/>
      <c r="CTM3" s="285"/>
      <c r="CTN3" s="285"/>
      <c r="CTO3" s="285"/>
      <c r="CTP3" s="285"/>
      <c r="CTQ3" s="285"/>
      <c r="CTR3" s="285"/>
      <c r="CTS3" s="285"/>
      <c r="CTT3" s="285"/>
      <c r="CTU3" s="285"/>
      <c r="CTV3" s="285"/>
      <c r="CTW3" s="285"/>
      <c r="CTX3" s="285"/>
      <c r="CTY3" s="285"/>
      <c r="CTZ3" s="285"/>
      <c r="CUA3" s="285"/>
      <c r="CUB3" s="285"/>
      <c r="CUC3" s="285"/>
      <c r="CUD3" s="285"/>
      <c r="CUE3" s="285"/>
      <c r="CUF3" s="285"/>
      <c r="CUG3" s="285"/>
      <c r="CUH3" s="285"/>
      <c r="CUI3" s="285"/>
      <c r="CUJ3" s="285"/>
      <c r="CUK3" s="285"/>
      <c r="CUL3" s="285"/>
      <c r="CUM3" s="285"/>
      <c r="CUN3" s="285"/>
      <c r="CUO3" s="285"/>
      <c r="CUP3" s="285"/>
      <c r="CUQ3" s="285"/>
      <c r="CUR3" s="285"/>
      <c r="CUS3" s="285"/>
      <c r="CUT3" s="285"/>
      <c r="CUU3" s="285"/>
      <c r="CUV3" s="285"/>
      <c r="CUW3" s="285"/>
      <c r="CUX3" s="285"/>
      <c r="CUY3" s="285"/>
      <c r="CUZ3" s="285"/>
      <c r="CVA3" s="285"/>
      <c r="CVB3" s="285"/>
      <c r="CVC3" s="285"/>
      <c r="CVD3" s="285"/>
      <c r="CVE3" s="285"/>
      <c r="CVF3" s="285"/>
      <c r="CVG3" s="285"/>
      <c r="CVH3" s="285"/>
      <c r="CVI3" s="285"/>
      <c r="CVJ3" s="285"/>
      <c r="CVK3" s="285"/>
      <c r="CVL3" s="285"/>
      <c r="CVM3" s="285"/>
      <c r="CVN3" s="285"/>
      <c r="CVO3" s="285"/>
      <c r="CVP3" s="285"/>
      <c r="CVQ3" s="285"/>
      <c r="CVR3" s="285"/>
      <c r="CVS3" s="285"/>
      <c r="CVT3" s="285"/>
      <c r="CVU3" s="285"/>
      <c r="CVV3" s="285"/>
      <c r="CVW3" s="285"/>
      <c r="CVX3" s="285"/>
      <c r="CVY3" s="285"/>
      <c r="CVZ3" s="285"/>
      <c r="CWA3" s="285"/>
      <c r="CWB3" s="285"/>
      <c r="CWC3" s="285"/>
      <c r="CWD3" s="285"/>
      <c r="CWE3" s="285"/>
      <c r="CWF3" s="285"/>
      <c r="CWG3" s="285"/>
      <c r="CWH3" s="285"/>
      <c r="CWI3" s="285"/>
      <c r="CWJ3" s="285"/>
      <c r="CWK3" s="285"/>
      <c r="CWL3" s="285"/>
      <c r="CWM3" s="285"/>
      <c r="CWN3" s="285"/>
      <c r="CWO3" s="285"/>
      <c r="CWP3" s="285"/>
      <c r="CWQ3" s="285"/>
      <c r="CWR3" s="285"/>
      <c r="CWS3" s="285"/>
      <c r="CWT3" s="285"/>
      <c r="CWU3" s="285"/>
      <c r="CWV3" s="285"/>
      <c r="CWW3" s="285"/>
      <c r="CWX3" s="285"/>
      <c r="CWY3" s="285"/>
      <c r="CWZ3" s="285"/>
      <c r="CXA3" s="285"/>
      <c r="CXB3" s="285"/>
      <c r="CXC3" s="285"/>
      <c r="CXD3" s="285"/>
      <c r="CXE3" s="285"/>
      <c r="CXF3" s="285"/>
      <c r="CXG3" s="285"/>
      <c r="CXH3" s="285"/>
      <c r="CXI3" s="285"/>
      <c r="CXJ3" s="285"/>
      <c r="CXK3" s="285"/>
      <c r="CXL3" s="285"/>
      <c r="CXM3" s="285"/>
      <c r="CXN3" s="285"/>
      <c r="CXO3" s="285"/>
      <c r="CXP3" s="285"/>
      <c r="CXQ3" s="285"/>
      <c r="CXR3" s="285"/>
      <c r="CXS3" s="285"/>
      <c r="CXT3" s="285"/>
      <c r="CXU3" s="285"/>
      <c r="CXV3" s="285"/>
      <c r="CXW3" s="285"/>
      <c r="CXX3" s="285"/>
      <c r="CXY3" s="285"/>
      <c r="CXZ3" s="285"/>
      <c r="CYA3" s="285"/>
      <c r="CYB3" s="285"/>
      <c r="CYC3" s="285"/>
      <c r="CYD3" s="285"/>
      <c r="CYE3" s="285"/>
      <c r="CYF3" s="285"/>
      <c r="CYG3" s="285"/>
      <c r="CYH3" s="285"/>
      <c r="CYI3" s="285"/>
      <c r="CYJ3" s="285"/>
      <c r="CYK3" s="285"/>
      <c r="CYL3" s="285"/>
      <c r="CYM3" s="285"/>
      <c r="CYN3" s="285"/>
      <c r="CYO3" s="285"/>
      <c r="CYP3" s="285"/>
      <c r="CYQ3" s="285"/>
      <c r="CYR3" s="285"/>
      <c r="CYS3" s="285"/>
      <c r="CYT3" s="285"/>
      <c r="CYU3" s="285"/>
      <c r="CYV3" s="285"/>
      <c r="CYW3" s="285"/>
      <c r="CYX3" s="285"/>
      <c r="CYY3" s="285"/>
      <c r="CYZ3" s="285"/>
      <c r="CZA3" s="285"/>
      <c r="CZB3" s="285"/>
      <c r="CZC3" s="285"/>
      <c r="CZD3" s="285"/>
      <c r="CZE3" s="285"/>
      <c r="CZF3" s="285"/>
      <c r="CZG3" s="285"/>
      <c r="CZH3" s="285"/>
      <c r="CZI3" s="285"/>
      <c r="CZJ3" s="285"/>
      <c r="CZK3" s="285"/>
      <c r="CZL3" s="285"/>
      <c r="CZM3" s="285"/>
      <c r="CZN3" s="285"/>
      <c r="CZO3" s="285"/>
      <c r="CZP3" s="285"/>
      <c r="CZQ3" s="285"/>
      <c r="CZR3" s="285"/>
      <c r="CZS3" s="285"/>
      <c r="CZT3" s="285"/>
      <c r="CZU3" s="285"/>
      <c r="CZV3" s="285"/>
      <c r="CZW3" s="285"/>
      <c r="CZX3" s="285"/>
      <c r="CZY3" s="285"/>
      <c r="CZZ3" s="285"/>
      <c r="DAA3" s="285"/>
      <c r="DAB3" s="285"/>
      <c r="DAC3" s="285"/>
      <c r="DAD3" s="285"/>
      <c r="DAE3" s="285"/>
      <c r="DAF3" s="285"/>
      <c r="DAG3" s="285"/>
      <c r="DAH3" s="285"/>
      <c r="DAI3" s="285"/>
      <c r="DAJ3" s="285"/>
      <c r="DAK3" s="285"/>
      <c r="DAL3" s="285"/>
      <c r="DAM3" s="285"/>
      <c r="DAN3" s="285"/>
      <c r="DAO3" s="285"/>
      <c r="DAP3" s="285"/>
      <c r="DAQ3" s="285"/>
      <c r="DAR3" s="285"/>
      <c r="DAS3" s="285"/>
      <c r="DAT3" s="285"/>
      <c r="DAU3" s="285"/>
      <c r="DAV3" s="285"/>
      <c r="DAW3" s="285"/>
      <c r="DAX3" s="285"/>
      <c r="DAY3" s="285"/>
      <c r="DAZ3" s="285"/>
      <c r="DBA3" s="285"/>
      <c r="DBB3" s="285"/>
      <c r="DBC3" s="285"/>
      <c r="DBD3" s="285"/>
      <c r="DBE3" s="285"/>
      <c r="DBF3" s="285"/>
      <c r="DBG3" s="285"/>
      <c r="DBH3" s="285"/>
      <c r="DBI3" s="285"/>
      <c r="DBJ3" s="285"/>
      <c r="DBK3" s="285"/>
      <c r="DBL3" s="285"/>
      <c r="DBM3" s="285"/>
      <c r="DBN3" s="285"/>
      <c r="DBO3" s="285"/>
      <c r="DBP3" s="285"/>
      <c r="DBQ3" s="285"/>
      <c r="DBR3" s="285"/>
      <c r="DBS3" s="285"/>
      <c r="DBT3" s="285"/>
      <c r="DBU3" s="285"/>
      <c r="DBV3" s="285"/>
      <c r="DBW3" s="285"/>
      <c r="DBX3" s="285"/>
      <c r="DBY3" s="285"/>
      <c r="DBZ3" s="285"/>
      <c r="DCA3" s="285"/>
      <c r="DCB3" s="285"/>
      <c r="DCC3" s="285"/>
      <c r="DCD3" s="285"/>
      <c r="DCE3" s="285"/>
      <c r="DCF3" s="285"/>
      <c r="DCG3" s="285"/>
      <c r="DCH3" s="285"/>
      <c r="DCI3" s="285"/>
      <c r="DCJ3" s="285"/>
      <c r="DCK3" s="285"/>
      <c r="DCL3" s="285"/>
      <c r="DCM3" s="285"/>
      <c r="DCN3" s="285"/>
      <c r="DCO3" s="285"/>
      <c r="DCP3" s="285"/>
      <c r="DCQ3" s="285"/>
      <c r="DCR3" s="285"/>
      <c r="DCS3" s="285"/>
      <c r="DCT3" s="285"/>
      <c r="DCU3" s="285"/>
      <c r="DCV3" s="285"/>
      <c r="DCW3" s="285"/>
      <c r="DCX3" s="285"/>
      <c r="DCY3" s="285"/>
      <c r="DCZ3" s="285"/>
      <c r="DDA3" s="285"/>
      <c r="DDB3" s="285"/>
      <c r="DDC3" s="285"/>
      <c r="DDD3" s="285"/>
      <c r="DDE3" s="285"/>
      <c r="DDF3" s="285"/>
      <c r="DDG3" s="285"/>
      <c r="DDH3" s="285"/>
      <c r="DDI3" s="285"/>
      <c r="DDJ3" s="285"/>
      <c r="DDK3" s="285"/>
      <c r="DDL3" s="285"/>
      <c r="DDM3" s="285"/>
      <c r="DDN3" s="285"/>
      <c r="DDO3" s="285"/>
      <c r="DDP3" s="285"/>
      <c r="DDQ3" s="285"/>
      <c r="DDR3" s="285"/>
      <c r="DDS3" s="285"/>
      <c r="DDT3" s="285"/>
      <c r="DDU3" s="285"/>
      <c r="DDV3" s="285"/>
      <c r="DDW3" s="285"/>
      <c r="DDX3" s="285"/>
      <c r="DDY3" s="285"/>
      <c r="DDZ3" s="285"/>
      <c r="DEA3" s="285"/>
      <c r="DEB3" s="285"/>
      <c r="DEC3" s="285"/>
      <c r="DED3" s="285"/>
      <c r="DEE3" s="285"/>
      <c r="DEF3" s="285"/>
      <c r="DEG3" s="285"/>
      <c r="DEH3" s="285"/>
      <c r="DEI3" s="285"/>
      <c r="DEJ3" s="285"/>
      <c r="DEK3" s="285"/>
      <c r="DEL3" s="285"/>
      <c r="DEM3" s="285"/>
      <c r="DEN3" s="285"/>
      <c r="DEO3" s="285"/>
      <c r="DEP3" s="285"/>
      <c r="DEQ3" s="285"/>
      <c r="DER3" s="285"/>
      <c r="DES3" s="285"/>
      <c r="DET3" s="285"/>
      <c r="DEU3" s="285"/>
      <c r="DEV3" s="285"/>
      <c r="DEW3" s="285"/>
      <c r="DEX3" s="285"/>
      <c r="DEY3" s="285"/>
      <c r="DEZ3" s="285"/>
      <c r="DFA3" s="285"/>
      <c r="DFB3" s="285"/>
      <c r="DFC3" s="285"/>
      <c r="DFD3" s="285"/>
      <c r="DFE3" s="285"/>
      <c r="DFF3" s="285"/>
      <c r="DFG3" s="285"/>
      <c r="DFH3" s="285"/>
      <c r="DFI3" s="285"/>
      <c r="DFJ3" s="285"/>
      <c r="DFK3" s="285"/>
      <c r="DFL3" s="285"/>
      <c r="DFM3" s="285"/>
      <c r="DFN3" s="285"/>
      <c r="DFO3" s="285"/>
      <c r="DFP3" s="285"/>
      <c r="DFQ3" s="285"/>
      <c r="DFR3" s="285"/>
      <c r="DFS3" s="285"/>
      <c r="DFT3" s="285"/>
      <c r="DFU3" s="285"/>
      <c r="DFV3" s="285"/>
      <c r="DFW3" s="285"/>
      <c r="DFX3" s="285"/>
      <c r="DFY3" s="285"/>
      <c r="DFZ3" s="285"/>
      <c r="DGA3" s="285"/>
      <c r="DGB3" s="285"/>
      <c r="DGC3" s="285"/>
      <c r="DGD3" s="285"/>
      <c r="DGE3" s="285"/>
      <c r="DGF3" s="285"/>
      <c r="DGG3" s="285"/>
      <c r="DGH3" s="285"/>
      <c r="DGI3" s="285"/>
      <c r="DGJ3" s="285"/>
      <c r="DGK3" s="285"/>
      <c r="DGL3" s="285"/>
      <c r="DGM3" s="285"/>
      <c r="DGN3" s="285"/>
      <c r="DGO3" s="285"/>
      <c r="DGP3" s="285"/>
      <c r="DGQ3" s="285"/>
      <c r="DGR3" s="285"/>
      <c r="DGS3" s="285"/>
      <c r="DGT3" s="285"/>
      <c r="DGU3" s="285"/>
      <c r="DGV3" s="285"/>
      <c r="DGW3" s="285"/>
      <c r="DGX3" s="285"/>
      <c r="DGY3" s="285"/>
      <c r="DGZ3" s="285"/>
      <c r="DHA3" s="285"/>
      <c r="DHB3" s="285"/>
      <c r="DHC3" s="285"/>
      <c r="DHD3" s="285"/>
      <c r="DHE3" s="285"/>
      <c r="DHF3" s="285"/>
      <c r="DHG3" s="285"/>
      <c r="DHH3" s="285"/>
      <c r="DHI3" s="285"/>
      <c r="DHJ3" s="285"/>
      <c r="DHK3" s="285"/>
      <c r="DHL3" s="285"/>
      <c r="DHM3" s="285"/>
      <c r="DHN3" s="285"/>
      <c r="DHO3" s="285"/>
      <c r="DHP3" s="285"/>
      <c r="DHQ3" s="285"/>
      <c r="DHR3" s="285"/>
      <c r="DHS3" s="285"/>
      <c r="DHT3" s="285"/>
      <c r="DHU3" s="285"/>
      <c r="DHV3" s="285"/>
      <c r="DHW3" s="285"/>
      <c r="DHX3" s="285"/>
      <c r="DHY3" s="285"/>
      <c r="DHZ3" s="285"/>
      <c r="DIA3" s="285"/>
      <c r="DIB3" s="285"/>
      <c r="DIC3" s="285"/>
      <c r="DID3" s="285"/>
      <c r="DIE3" s="285"/>
      <c r="DIF3" s="285"/>
      <c r="DIG3" s="285"/>
      <c r="DIH3" s="285"/>
      <c r="DII3" s="285"/>
      <c r="DIJ3" s="285"/>
      <c r="DIK3" s="285"/>
      <c r="DIL3" s="285"/>
      <c r="DIM3" s="285"/>
      <c r="DIN3" s="285"/>
      <c r="DIO3" s="285"/>
      <c r="DIP3" s="285"/>
      <c r="DIQ3" s="285"/>
      <c r="DIR3" s="285"/>
      <c r="DIS3" s="285"/>
      <c r="DIT3" s="285"/>
      <c r="DIU3" s="285"/>
      <c r="DIV3" s="285"/>
      <c r="DIW3" s="285"/>
      <c r="DIX3" s="285"/>
      <c r="DIY3" s="285"/>
      <c r="DIZ3" s="285"/>
      <c r="DJA3" s="285"/>
      <c r="DJB3" s="285"/>
      <c r="DJC3" s="285"/>
      <c r="DJD3" s="285"/>
      <c r="DJE3" s="285"/>
      <c r="DJF3" s="285"/>
      <c r="DJG3" s="285"/>
      <c r="DJH3" s="285"/>
      <c r="DJI3" s="285"/>
      <c r="DJJ3" s="285"/>
      <c r="DJK3" s="285"/>
      <c r="DJL3" s="285"/>
      <c r="DJM3" s="285"/>
      <c r="DJN3" s="285"/>
      <c r="DJO3" s="285"/>
      <c r="DJP3" s="285"/>
      <c r="DJQ3" s="285"/>
      <c r="DJR3" s="285"/>
      <c r="DJS3" s="285"/>
      <c r="DJT3" s="285"/>
      <c r="DJU3" s="285"/>
      <c r="DJV3" s="285"/>
      <c r="DJW3" s="285"/>
      <c r="DJX3" s="285"/>
      <c r="DJY3" s="285"/>
      <c r="DJZ3" s="285"/>
      <c r="DKA3" s="285"/>
      <c r="DKB3" s="285"/>
      <c r="DKC3" s="285"/>
      <c r="DKD3" s="285"/>
      <c r="DKE3" s="285"/>
      <c r="DKF3" s="285"/>
      <c r="DKG3" s="285"/>
      <c r="DKH3" s="285"/>
      <c r="DKI3" s="285"/>
      <c r="DKJ3" s="285"/>
      <c r="DKK3" s="285"/>
      <c r="DKL3" s="285"/>
      <c r="DKM3" s="285"/>
      <c r="DKN3" s="285"/>
      <c r="DKO3" s="285"/>
      <c r="DKP3" s="285"/>
      <c r="DKQ3" s="285"/>
      <c r="DKR3" s="285"/>
      <c r="DKS3" s="285"/>
      <c r="DKT3" s="285"/>
      <c r="DKU3" s="285"/>
      <c r="DKV3" s="285"/>
      <c r="DKW3" s="285"/>
      <c r="DKX3" s="285"/>
      <c r="DKY3" s="285"/>
      <c r="DKZ3" s="285"/>
      <c r="DLA3" s="285"/>
      <c r="DLB3" s="285"/>
      <c r="DLC3" s="285"/>
      <c r="DLD3" s="285"/>
      <c r="DLE3" s="285"/>
      <c r="DLF3" s="285"/>
      <c r="DLG3" s="285"/>
      <c r="DLH3" s="285"/>
      <c r="DLI3" s="285"/>
      <c r="DLJ3" s="285"/>
      <c r="DLK3" s="285"/>
      <c r="DLL3" s="285"/>
      <c r="DLM3" s="285"/>
      <c r="DLN3" s="285"/>
      <c r="DLO3" s="285"/>
      <c r="DLP3" s="285"/>
      <c r="DLQ3" s="285"/>
      <c r="DLR3" s="285"/>
      <c r="DLS3" s="285"/>
      <c r="DLT3" s="285"/>
      <c r="DLU3" s="285"/>
      <c r="DLV3" s="285"/>
      <c r="DLW3" s="285"/>
      <c r="DLX3" s="285"/>
      <c r="DLY3" s="285"/>
      <c r="DLZ3" s="285"/>
      <c r="DMA3" s="285"/>
      <c r="DMB3" s="285"/>
      <c r="DMC3" s="285"/>
      <c r="DMD3" s="285"/>
      <c r="DME3" s="285"/>
      <c r="DMF3" s="285"/>
      <c r="DMG3" s="285"/>
      <c r="DMH3" s="285"/>
      <c r="DMI3" s="285"/>
      <c r="DMJ3" s="285"/>
      <c r="DMK3" s="285"/>
      <c r="DML3" s="285"/>
      <c r="DMM3" s="285"/>
      <c r="DMN3" s="285"/>
      <c r="DMO3" s="285"/>
      <c r="DMP3" s="285"/>
      <c r="DMQ3" s="285"/>
      <c r="DMR3" s="285"/>
      <c r="DMS3" s="285"/>
      <c r="DMT3" s="285"/>
      <c r="DMU3" s="285"/>
      <c r="DMV3" s="285"/>
      <c r="DMW3" s="285"/>
      <c r="DMX3" s="285"/>
      <c r="DMY3" s="285"/>
      <c r="DMZ3" s="285"/>
      <c r="DNA3" s="285"/>
      <c r="DNB3" s="285"/>
      <c r="DNC3" s="285"/>
      <c r="DND3" s="285"/>
      <c r="DNE3" s="285"/>
      <c r="DNF3" s="285"/>
      <c r="DNG3" s="285"/>
      <c r="DNH3" s="285"/>
      <c r="DNI3" s="285"/>
      <c r="DNJ3" s="285"/>
      <c r="DNK3" s="285"/>
      <c r="DNL3" s="285"/>
      <c r="DNM3" s="285"/>
      <c r="DNN3" s="285"/>
      <c r="DNO3" s="285"/>
      <c r="DNP3" s="285"/>
      <c r="DNQ3" s="285"/>
      <c r="DNR3" s="285"/>
      <c r="DNS3" s="285"/>
      <c r="DNT3" s="285"/>
      <c r="DNU3" s="285"/>
      <c r="DNV3" s="285"/>
      <c r="DNW3" s="285"/>
      <c r="DNX3" s="285"/>
      <c r="DNY3" s="285"/>
      <c r="DNZ3" s="285"/>
      <c r="DOA3" s="285"/>
      <c r="DOB3" s="285"/>
      <c r="DOC3" s="285"/>
      <c r="DOD3" s="285"/>
      <c r="DOE3" s="285"/>
      <c r="DOF3" s="285"/>
      <c r="DOG3" s="285"/>
      <c r="DOH3" s="285"/>
      <c r="DOI3" s="285"/>
      <c r="DOJ3" s="285"/>
      <c r="DOK3" s="285"/>
      <c r="DOL3" s="285"/>
      <c r="DOM3" s="285"/>
      <c r="DON3" s="285"/>
      <c r="DOO3" s="285"/>
      <c r="DOP3" s="285"/>
      <c r="DOQ3" s="285"/>
      <c r="DOR3" s="285"/>
      <c r="DOS3" s="285"/>
      <c r="DOT3" s="285"/>
      <c r="DOU3" s="285"/>
      <c r="DOV3" s="285"/>
      <c r="DOW3" s="285"/>
      <c r="DOX3" s="285"/>
      <c r="DOY3" s="285"/>
      <c r="DOZ3" s="285"/>
      <c r="DPA3" s="285"/>
      <c r="DPB3" s="285"/>
      <c r="DPC3" s="285"/>
      <c r="DPD3" s="285"/>
      <c r="DPE3" s="285"/>
      <c r="DPF3" s="285"/>
      <c r="DPG3" s="285"/>
      <c r="DPH3" s="285"/>
      <c r="DPI3" s="285"/>
      <c r="DPJ3" s="285"/>
      <c r="DPK3" s="285"/>
      <c r="DPL3" s="285"/>
      <c r="DPM3" s="285"/>
      <c r="DPN3" s="285"/>
      <c r="DPO3" s="285"/>
      <c r="DPP3" s="285"/>
      <c r="DPQ3" s="285"/>
      <c r="DPR3" s="285"/>
      <c r="DPS3" s="285"/>
      <c r="DPT3" s="285"/>
      <c r="DPU3" s="285"/>
      <c r="DPV3" s="285"/>
      <c r="DPW3" s="285"/>
      <c r="DPX3" s="285"/>
      <c r="DPY3" s="285"/>
      <c r="DPZ3" s="285"/>
      <c r="DQA3" s="285"/>
      <c r="DQB3" s="285"/>
      <c r="DQC3" s="285"/>
      <c r="DQD3" s="285"/>
      <c r="DQE3" s="285"/>
      <c r="DQF3" s="285"/>
      <c r="DQG3" s="285"/>
      <c r="DQH3" s="285"/>
      <c r="DQI3" s="285"/>
      <c r="DQJ3" s="285"/>
      <c r="DQK3" s="285"/>
      <c r="DQL3" s="285"/>
      <c r="DQM3" s="285"/>
      <c r="DQN3" s="285"/>
      <c r="DQO3" s="285"/>
      <c r="DQP3" s="285"/>
      <c r="DQQ3" s="285"/>
      <c r="DQR3" s="285"/>
      <c r="DQS3" s="285"/>
      <c r="DQT3" s="285"/>
      <c r="DQU3" s="285"/>
      <c r="DQV3" s="285"/>
      <c r="DQW3" s="285"/>
      <c r="DQX3" s="285"/>
      <c r="DQY3" s="285"/>
      <c r="DQZ3" s="285"/>
      <c r="DRA3" s="285"/>
      <c r="DRB3" s="285"/>
      <c r="DRC3" s="285"/>
      <c r="DRD3" s="285"/>
      <c r="DRE3" s="285"/>
      <c r="DRF3" s="285"/>
      <c r="DRG3" s="285"/>
      <c r="DRH3" s="285"/>
      <c r="DRI3" s="285"/>
      <c r="DRJ3" s="285"/>
      <c r="DRK3" s="285"/>
      <c r="DRL3" s="285"/>
      <c r="DRM3" s="285"/>
      <c r="DRN3" s="285"/>
      <c r="DRO3" s="285"/>
      <c r="DRP3" s="285"/>
      <c r="DRQ3" s="285"/>
      <c r="DRR3" s="285"/>
      <c r="DRS3" s="285"/>
      <c r="DRT3" s="285"/>
      <c r="DRU3" s="285"/>
      <c r="DRV3" s="285"/>
      <c r="DRW3" s="285"/>
      <c r="DRX3" s="285"/>
      <c r="DRY3" s="285"/>
      <c r="DRZ3" s="285"/>
      <c r="DSA3" s="285"/>
      <c r="DSB3" s="285"/>
      <c r="DSC3" s="285"/>
      <c r="DSD3" s="285"/>
      <c r="DSE3" s="285"/>
      <c r="DSF3" s="285"/>
      <c r="DSG3" s="285"/>
      <c r="DSH3" s="285"/>
      <c r="DSI3" s="285"/>
      <c r="DSJ3" s="285"/>
      <c r="DSK3" s="285"/>
      <c r="DSL3" s="285"/>
      <c r="DSM3" s="285"/>
      <c r="DSN3" s="285"/>
      <c r="DSO3" s="285"/>
      <c r="DSP3" s="285"/>
      <c r="DSQ3" s="285"/>
      <c r="DSR3" s="285"/>
      <c r="DSS3" s="285"/>
      <c r="DST3" s="285"/>
      <c r="DSU3" s="285"/>
      <c r="DSV3" s="285"/>
      <c r="DSW3" s="285"/>
      <c r="DSX3" s="285"/>
      <c r="DSY3" s="285"/>
      <c r="DSZ3" s="285"/>
      <c r="DTA3" s="285"/>
      <c r="DTB3" s="285"/>
      <c r="DTC3" s="285"/>
      <c r="DTD3" s="285"/>
      <c r="DTE3" s="285"/>
      <c r="DTF3" s="285"/>
      <c r="DTG3" s="285"/>
      <c r="DTH3" s="285"/>
      <c r="DTI3" s="285"/>
      <c r="DTJ3" s="285"/>
      <c r="DTK3" s="285"/>
      <c r="DTL3" s="285"/>
      <c r="DTM3" s="285"/>
      <c r="DTN3" s="285"/>
      <c r="DTO3" s="285"/>
      <c r="DTP3" s="285"/>
      <c r="DTQ3" s="285"/>
      <c r="DTR3" s="285"/>
      <c r="DTS3" s="285"/>
      <c r="DTT3" s="285"/>
      <c r="DTU3" s="285"/>
      <c r="DTV3" s="285"/>
      <c r="DTW3" s="285"/>
      <c r="DTX3" s="285"/>
      <c r="DTY3" s="285"/>
      <c r="DTZ3" s="285"/>
      <c r="DUA3" s="285"/>
      <c r="DUB3" s="285"/>
      <c r="DUC3" s="285"/>
      <c r="DUD3" s="285"/>
      <c r="DUE3" s="285"/>
      <c r="DUF3" s="285"/>
      <c r="DUG3" s="285"/>
      <c r="DUH3" s="285"/>
      <c r="DUI3" s="285"/>
      <c r="DUJ3" s="285"/>
      <c r="DUK3" s="285"/>
      <c r="DUL3" s="285"/>
      <c r="DUM3" s="285"/>
      <c r="DUN3" s="285"/>
      <c r="DUO3" s="285"/>
      <c r="DUP3" s="285"/>
      <c r="DUQ3" s="285"/>
      <c r="DUR3" s="285"/>
      <c r="DUS3" s="285"/>
      <c r="DUT3" s="285"/>
      <c r="DUU3" s="285"/>
      <c r="DUV3" s="285"/>
      <c r="DUW3" s="285"/>
      <c r="DUX3" s="285"/>
      <c r="DUY3" s="285"/>
      <c r="DUZ3" s="285"/>
      <c r="DVA3" s="285"/>
      <c r="DVB3" s="285"/>
      <c r="DVC3" s="285"/>
      <c r="DVD3" s="285"/>
      <c r="DVE3" s="285"/>
      <c r="DVF3" s="285"/>
      <c r="DVG3" s="285"/>
      <c r="DVH3" s="285"/>
      <c r="DVI3" s="285"/>
      <c r="DVJ3" s="285"/>
      <c r="DVK3" s="285"/>
      <c r="DVL3" s="285"/>
      <c r="DVM3" s="285"/>
      <c r="DVN3" s="285"/>
      <c r="DVO3" s="285"/>
      <c r="DVP3" s="285"/>
      <c r="DVQ3" s="285"/>
      <c r="DVR3" s="285"/>
      <c r="DVS3" s="285"/>
      <c r="DVT3" s="285"/>
      <c r="DVU3" s="285"/>
      <c r="DVV3" s="285"/>
      <c r="DVW3" s="285"/>
      <c r="DVX3" s="285"/>
      <c r="DVY3" s="285"/>
      <c r="DVZ3" s="285"/>
      <c r="DWA3" s="285"/>
      <c r="DWB3" s="285"/>
      <c r="DWC3" s="285"/>
      <c r="DWD3" s="285"/>
      <c r="DWE3" s="285"/>
      <c r="DWF3" s="285"/>
      <c r="DWG3" s="285"/>
      <c r="DWH3" s="285"/>
      <c r="DWI3" s="285"/>
      <c r="DWJ3" s="285"/>
      <c r="DWK3" s="285"/>
      <c r="DWL3" s="285"/>
      <c r="DWM3" s="285"/>
      <c r="DWN3" s="285"/>
      <c r="DWO3" s="285"/>
      <c r="DWP3" s="285"/>
      <c r="DWQ3" s="285"/>
      <c r="DWR3" s="285"/>
      <c r="DWS3" s="285"/>
      <c r="DWT3" s="285"/>
      <c r="DWU3" s="285"/>
      <c r="DWV3" s="285"/>
      <c r="DWW3" s="285"/>
      <c r="DWX3" s="285"/>
      <c r="DWY3" s="285"/>
      <c r="DWZ3" s="285"/>
      <c r="DXA3" s="285"/>
      <c r="DXB3" s="285"/>
      <c r="DXC3" s="285"/>
      <c r="DXD3" s="285"/>
      <c r="DXE3" s="285"/>
      <c r="DXF3" s="285"/>
      <c r="DXG3" s="285"/>
      <c r="DXH3" s="285"/>
      <c r="DXI3" s="285"/>
      <c r="DXJ3" s="285"/>
      <c r="DXK3" s="285"/>
      <c r="DXL3" s="285"/>
      <c r="DXM3" s="285"/>
      <c r="DXN3" s="285"/>
      <c r="DXO3" s="285"/>
      <c r="DXP3" s="285"/>
      <c r="DXQ3" s="285"/>
      <c r="DXR3" s="285"/>
      <c r="DXS3" s="285"/>
      <c r="DXT3" s="285"/>
      <c r="DXU3" s="285"/>
      <c r="DXV3" s="285"/>
      <c r="DXW3" s="285"/>
      <c r="DXX3" s="285"/>
      <c r="DXY3" s="285"/>
      <c r="DXZ3" s="285"/>
      <c r="DYA3" s="285"/>
      <c r="DYB3" s="285"/>
      <c r="DYC3" s="285"/>
      <c r="DYD3" s="285"/>
      <c r="DYE3" s="285"/>
      <c r="DYF3" s="285"/>
      <c r="DYG3" s="285"/>
      <c r="DYH3" s="285"/>
      <c r="DYI3" s="285"/>
      <c r="DYJ3" s="285"/>
      <c r="DYK3" s="285"/>
      <c r="DYL3" s="285"/>
      <c r="DYM3" s="285"/>
      <c r="DYN3" s="285"/>
      <c r="DYO3" s="285"/>
      <c r="DYP3" s="285"/>
      <c r="DYQ3" s="285"/>
      <c r="DYR3" s="285"/>
      <c r="DYS3" s="285"/>
      <c r="DYT3" s="285"/>
      <c r="DYU3" s="285"/>
      <c r="DYV3" s="285"/>
      <c r="DYW3" s="285"/>
      <c r="DYX3" s="285"/>
      <c r="DYY3" s="285"/>
      <c r="DYZ3" s="285"/>
      <c r="DZA3" s="285"/>
      <c r="DZB3" s="285"/>
      <c r="DZC3" s="285"/>
      <c r="DZD3" s="285"/>
      <c r="DZE3" s="285"/>
      <c r="DZF3" s="285"/>
      <c r="DZG3" s="285"/>
      <c r="DZH3" s="285"/>
      <c r="DZI3" s="285"/>
      <c r="DZJ3" s="285"/>
      <c r="DZK3" s="285"/>
      <c r="DZL3" s="285"/>
      <c r="DZM3" s="285"/>
      <c r="DZN3" s="285"/>
      <c r="DZO3" s="285"/>
      <c r="DZP3" s="285"/>
      <c r="DZQ3" s="285"/>
      <c r="DZR3" s="285"/>
      <c r="DZS3" s="285"/>
      <c r="DZT3" s="285"/>
      <c r="DZU3" s="285"/>
      <c r="DZV3" s="285"/>
      <c r="DZW3" s="285"/>
      <c r="DZX3" s="285"/>
      <c r="DZY3" s="285"/>
      <c r="DZZ3" s="285"/>
      <c r="EAA3" s="285"/>
      <c r="EAB3" s="285"/>
      <c r="EAC3" s="285"/>
      <c r="EAD3" s="285"/>
      <c r="EAE3" s="285"/>
      <c r="EAF3" s="285"/>
      <c r="EAG3" s="285"/>
      <c r="EAH3" s="285"/>
      <c r="EAI3" s="285"/>
      <c r="EAJ3" s="285"/>
      <c r="EAK3" s="285"/>
      <c r="EAL3" s="285"/>
      <c r="EAM3" s="285"/>
      <c r="EAN3" s="285"/>
      <c r="EAO3" s="285"/>
      <c r="EAP3" s="285"/>
      <c r="EAQ3" s="285"/>
      <c r="EAR3" s="285"/>
      <c r="EAS3" s="285"/>
      <c r="EAT3" s="285"/>
      <c r="EAU3" s="285"/>
      <c r="EAV3" s="285"/>
      <c r="EAW3" s="285"/>
      <c r="EAX3" s="285"/>
      <c r="EAY3" s="285"/>
      <c r="EAZ3" s="285"/>
      <c r="EBA3" s="285"/>
      <c r="EBB3" s="285"/>
      <c r="EBC3" s="285"/>
      <c r="EBD3" s="285"/>
      <c r="EBE3" s="285"/>
      <c r="EBF3" s="285"/>
      <c r="EBG3" s="285"/>
      <c r="EBH3" s="285"/>
      <c r="EBI3" s="285"/>
      <c r="EBJ3" s="285"/>
      <c r="EBK3" s="285"/>
      <c r="EBL3" s="285"/>
      <c r="EBM3" s="285"/>
      <c r="EBN3" s="285"/>
      <c r="EBO3" s="285"/>
      <c r="EBP3" s="285"/>
      <c r="EBQ3" s="285"/>
      <c r="EBR3" s="285"/>
      <c r="EBS3" s="285"/>
      <c r="EBT3" s="285"/>
      <c r="EBU3" s="285"/>
      <c r="EBV3" s="285"/>
      <c r="EBW3" s="285"/>
      <c r="EBX3" s="285"/>
      <c r="EBY3" s="285"/>
      <c r="EBZ3" s="285"/>
      <c r="ECA3" s="285"/>
      <c r="ECB3" s="285"/>
      <c r="ECC3" s="285"/>
      <c r="ECD3" s="285"/>
      <c r="ECE3" s="285"/>
      <c r="ECF3" s="285"/>
      <c r="ECG3" s="285"/>
      <c r="ECH3" s="285"/>
      <c r="ECI3" s="285"/>
      <c r="ECJ3" s="285"/>
      <c r="ECK3" s="285"/>
      <c r="ECL3" s="285"/>
      <c r="ECM3" s="285"/>
      <c r="ECN3" s="285"/>
      <c r="ECO3" s="285"/>
      <c r="ECP3" s="285"/>
      <c r="ECQ3" s="285"/>
      <c r="ECR3" s="285"/>
      <c r="ECS3" s="285"/>
      <c r="ECT3" s="285"/>
      <c r="ECU3" s="285"/>
      <c r="ECV3" s="285"/>
      <c r="ECW3" s="285"/>
      <c r="ECX3" s="285"/>
      <c r="ECY3" s="285"/>
      <c r="ECZ3" s="285"/>
      <c r="EDA3" s="285"/>
      <c r="EDB3" s="285"/>
      <c r="EDC3" s="285"/>
      <c r="EDD3" s="285"/>
      <c r="EDE3" s="285"/>
      <c r="EDF3" s="285"/>
      <c r="EDG3" s="285"/>
      <c r="EDH3" s="285"/>
      <c r="EDI3" s="285"/>
      <c r="EDJ3" s="285"/>
      <c r="EDK3" s="285"/>
      <c r="EDL3" s="285"/>
      <c r="EDM3" s="285"/>
      <c r="EDN3" s="285"/>
      <c r="EDO3" s="285"/>
      <c r="EDP3" s="285"/>
      <c r="EDQ3" s="285"/>
      <c r="EDR3" s="285"/>
      <c r="EDS3" s="285"/>
      <c r="EDT3" s="285"/>
      <c r="EDU3" s="285"/>
      <c r="EDV3" s="285"/>
      <c r="EDW3" s="285"/>
      <c r="EDX3" s="285"/>
      <c r="EDY3" s="285"/>
      <c r="EDZ3" s="285"/>
      <c r="EEA3" s="285"/>
      <c r="EEB3" s="285"/>
      <c r="EEC3" s="285"/>
      <c r="EED3" s="285"/>
      <c r="EEE3" s="285"/>
      <c r="EEF3" s="285"/>
      <c r="EEG3" s="285"/>
      <c r="EEH3" s="285"/>
      <c r="EEI3" s="285"/>
      <c r="EEJ3" s="285"/>
      <c r="EEK3" s="285"/>
      <c r="EEL3" s="285"/>
      <c r="EEM3" s="285"/>
      <c r="EEN3" s="285"/>
      <c r="EEO3" s="285"/>
      <c r="EEP3" s="285"/>
      <c r="EEQ3" s="285"/>
      <c r="EER3" s="285"/>
      <c r="EES3" s="285"/>
      <c r="EET3" s="285"/>
      <c r="EEU3" s="285"/>
      <c r="EEV3" s="285"/>
      <c r="EEW3" s="285"/>
      <c r="EEX3" s="285"/>
      <c r="EEY3" s="285"/>
      <c r="EEZ3" s="285"/>
      <c r="EFA3" s="285"/>
      <c r="EFB3" s="285"/>
      <c r="EFC3" s="285"/>
      <c r="EFD3" s="285"/>
      <c r="EFE3" s="285"/>
      <c r="EFF3" s="285"/>
      <c r="EFG3" s="285"/>
      <c r="EFH3" s="285"/>
      <c r="EFI3" s="285"/>
      <c r="EFJ3" s="285"/>
      <c r="EFK3" s="285"/>
      <c r="EFL3" s="285"/>
      <c r="EFM3" s="285"/>
      <c r="EFN3" s="285"/>
      <c r="EFO3" s="285"/>
      <c r="EFP3" s="285"/>
      <c r="EFQ3" s="285"/>
      <c r="EFR3" s="285"/>
      <c r="EFS3" s="285"/>
      <c r="EFT3" s="285"/>
      <c r="EFU3" s="285"/>
      <c r="EFV3" s="285"/>
      <c r="EFW3" s="285"/>
      <c r="EFX3" s="285"/>
      <c r="EFY3" s="285"/>
      <c r="EFZ3" s="285"/>
      <c r="EGA3" s="285"/>
      <c r="EGB3" s="285"/>
      <c r="EGC3" s="285"/>
      <c r="EGD3" s="285"/>
      <c r="EGE3" s="285"/>
      <c r="EGF3" s="285"/>
      <c r="EGG3" s="285"/>
      <c r="EGH3" s="285"/>
      <c r="EGI3" s="285"/>
      <c r="EGJ3" s="285"/>
      <c r="EGK3" s="285"/>
      <c r="EGL3" s="285"/>
      <c r="EGM3" s="285"/>
      <c r="EGN3" s="285"/>
      <c r="EGO3" s="285"/>
      <c r="EGP3" s="285"/>
      <c r="EGQ3" s="285"/>
      <c r="EGR3" s="285"/>
      <c r="EGS3" s="285"/>
      <c r="EGT3" s="285"/>
      <c r="EGU3" s="285"/>
      <c r="EGV3" s="285"/>
      <c r="EGW3" s="285"/>
      <c r="EGX3" s="285"/>
      <c r="EGY3" s="285"/>
      <c r="EGZ3" s="285"/>
      <c r="EHA3" s="285"/>
      <c r="EHB3" s="285"/>
      <c r="EHC3" s="285"/>
      <c r="EHD3" s="285"/>
      <c r="EHE3" s="285"/>
      <c r="EHF3" s="285"/>
      <c r="EHG3" s="285"/>
      <c r="EHH3" s="285"/>
      <c r="EHI3" s="285"/>
      <c r="EHJ3" s="285"/>
      <c r="EHK3" s="285"/>
      <c r="EHL3" s="285"/>
      <c r="EHM3" s="285"/>
      <c r="EHN3" s="285"/>
      <c r="EHO3" s="285"/>
      <c r="EHP3" s="285"/>
      <c r="EHQ3" s="285"/>
      <c r="EHR3" s="285"/>
      <c r="EHS3" s="285"/>
      <c r="EHT3" s="285"/>
      <c r="EHU3" s="285"/>
      <c r="EHV3" s="285"/>
      <c r="EHW3" s="285"/>
      <c r="EHX3" s="285"/>
      <c r="EHY3" s="285"/>
      <c r="EHZ3" s="285"/>
      <c r="EIA3" s="285"/>
      <c r="EIB3" s="285"/>
      <c r="EIC3" s="285"/>
      <c r="EID3" s="285"/>
      <c r="EIE3" s="285"/>
      <c r="EIF3" s="285"/>
      <c r="EIG3" s="285"/>
      <c r="EIH3" s="285"/>
      <c r="EII3" s="285"/>
      <c r="EIJ3" s="285"/>
      <c r="EIK3" s="285"/>
      <c r="EIL3" s="285"/>
      <c r="EIM3" s="285"/>
      <c r="EIN3" s="285"/>
      <c r="EIO3" s="285"/>
      <c r="EIP3" s="285"/>
      <c r="EIQ3" s="285"/>
      <c r="EIR3" s="285"/>
      <c r="EIS3" s="285"/>
      <c r="EIT3" s="285"/>
      <c r="EIU3" s="285"/>
      <c r="EIV3" s="285"/>
      <c r="EIW3" s="285"/>
      <c r="EIX3" s="285"/>
      <c r="EIY3" s="285"/>
      <c r="EIZ3" s="285"/>
      <c r="EJA3" s="285"/>
      <c r="EJB3" s="285"/>
      <c r="EJC3" s="285"/>
      <c r="EJD3" s="285"/>
      <c r="EJE3" s="285"/>
      <c r="EJF3" s="285"/>
      <c r="EJG3" s="285"/>
      <c r="EJH3" s="285"/>
      <c r="EJI3" s="285"/>
      <c r="EJJ3" s="285"/>
      <c r="EJK3" s="285"/>
      <c r="EJL3" s="285"/>
      <c r="EJM3" s="285"/>
      <c r="EJN3" s="285"/>
      <c r="EJO3" s="285"/>
      <c r="EJP3" s="285"/>
      <c r="EJQ3" s="285"/>
      <c r="EJR3" s="285"/>
      <c r="EJS3" s="285"/>
      <c r="EJT3" s="285"/>
      <c r="EJU3" s="285"/>
      <c r="EJV3" s="285"/>
      <c r="EJW3" s="285"/>
      <c r="EJX3" s="285"/>
      <c r="EJY3" s="285"/>
      <c r="EJZ3" s="285"/>
      <c r="EKA3" s="285"/>
      <c r="EKB3" s="285"/>
      <c r="EKC3" s="285"/>
      <c r="EKD3" s="285"/>
      <c r="EKE3" s="285"/>
      <c r="EKF3" s="285"/>
      <c r="EKG3" s="285"/>
      <c r="EKH3" s="285"/>
      <c r="EKI3" s="285"/>
      <c r="EKJ3" s="285"/>
      <c r="EKK3" s="285"/>
      <c r="EKL3" s="285"/>
      <c r="EKM3" s="285"/>
      <c r="EKN3" s="285"/>
      <c r="EKO3" s="285"/>
      <c r="EKP3" s="285"/>
      <c r="EKQ3" s="285"/>
      <c r="EKR3" s="285"/>
      <c r="EKS3" s="285"/>
      <c r="EKT3" s="285"/>
      <c r="EKU3" s="285"/>
      <c r="EKV3" s="285"/>
      <c r="EKW3" s="285"/>
      <c r="EKX3" s="285"/>
      <c r="EKY3" s="285"/>
      <c r="EKZ3" s="285"/>
      <c r="ELA3" s="285"/>
      <c r="ELB3" s="285"/>
      <c r="ELC3" s="285"/>
      <c r="ELD3" s="285"/>
      <c r="ELE3" s="285"/>
      <c r="ELF3" s="285"/>
      <c r="ELG3" s="285"/>
      <c r="ELH3" s="285"/>
      <c r="ELI3" s="285"/>
      <c r="ELJ3" s="285"/>
      <c r="ELK3" s="285"/>
      <c r="ELL3" s="285"/>
      <c r="ELM3" s="285"/>
      <c r="ELN3" s="285"/>
      <c r="ELO3" s="285"/>
      <c r="ELP3" s="285"/>
      <c r="ELQ3" s="285"/>
      <c r="ELR3" s="285"/>
      <c r="ELS3" s="285"/>
      <c r="ELT3" s="285"/>
      <c r="ELU3" s="285"/>
      <c r="ELV3" s="285"/>
      <c r="ELW3" s="285"/>
      <c r="ELX3" s="285"/>
      <c r="ELY3" s="285"/>
      <c r="ELZ3" s="285"/>
      <c r="EMA3" s="285"/>
      <c r="EMB3" s="285"/>
      <c r="EMC3" s="285"/>
      <c r="EMD3" s="285"/>
      <c r="EME3" s="285"/>
      <c r="EMF3" s="285"/>
      <c r="EMG3" s="285"/>
      <c r="EMH3" s="285"/>
      <c r="EMI3" s="285"/>
      <c r="EMJ3" s="285"/>
      <c r="EMK3" s="285"/>
      <c r="EML3" s="285"/>
      <c r="EMM3" s="285"/>
      <c r="EMN3" s="285"/>
      <c r="EMO3" s="285"/>
      <c r="EMP3" s="285"/>
      <c r="EMQ3" s="285"/>
      <c r="EMR3" s="285"/>
      <c r="EMS3" s="285"/>
      <c r="EMT3" s="285"/>
      <c r="EMU3" s="285"/>
      <c r="EMV3" s="285"/>
      <c r="EMW3" s="285"/>
      <c r="EMX3" s="285"/>
      <c r="EMY3" s="285"/>
      <c r="EMZ3" s="285"/>
      <c r="ENA3" s="285"/>
      <c r="ENB3" s="285"/>
      <c r="ENC3" s="285"/>
      <c r="END3" s="285"/>
      <c r="ENE3" s="285"/>
      <c r="ENF3" s="285"/>
      <c r="ENG3" s="285"/>
      <c r="ENH3" s="285"/>
      <c r="ENI3" s="285"/>
      <c r="ENJ3" s="285"/>
      <c r="ENK3" s="285"/>
      <c r="ENL3" s="285"/>
      <c r="ENM3" s="285"/>
      <c r="ENN3" s="285"/>
      <c r="ENO3" s="285"/>
      <c r="ENP3" s="285"/>
      <c r="ENQ3" s="285"/>
      <c r="ENR3" s="285"/>
      <c r="ENS3" s="285"/>
      <c r="ENT3" s="285"/>
      <c r="ENU3" s="285"/>
      <c r="ENV3" s="285"/>
      <c r="ENW3" s="285"/>
      <c r="ENX3" s="285"/>
      <c r="ENY3" s="285"/>
      <c r="ENZ3" s="285"/>
      <c r="EOA3" s="285"/>
      <c r="EOB3" s="285"/>
      <c r="EOC3" s="285"/>
      <c r="EOD3" s="285"/>
      <c r="EOE3" s="285"/>
      <c r="EOF3" s="285"/>
      <c r="EOG3" s="285"/>
      <c r="EOH3" s="285"/>
      <c r="EOI3" s="285"/>
      <c r="EOJ3" s="285"/>
      <c r="EOK3" s="285"/>
      <c r="EOL3" s="285"/>
      <c r="EOM3" s="285"/>
      <c r="EON3" s="285"/>
      <c r="EOO3" s="285"/>
      <c r="EOP3" s="285"/>
      <c r="EOQ3" s="285"/>
      <c r="EOR3" s="285"/>
      <c r="EOS3" s="285"/>
      <c r="EOT3" s="285"/>
      <c r="EOU3" s="285"/>
      <c r="EOV3" s="285"/>
      <c r="EOW3" s="285"/>
      <c r="EOX3" s="285"/>
      <c r="EOY3" s="285"/>
      <c r="EOZ3" s="285"/>
      <c r="EPA3" s="285"/>
      <c r="EPB3" s="285"/>
      <c r="EPC3" s="285"/>
      <c r="EPD3" s="285"/>
      <c r="EPE3" s="285"/>
      <c r="EPF3" s="285"/>
      <c r="EPG3" s="285"/>
      <c r="EPH3" s="285"/>
      <c r="EPI3" s="285"/>
      <c r="EPJ3" s="285"/>
      <c r="EPK3" s="285"/>
      <c r="EPL3" s="285"/>
      <c r="EPM3" s="285"/>
      <c r="EPN3" s="285"/>
      <c r="EPO3" s="285"/>
      <c r="EPP3" s="285"/>
      <c r="EPQ3" s="285"/>
      <c r="EPR3" s="285"/>
      <c r="EPS3" s="285"/>
      <c r="EPT3" s="285"/>
      <c r="EPU3" s="285"/>
      <c r="EPV3" s="285"/>
      <c r="EPW3" s="285"/>
      <c r="EPX3" s="285"/>
      <c r="EPY3" s="285"/>
      <c r="EPZ3" s="285"/>
      <c r="EQA3" s="285"/>
      <c r="EQB3" s="285"/>
      <c r="EQC3" s="285"/>
      <c r="EQD3" s="285"/>
      <c r="EQE3" s="285"/>
      <c r="EQF3" s="285"/>
      <c r="EQG3" s="285"/>
      <c r="EQH3" s="285"/>
      <c r="EQI3" s="285"/>
      <c r="EQJ3" s="285"/>
      <c r="EQK3" s="285"/>
      <c r="EQL3" s="285"/>
      <c r="EQM3" s="285"/>
      <c r="EQN3" s="285"/>
      <c r="EQO3" s="285"/>
      <c r="EQP3" s="285"/>
      <c r="EQQ3" s="285"/>
      <c r="EQR3" s="285"/>
      <c r="EQS3" s="285"/>
      <c r="EQT3" s="285"/>
      <c r="EQU3" s="285"/>
      <c r="EQV3" s="285"/>
      <c r="EQW3" s="285"/>
      <c r="EQX3" s="285"/>
      <c r="EQY3" s="285"/>
      <c r="EQZ3" s="285"/>
      <c r="ERA3" s="285"/>
      <c r="ERB3" s="285"/>
      <c r="ERC3" s="285"/>
      <c r="ERD3" s="285"/>
      <c r="ERE3" s="285"/>
      <c r="ERF3" s="285"/>
      <c r="ERG3" s="285"/>
      <c r="ERH3" s="285"/>
      <c r="ERI3" s="285"/>
      <c r="ERJ3" s="285"/>
      <c r="ERK3" s="285"/>
      <c r="ERL3" s="285"/>
      <c r="ERM3" s="285"/>
      <c r="ERN3" s="285"/>
      <c r="ERO3" s="285"/>
      <c r="ERP3" s="285"/>
      <c r="ERQ3" s="285"/>
      <c r="ERR3" s="285"/>
      <c r="ERS3" s="285"/>
      <c r="ERT3" s="285"/>
      <c r="ERU3" s="285"/>
      <c r="ERV3" s="285"/>
      <c r="ERW3" s="285"/>
      <c r="ERX3" s="285"/>
      <c r="ERY3" s="285"/>
      <c r="ERZ3" s="285"/>
      <c r="ESA3" s="285"/>
      <c r="ESB3" s="285"/>
      <c r="ESC3" s="285"/>
      <c r="ESD3" s="285"/>
      <c r="ESE3" s="285"/>
      <c r="ESF3" s="285"/>
      <c r="ESG3" s="285"/>
      <c r="ESH3" s="285"/>
      <c r="ESI3" s="285"/>
      <c r="ESJ3" s="285"/>
      <c r="ESK3" s="285"/>
      <c r="ESL3" s="285"/>
      <c r="ESM3" s="285"/>
      <c r="ESN3" s="285"/>
      <c r="ESO3" s="285"/>
      <c r="ESP3" s="285"/>
      <c r="ESQ3" s="285"/>
      <c r="ESR3" s="285"/>
      <c r="ESS3" s="285"/>
      <c r="EST3" s="285"/>
      <c r="ESU3" s="285"/>
      <c r="ESV3" s="285"/>
      <c r="ESW3" s="285"/>
      <c r="ESX3" s="285"/>
      <c r="ESY3" s="285"/>
      <c r="ESZ3" s="285"/>
      <c r="ETA3" s="285"/>
      <c r="ETB3" s="285"/>
      <c r="ETC3" s="285"/>
      <c r="ETD3" s="285"/>
      <c r="ETE3" s="285"/>
      <c r="ETF3" s="285"/>
      <c r="ETG3" s="285"/>
      <c r="ETH3" s="285"/>
      <c r="ETI3" s="285"/>
      <c r="ETJ3" s="285"/>
      <c r="ETK3" s="285"/>
      <c r="ETL3" s="285"/>
      <c r="ETM3" s="285"/>
      <c r="ETN3" s="285"/>
      <c r="ETO3" s="285"/>
      <c r="ETP3" s="285"/>
      <c r="ETQ3" s="285"/>
      <c r="ETR3" s="285"/>
      <c r="ETS3" s="285"/>
      <c r="ETT3" s="285"/>
      <c r="ETU3" s="285"/>
      <c r="ETV3" s="285"/>
      <c r="ETW3" s="285"/>
      <c r="ETX3" s="285"/>
      <c r="ETY3" s="285"/>
      <c r="ETZ3" s="285"/>
      <c r="EUA3" s="285"/>
      <c r="EUB3" s="285"/>
      <c r="EUC3" s="285"/>
      <c r="EUD3" s="285"/>
      <c r="EUE3" s="285"/>
      <c r="EUF3" s="285"/>
      <c r="EUG3" s="285"/>
      <c r="EUH3" s="285"/>
      <c r="EUI3" s="285"/>
      <c r="EUJ3" s="285"/>
      <c r="EUK3" s="285"/>
      <c r="EUL3" s="285"/>
      <c r="EUM3" s="285"/>
      <c r="EUN3" s="285"/>
      <c r="EUO3" s="285"/>
      <c r="EUP3" s="285"/>
      <c r="EUQ3" s="285"/>
      <c r="EUR3" s="285"/>
      <c r="EUS3" s="285"/>
      <c r="EUT3" s="285"/>
      <c r="EUU3" s="285"/>
      <c r="EUV3" s="285"/>
      <c r="EUW3" s="285"/>
      <c r="EUX3" s="285"/>
      <c r="EUY3" s="285"/>
      <c r="EUZ3" s="285"/>
      <c r="EVA3" s="285"/>
      <c r="EVB3" s="285"/>
      <c r="EVC3" s="285"/>
      <c r="EVD3" s="285"/>
      <c r="EVE3" s="285"/>
      <c r="EVF3" s="285"/>
      <c r="EVG3" s="285"/>
      <c r="EVH3" s="285"/>
      <c r="EVI3" s="285"/>
      <c r="EVJ3" s="285"/>
      <c r="EVK3" s="285"/>
      <c r="EVL3" s="285"/>
      <c r="EVM3" s="285"/>
      <c r="EVN3" s="285"/>
      <c r="EVO3" s="285"/>
      <c r="EVP3" s="285"/>
      <c r="EVQ3" s="285"/>
      <c r="EVR3" s="285"/>
      <c r="EVS3" s="285"/>
      <c r="EVT3" s="285"/>
      <c r="EVU3" s="285"/>
      <c r="EVV3" s="285"/>
      <c r="EVW3" s="285"/>
      <c r="EVX3" s="285"/>
      <c r="EVY3" s="285"/>
      <c r="EVZ3" s="285"/>
      <c r="EWA3" s="285"/>
      <c r="EWB3" s="285"/>
      <c r="EWC3" s="285"/>
      <c r="EWD3" s="285"/>
      <c r="EWE3" s="285"/>
      <c r="EWF3" s="285"/>
      <c r="EWG3" s="285"/>
      <c r="EWH3" s="285"/>
      <c r="EWI3" s="285"/>
      <c r="EWJ3" s="285"/>
      <c r="EWK3" s="285"/>
      <c r="EWL3" s="285"/>
      <c r="EWM3" s="285"/>
      <c r="EWN3" s="285"/>
      <c r="EWO3" s="285"/>
      <c r="EWP3" s="285"/>
      <c r="EWQ3" s="285"/>
      <c r="EWR3" s="285"/>
      <c r="EWS3" s="285"/>
      <c r="EWT3" s="285"/>
      <c r="EWU3" s="285"/>
      <c r="EWV3" s="285"/>
      <c r="EWW3" s="285"/>
      <c r="EWX3" s="285"/>
      <c r="EWY3" s="285"/>
      <c r="EWZ3" s="285"/>
      <c r="EXA3" s="285"/>
      <c r="EXB3" s="285"/>
      <c r="EXC3" s="285"/>
      <c r="EXD3" s="285"/>
      <c r="EXE3" s="285"/>
      <c r="EXF3" s="285"/>
      <c r="EXG3" s="285"/>
      <c r="EXH3" s="285"/>
      <c r="EXI3" s="285"/>
      <c r="EXJ3" s="285"/>
      <c r="EXK3" s="285"/>
      <c r="EXL3" s="285"/>
      <c r="EXM3" s="285"/>
      <c r="EXN3" s="285"/>
      <c r="EXO3" s="285"/>
      <c r="EXP3" s="285"/>
      <c r="EXQ3" s="285"/>
      <c r="EXR3" s="285"/>
      <c r="EXS3" s="285"/>
      <c r="EXT3" s="285"/>
      <c r="EXU3" s="285"/>
      <c r="EXV3" s="285"/>
      <c r="EXW3" s="285"/>
      <c r="EXX3" s="285"/>
      <c r="EXY3" s="285"/>
      <c r="EXZ3" s="285"/>
      <c r="EYA3" s="285"/>
      <c r="EYB3" s="285"/>
      <c r="EYC3" s="285"/>
      <c r="EYD3" s="285"/>
      <c r="EYE3" s="285"/>
      <c r="EYF3" s="285"/>
      <c r="EYG3" s="285"/>
      <c r="EYH3" s="285"/>
      <c r="EYI3" s="285"/>
      <c r="EYJ3" s="285"/>
      <c r="EYK3" s="285"/>
      <c r="EYL3" s="285"/>
      <c r="EYM3" s="285"/>
      <c r="EYN3" s="285"/>
      <c r="EYO3" s="285"/>
      <c r="EYP3" s="285"/>
      <c r="EYQ3" s="285"/>
      <c r="EYR3" s="285"/>
      <c r="EYS3" s="285"/>
      <c r="EYT3" s="285"/>
      <c r="EYU3" s="285"/>
      <c r="EYV3" s="285"/>
      <c r="EYW3" s="285"/>
      <c r="EYX3" s="285"/>
      <c r="EYY3" s="285"/>
      <c r="EYZ3" s="285"/>
      <c r="EZA3" s="285"/>
      <c r="EZB3" s="285"/>
      <c r="EZC3" s="285"/>
      <c r="EZD3" s="285"/>
      <c r="EZE3" s="285"/>
      <c r="EZF3" s="285"/>
      <c r="EZG3" s="285"/>
      <c r="EZH3" s="285"/>
      <c r="EZI3" s="285"/>
      <c r="EZJ3" s="285"/>
      <c r="EZK3" s="285"/>
      <c r="EZL3" s="285"/>
      <c r="EZM3" s="285"/>
      <c r="EZN3" s="285"/>
      <c r="EZO3" s="285"/>
      <c r="EZP3" s="285"/>
      <c r="EZQ3" s="285"/>
      <c r="EZR3" s="285"/>
      <c r="EZS3" s="285"/>
      <c r="EZT3" s="285"/>
      <c r="EZU3" s="285"/>
      <c r="EZV3" s="285"/>
      <c r="EZW3" s="285"/>
      <c r="EZX3" s="285"/>
      <c r="EZY3" s="285"/>
      <c r="EZZ3" s="285"/>
      <c r="FAA3" s="285"/>
      <c r="FAB3" s="285"/>
      <c r="FAC3" s="285"/>
      <c r="FAD3" s="285"/>
      <c r="FAE3" s="285"/>
      <c r="FAF3" s="285"/>
      <c r="FAG3" s="285"/>
      <c r="FAH3" s="285"/>
      <c r="FAI3" s="285"/>
      <c r="FAJ3" s="285"/>
      <c r="FAK3" s="285"/>
      <c r="FAL3" s="285"/>
      <c r="FAM3" s="285"/>
      <c r="FAN3" s="285"/>
      <c r="FAO3" s="285"/>
      <c r="FAP3" s="285"/>
      <c r="FAQ3" s="285"/>
      <c r="FAR3" s="285"/>
      <c r="FAS3" s="285"/>
      <c r="FAT3" s="285"/>
      <c r="FAU3" s="285"/>
      <c r="FAV3" s="285"/>
      <c r="FAW3" s="285"/>
      <c r="FAX3" s="285"/>
      <c r="FAY3" s="285"/>
      <c r="FAZ3" s="285"/>
      <c r="FBA3" s="285"/>
      <c r="FBB3" s="285"/>
      <c r="FBC3" s="285"/>
      <c r="FBD3" s="285"/>
      <c r="FBE3" s="285"/>
      <c r="FBF3" s="285"/>
      <c r="FBG3" s="285"/>
      <c r="FBH3" s="285"/>
      <c r="FBI3" s="285"/>
      <c r="FBJ3" s="285"/>
      <c r="FBK3" s="285"/>
      <c r="FBL3" s="285"/>
      <c r="FBM3" s="285"/>
      <c r="FBN3" s="285"/>
      <c r="FBO3" s="285"/>
      <c r="FBP3" s="285"/>
      <c r="FBQ3" s="285"/>
      <c r="FBR3" s="285"/>
      <c r="FBS3" s="285"/>
      <c r="FBT3" s="285"/>
      <c r="FBU3" s="285"/>
      <c r="FBV3" s="285"/>
      <c r="FBW3" s="285"/>
      <c r="FBX3" s="285"/>
      <c r="FBY3" s="285"/>
      <c r="FBZ3" s="285"/>
      <c r="FCA3" s="285"/>
      <c r="FCB3" s="285"/>
      <c r="FCC3" s="285"/>
      <c r="FCD3" s="285"/>
      <c r="FCE3" s="285"/>
      <c r="FCF3" s="285"/>
      <c r="FCG3" s="285"/>
      <c r="FCH3" s="285"/>
      <c r="FCI3" s="285"/>
      <c r="FCJ3" s="285"/>
      <c r="FCK3" s="285"/>
      <c r="FCL3" s="285"/>
      <c r="FCM3" s="285"/>
      <c r="FCN3" s="285"/>
      <c r="FCO3" s="285"/>
      <c r="FCP3" s="285"/>
      <c r="FCQ3" s="285"/>
      <c r="FCR3" s="285"/>
      <c r="FCS3" s="285"/>
      <c r="FCT3" s="285"/>
      <c r="FCU3" s="285"/>
      <c r="FCV3" s="285"/>
      <c r="FCW3" s="285"/>
      <c r="FCX3" s="285"/>
      <c r="FCY3" s="285"/>
      <c r="FCZ3" s="285"/>
      <c r="FDA3" s="285"/>
      <c r="FDB3" s="285"/>
      <c r="FDC3" s="285"/>
      <c r="FDD3" s="285"/>
      <c r="FDE3" s="285"/>
      <c r="FDF3" s="285"/>
      <c r="FDG3" s="285"/>
      <c r="FDH3" s="285"/>
      <c r="FDI3" s="285"/>
      <c r="FDJ3" s="285"/>
      <c r="FDK3" s="285"/>
      <c r="FDL3" s="285"/>
      <c r="FDM3" s="285"/>
      <c r="FDN3" s="285"/>
      <c r="FDO3" s="285"/>
      <c r="FDP3" s="285"/>
      <c r="FDQ3" s="285"/>
      <c r="FDR3" s="285"/>
      <c r="FDS3" s="285"/>
      <c r="FDT3" s="285"/>
      <c r="FDU3" s="285"/>
      <c r="FDV3" s="285"/>
      <c r="FDW3" s="285"/>
      <c r="FDX3" s="285"/>
      <c r="FDY3" s="285"/>
      <c r="FDZ3" s="285"/>
      <c r="FEA3" s="285"/>
      <c r="FEB3" s="285"/>
      <c r="FEC3" s="285"/>
      <c r="FED3" s="285"/>
      <c r="FEE3" s="285"/>
      <c r="FEF3" s="285"/>
      <c r="FEG3" s="285"/>
      <c r="FEH3" s="285"/>
      <c r="FEI3" s="285"/>
      <c r="FEJ3" s="285"/>
      <c r="FEK3" s="285"/>
      <c r="FEL3" s="285"/>
      <c r="FEM3" s="285"/>
      <c r="FEN3" s="285"/>
      <c r="FEO3" s="285"/>
      <c r="FEP3" s="285"/>
      <c r="FEQ3" s="285"/>
      <c r="FER3" s="285"/>
      <c r="FES3" s="285"/>
      <c r="FET3" s="285"/>
      <c r="FEU3" s="285"/>
      <c r="FEV3" s="285"/>
      <c r="FEW3" s="285"/>
      <c r="FEX3" s="285"/>
      <c r="FEY3" s="285"/>
      <c r="FEZ3" s="285"/>
      <c r="FFA3" s="285"/>
      <c r="FFB3" s="285"/>
      <c r="FFC3" s="285"/>
      <c r="FFD3" s="285"/>
      <c r="FFE3" s="285"/>
      <c r="FFF3" s="285"/>
      <c r="FFG3" s="285"/>
      <c r="FFH3" s="285"/>
      <c r="FFI3" s="285"/>
      <c r="FFJ3" s="285"/>
      <c r="FFK3" s="285"/>
      <c r="FFL3" s="285"/>
      <c r="FFM3" s="285"/>
      <c r="FFN3" s="285"/>
      <c r="FFO3" s="285"/>
      <c r="FFP3" s="285"/>
      <c r="FFQ3" s="285"/>
      <c r="FFR3" s="285"/>
      <c r="FFS3" s="285"/>
      <c r="FFT3" s="285"/>
      <c r="FFU3" s="285"/>
      <c r="FFV3" s="285"/>
      <c r="FFW3" s="285"/>
      <c r="FFX3" s="285"/>
      <c r="FFY3" s="285"/>
      <c r="FFZ3" s="285"/>
      <c r="FGA3" s="285"/>
      <c r="FGB3" s="285"/>
      <c r="FGC3" s="285"/>
      <c r="FGD3" s="285"/>
      <c r="FGE3" s="285"/>
      <c r="FGF3" s="285"/>
      <c r="FGG3" s="285"/>
      <c r="FGH3" s="285"/>
      <c r="FGI3" s="285"/>
      <c r="FGJ3" s="285"/>
      <c r="FGK3" s="285"/>
      <c r="FGL3" s="285"/>
      <c r="FGM3" s="285"/>
      <c r="FGN3" s="285"/>
      <c r="FGO3" s="285"/>
      <c r="FGP3" s="285"/>
      <c r="FGQ3" s="285"/>
      <c r="FGR3" s="285"/>
      <c r="FGS3" s="285"/>
      <c r="FGT3" s="285"/>
      <c r="FGU3" s="285"/>
      <c r="FGV3" s="285"/>
      <c r="FGW3" s="285"/>
      <c r="FGX3" s="285"/>
      <c r="FGY3" s="285"/>
      <c r="FGZ3" s="285"/>
      <c r="FHA3" s="285"/>
      <c r="FHB3" s="285"/>
      <c r="FHC3" s="285"/>
      <c r="FHD3" s="285"/>
      <c r="FHE3" s="285"/>
      <c r="FHF3" s="285"/>
      <c r="FHG3" s="285"/>
      <c r="FHH3" s="285"/>
      <c r="FHI3" s="285"/>
      <c r="FHJ3" s="285"/>
      <c r="FHK3" s="285"/>
      <c r="FHL3" s="285"/>
      <c r="FHM3" s="285"/>
      <c r="FHN3" s="285"/>
      <c r="FHO3" s="285"/>
      <c r="FHP3" s="285"/>
      <c r="FHQ3" s="285"/>
      <c r="FHR3" s="285"/>
      <c r="FHS3" s="285"/>
      <c r="FHT3" s="285"/>
      <c r="FHU3" s="285"/>
      <c r="FHV3" s="285"/>
      <c r="FHW3" s="285"/>
      <c r="FHX3" s="285"/>
      <c r="FHY3" s="285"/>
      <c r="FHZ3" s="285"/>
      <c r="FIA3" s="285"/>
      <c r="FIB3" s="285"/>
      <c r="FIC3" s="285"/>
      <c r="FID3" s="285"/>
      <c r="FIE3" s="285"/>
      <c r="FIF3" s="285"/>
      <c r="FIG3" s="285"/>
      <c r="FIH3" s="285"/>
      <c r="FII3" s="285"/>
      <c r="FIJ3" s="285"/>
      <c r="FIK3" s="285"/>
      <c r="FIL3" s="285"/>
      <c r="FIM3" s="285"/>
      <c r="FIN3" s="285"/>
      <c r="FIO3" s="285"/>
      <c r="FIP3" s="285"/>
      <c r="FIQ3" s="285"/>
      <c r="FIR3" s="285"/>
      <c r="FIS3" s="285"/>
      <c r="FIT3" s="285"/>
      <c r="FIU3" s="285"/>
      <c r="FIV3" s="285"/>
      <c r="FIW3" s="285"/>
      <c r="FIX3" s="285"/>
      <c r="FIY3" s="285"/>
      <c r="FIZ3" s="285"/>
      <c r="FJA3" s="285"/>
      <c r="FJB3" s="285"/>
      <c r="FJC3" s="285"/>
      <c r="FJD3" s="285"/>
      <c r="FJE3" s="285"/>
      <c r="FJF3" s="285"/>
      <c r="FJG3" s="285"/>
      <c r="FJH3" s="285"/>
      <c r="FJI3" s="285"/>
      <c r="FJJ3" s="285"/>
      <c r="FJK3" s="285"/>
      <c r="FJL3" s="285"/>
      <c r="FJM3" s="285"/>
      <c r="FJN3" s="285"/>
      <c r="FJO3" s="285"/>
      <c r="FJP3" s="285"/>
      <c r="FJQ3" s="285"/>
      <c r="FJR3" s="285"/>
      <c r="FJS3" s="285"/>
      <c r="FJT3" s="285"/>
      <c r="FJU3" s="285"/>
      <c r="FJV3" s="285"/>
      <c r="FJW3" s="285"/>
      <c r="FJX3" s="285"/>
      <c r="FJY3" s="285"/>
      <c r="FJZ3" s="285"/>
      <c r="FKA3" s="285"/>
      <c r="FKB3" s="285"/>
      <c r="FKC3" s="285"/>
      <c r="FKD3" s="285"/>
      <c r="FKE3" s="285"/>
      <c r="FKF3" s="285"/>
      <c r="FKG3" s="285"/>
      <c r="FKH3" s="285"/>
      <c r="FKI3" s="285"/>
      <c r="FKJ3" s="285"/>
      <c r="FKK3" s="285"/>
      <c r="FKL3" s="285"/>
      <c r="FKM3" s="285"/>
      <c r="FKN3" s="285"/>
      <c r="FKO3" s="285"/>
      <c r="FKP3" s="285"/>
      <c r="FKQ3" s="285"/>
      <c r="FKR3" s="285"/>
      <c r="FKS3" s="285"/>
      <c r="FKT3" s="285"/>
      <c r="FKU3" s="285"/>
      <c r="FKV3" s="285"/>
      <c r="FKW3" s="285"/>
      <c r="FKX3" s="285"/>
      <c r="FKY3" s="285"/>
      <c r="FKZ3" s="285"/>
      <c r="FLA3" s="285"/>
      <c r="FLB3" s="285"/>
      <c r="FLC3" s="285"/>
      <c r="FLD3" s="285"/>
      <c r="FLE3" s="285"/>
      <c r="FLF3" s="285"/>
      <c r="FLG3" s="285"/>
      <c r="FLH3" s="285"/>
      <c r="FLI3" s="285"/>
      <c r="FLJ3" s="285"/>
      <c r="FLK3" s="285"/>
      <c r="FLL3" s="285"/>
      <c r="FLM3" s="285"/>
      <c r="FLN3" s="285"/>
      <c r="FLO3" s="285"/>
      <c r="FLP3" s="285"/>
      <c r="FLQ3" s="285"/>
      <c r="FLR3" s="285"/>
      <c r="FLS3" s="285"/>
      <c r="FLT3" s="285"/>
      <c r="FLU3" s="285"/>
      <c r="FLV3" s="285"/>
      <c r="FLW3" s="285"/>
      <c r="FLX3" s="285"/>
      <c r="FLY3" s="285"/>
      <c r="FLZ3" s="285"/>
      <c r="FMA3" s="285"/>
      <c r="FMB3" s="285"/>
      <c r="FMC3" s="285"/>
      <c r="FMD3" s="285"/>
      <c r="FME3" s="285"/>
      <c r="FMF3" s="285"/>
      <c r="FMG3" s="285"/>
      <c r="FMH3" s="285"/>
      <c r="FMI3" s="285"/>
      <c r="FMJ3" s="285"/>
      <c r="FMK3" s="285"/>
      <c r="FML3" s="285"/>
      <c r="FMM3" s="285"/>
      <c r="FMN3" s="285"/>
      <c r="FMO3" s="285"/>
      <c r="FMP3" s="285"/>
      <c r="FMQ3" s="285"/>
      <c r="FMR3" s="285"/>
      <c r="FMS3" s="285"/>
      <c r="FMT3" s="285"/>
      <c r="FMU3" s="285"/>
      <c r="FMV3" s="285"/>
      <c r="FMW3" s="285"/>
      <c r="FMX3" s="285"/>
      <c r="FMY3" s="285"/>
      <c r="FMZ3" s="285"/>
      <c r="FNA3" s="285"/>
      <c r="FNB3" s="285"/>
      <c r="FNC3" s="285"/>
      <c r="FND3" s="285"/>
      <c r="FNE3" s="285"/>
      <c r="FNF3" s="285"/>
      <c r="FNG3" s="285"/>
      <c r="FNH3" s="285"/>
      <c r="FNI3" s="285"/>
      <c r="FNJ3" s="285"/>
      <c r="FNK3" s="285"/>
      <c r="FNL3" s="285"/>
      <c r="FNM3" s="285"/>
      <c r="FNN3" s="285"/>
      <c r="FNO3" s="285"/>
      <c r="FNP3" s="285"/>
      <c r="FNQ3" s="285"/>
      <c r="FNR3" s="285"/>
      <c r="FNS3" s="285"/>
      <c r="FNT3" s="285"/>
      <c r="FNU3" s="285"/>
      <c r="FNV3" s="285"/>
      <c r="FNW3" s="285"/>
      <c r="FNX3" s="285"/>
      <c r="FNY3" s="285"/>
      <c r="FNZ3" s="285"/>
      <c r="FOA3" s="285"/>
      <c r="FOB3" s="285"/>
      <c r="FOC3" s="285"/>
      <c r="FOD3" s="285"/>
      <c r="FOE3" s="285"/>
      <c r="FOF3" s="285"/>
      <c r="FOG3" s="285"/>
      <c r="FOH3" s="285"/>
      <c r="FOI3" s="285"/>
      <c r="FOJ3" s="285"/>
      <c r="FOK3" s="285"/>
      <c r="FOL3" s="285"/>
      <c r="FOM3" s="285"/>
      <c r="FON3" s="285"/>
      <c r="FOO3" s="285"/>
      <c r="FOP3" s="285"/>
      <c r="FOQ3" s="285"/>
      <c r="FOR3" s="285"/>
      <c r="FOS3" s="285"/>
      <c r="FOT3" s="285"/>
      <c r="FOU3" s="285"/>
      <c r="FOV3" s="285"/>
      <c r="FOW3" s="285"/>
      <c r="FOX3" s="285"/>
      <c r="FOY3" s="285"/>
      <c r="FOZ3" s="285"/>
      <c r="FPA3" s="285"/>
      <c r="FPB3" s="285"/>
      <c r="FPC3" s="285"/>
      <c r="FPD3" s="285"/>
      <c r="FPE3" s="285"/>
      <c r="FPF3" s="285"/>
      <c r="FPG3" s="285"/>
      <c r="FPH3" s="285"/>
      <c r="FPI3" s="285"/>
      <c r="FPJ3" s="285"/>
      <c r="FPK3" s="285"/>
      <c r="FPL3" s="285"/>
      <c r="FPM3" s="285"/>
      <c r="FPN3" s="285"/>
      <c r="FPO3" s="285"/>
      <c r="FPP3" s="285"/>
      <c r="FPQ3" s="285"/>
      <c r="FPR3" s="285"/>
      <c r="FPS3" s="285"/>
      <c r="FPT3" s="285"/>
      <c r="FPU3" s="285"/>
      <c r="FPV3" s="285"/>
      <c r="FPW3" s="285"/>
      <c r="FPX3" s="285"/>
      <c r="FPY3" s="285"/>
      <c r="FPZ3" s="285"/>
      <c r="FQA3" s="285"/>
      <c r="FQB3" s="285"/>
      <c r="FQC3" s="285"/>
      <c r="FQD3" s="285"/>
      <c r="FQE3" s="285"/>
      <c r="FQF3" s="285"/>
      <c r="FQG3" s="285"/>
      <c r="FQH3" s="285"/>
      <c r="FQI3" s="285"/>
      <c r="FQJ3" s="285"/>
      <c r="FQK3" s="285"/>
      <c r="FQL3" s="285"/>
      <c r="FQM3" s="285"/>
      <c r="FQN3" s="285"/>
      <c r="FQO3" s="285"/>
      <c r="FQP3" s="285"/>
      <c r="FQQ3" s="285"/>
      <c r="FQR3" s="285"/>
      <c r="FQS3" s="285"/>
      <c r="FQT3" s="285"/>
      <c r="FQU3" s="285"/>
      <c r="FQV3" s="285"/>
      <c r="FQW3" s="285"/>
      <c r="FQX3" s="285"/>
      <c r="FQY3" s="285"/>
      <c r="FQZ3" s="285"/>
      <c r="FRA3" s="285"/>
      <c r="FRB3" s="285"/>
      <c r="FRC3" s="285"/>
      <c r="FRD3" s="285"/>
      <c r="FRE3" s="285"/>
      <c r="FRF3" s="285"/>
      <c r="FRG3" s="285"/>
      <c r="FRH3" s="285"/>
      <c r="FRI3" s="285"/>
      <c r="FRJ3" s="285"/>
      <c r="FRK3" s="285"/>
      <c r="FRL3" s="285"/>
      <c r="FRM3" s="285"/>
      <c r="FRN3" s="285"/>
      <c r="FRO3" s="285"/>
      <c r="FRP3" s="285"/>
      <c r="FRQ3" s="285"/>
      <c r="FRR3" s="285"/>
      <c r="FRS3" s="285"/>
      <c r="FRT3" s="285"/>
      <c r="FRU3" s="285"/>
      <c r="FRV3" s="285"/>
      <c r="FRW3" s="285"/>
      <c r="FRX3" s="285"/>
      <c r="FRY3" s="285"/>
      <c r="FRZ3" s="285"/>
      <c r="FSA3" s="285"/>
      <c r="FSB3" s="285"/>
      <c r="FSC3" s="285"/>
      <c r="FSD3" s="285"/>
      <c r="FSE3" s="285"/>
      <c r="FSF3" s="285"/>
      <c r="FSG3" s="285"/>
      <c r="FSH3" s="285"/>
      <c r="FSI3" s="285"/>
      <c r="FSJ3" s="285"/>
      <c r="FSK3" s="285"/>
      <c r="FSL3" s="285"/>
      <c r="FSM3" s="285"/>
      <c r="FSN3" s="285"/>
      <c r="FSO3" s="285"/>
      <c r="FSP3" s="285"/>
      <c r="FSQ3" s="285"/>
      <c r="FSR3" s="285"/>
      <c r="FSS3" s="285"/>
      <c r="FST3" s="285"/>
      <c r="FSU3" s="285"/>
      <c r="FSV3" s="285"/>
      <c r="FSW3" s="285"/>
      <c r="FSX3" s="285"/>
      <c r="FSY3" s="285"/>
      <c r="FSZ3" s="285"/>
      <c r="FTA3" s="285"/>
      <c r="FTB3" s="285"/>
      <c r="FTC3" s="285"/>
      <c r="FTD3" s="285"/>
      <c r="FTE3" s="285"/>
      <c r="FTF3" s="285"/>
      <c r="FTG3" s="285"/>
      <c r="FTH3" s="285"/>
      <c r="FTI3" s="285"/>
      <c r="FTJ3" s="285"/>
      <c r="FTK3" s="285"/>
      <c r="FTL3" s="285"/>
      <c r="FTM3" s="285"/>
      <c r="FTN3" s="285"/>
      <c r="FTO3" s="285"/>
      <c r="FTP3" s="285"/>
      <c r="FTQ3" s="285"/>
      <c r="FTR3" s="285"/>
      <c r="FTS3" s="285"/>
      <c r="FTT3" s="285"/>
      <c r="FTU3" s="285"/>
      <c r="FTV3" s="285"/>
      <c r="FTW3" s="285"/>
      <c r="FTX3" s="285"/>
      <c r="FTY3" s="285"/>
      <c r="FTZ3" s="285"/>
      <c r="FUA3" s="285"/>
      <c r="FUB3" s="285"/>
      <c r="FUC3" s="285"/>
      <c r="FUD3" s="285"/>
      <c r="FUE3" s="285"/>
      <c r="FUF3" s="285"/>
      <c r="FUG3" s="285"/>
      <c r="FUH3" s="285"/>
      <c r="FUI3" s="285"/>
      <c r="FUJ3" s="285"/>
      <c r="FUK3" s="285"/>
      <c r="FUL3" s="285"/>
      <c r="FUM3" s="285"/>
      <c r="FUN3" s="285"/>
      <c r="FUO3" s="285"/>
      <c r="FUP3" s="285"/>
      <c r="FUQ3" s="285"/>
      <c r="FUR3" s="285"/>
      <c r="FUS3" s="285"/>
      <c r="FUT3" s="285"/>
      <c r="FUU3" s="285"/>
      <c r="FUV3" s="285"/>
      <c r="FUW3" s="285"/>
      <c r="FUX3" s="285"/>
      <c r="FUY3" s="285"/>
      <c r="FUZ3" s="285"/>
      <c r="FVA3" s="285"/>
      <c r="FVB3" s="285"/>
      <c r="FVC3" s="285"/>
      <c r="FVD3" s="285"/>
      <c r="FVE3" s="285"/>
      <c r="FVF3" s="285"/>
      <c r="FVG3" s="285"/>
      <c r="FVH3" s="285"/>
      <c r="FVI3" s="285"/>
      <c r="FVJ3" s="285"/>
      <c r="FVK3" s="285"/>
      <c r="FVL3" s="285"/>
      <c r="FVM3" s="285"/>
      <c r="FVN3" s="285"/>
      <c r="FVO3" s="285"/>
      <c r="FVP3" s="285"/>
      <c r="FVQ3" s="285"/>
      <c r="FVR3" s="285"/>
      <c r="FVS3" s="285"/>
      <c r="FVT3" s="285"/>
      <c r="FVU3" s="285"/>
      <c r="FVV3" s="285"/>
      <c r="FVW3" s="285"/>
      <c r="FVX3" s="285"/>
      <c r="FVY3" s="285"/>
      <c r="FVZ3" s="285"/>
      <c r="FWA3" s="285"/>
      <c r="FWB3" s="285"/>
      <c r="FWC3" s="285"/>
      <c r="FWD3" s="285"/>
      <c r="FWE3" s="285"/>
      <c r="FWF3" s="285"/>
      <c r="FWG3" s="285"/>
      <c r="FWH3" s="285"/>
      <c r="FWI3" s="285"/>
      <c r="FWJ3" s="285"/>
      <c r="FWK3" s="285"/>
      <c r="FWL3" s="285"/>
      <c r="FWM3" s="285"/>
      <c r="FWN3" s="285"/>
      <c r="FWO3" s="285"/>
      <c r="FWP3" s="285"/>
      <c r="FWQ3" s="285"/>
      <c r="FWR3" s="285"/>
      <c r="FWS3" s="285"/>
      <c r="FWT3" s="285"/>
      <c r="FWU3" s="285"/>
      <c r="FWV3" s="285"/>
      <c r="FWW3" s="285"/>
      <c r="FWX3" s="285"/>
      <c r="FWY3" s="285"/>
      <c r="FWZ3" s="285"/>
      <c r="FXA3" s="285"/>
      <c r="FXB3" s="285"/>
      <c r="FXC3" s="285"/>
      <c r="FXD3" s="285"/>
      <c r="FXE3" s="285"/>
      <c r="FXF3" s="285"/>
      <c r="FXG3" s="285"/>
      <c r="FXH3" s="285"/>
      <c r="FXI3" s="285"/>
      <c r="FXJ3" s="285"/>
      <c r="FXK3" s="285"/>
      <c r="FXL3" s="285"/>
      <c r="FXM3" s="285"/>
      <c r="FXN3" s="285"/>
      <c r="FXO3" s="285"/>
      <c r="FXP3" s="285"/>
      <c r="FXQ3" s="285"/>
      <c r="FXR3" s="285"/>
      <c r="FXS3" s="285"/>
      <c r="FXT3" s="285"/>
      <c r="FXU3" s="285"/>
      <c r="FXV3" s="285"/>
      <c r="FXW3" s="285"/>
      <c r="FXX3" s="285"/>
      <c r="FXY3" s="285"/>
      <c r="FXZ3" s="285"/>
      <c r="FYA3" s="285"/>
      <c r="FYB3" s="285"/>
      <c r="FYC3" s="285"/>
      <c r="FYD3" s="285"/>
      <c r="FYE3" s="285"/>
      <c r="FYF3" s="285"/>
      <c r="FYG3" s="285"/>
      <c r="FYH3" s="285"/>
      <c r="FYI3" s="285"/>
      <c r="FYJ3" s="285"/>
      <c r="FYK3" s="285"/>
      <c r="FYL3" s="285"/>
      <c r="FYM3" s="285"/>
      <c r="FYN3" s="285"/>
      <c r="FYO3" s="285"/>
      <c r="FYP3" s="285"/>
      <c r="FYQ3" s="285"/>
      <c r="FYR3" s="285"/>
      <c r="FYS3" s="285"/>
      <c r="FYT3" s="285"/>
      <c r="FYU3" s="285"/>
      <c r="FYV3" s="285"/>
      <c r="FYW3" s="285"/>
      <c r="FYX3" s="285"/>
      <c r="FYY3" s="285"/>
      <c r="FYZ3" s="285"/>
      <c r="FZA3" s="285"/>
      <c r="FZB3" s="285"/>
      <c r="FZC3" s="285"/>
      <c r="FZD3" s="285"/>
      <c r="FZE3" s="285"/>
      <c r="FZF3" s="285"/>
      <c r="FZG3" s="285"/>
      <c r="FZH3" s="285"/>
      <c r="FZI3" s="285"/>
      <c r="FZJ3" s="285"/>
      <c r="FZK3" s="285"/>
      <c r="FZL3" s="285"/>
      <c r="FZM3" s="285"/>
      <c r="FZN3" s="285"/>
      <c r="FZO3" s="285"/>
      <c r="FZP3" s="285"/>
      <c r="FZQ3" s="285"/>
      <c r="FZR3" s="285"/>
      <c r="FZS3" s="285"/>
      <c r="FZT3" s="285"/>
      <c r="FZU3" s="285"/>
      <c r="FZV3" s="285"/>
      <c r="FZW3" s="285"/>
      <c r="FZX3" s="285"/>
      <c r="FZY3" s="285"/>
      <c r="FZZ3" s="285"/>
      <c r="GAA3" s="285"/>
      <c r="GAB3" s="285"/>
      <c r="GAC3" s="285"/>
      <c r="GAD3" s="285"/>
      <c r="GAE3" s="285"/>
      <c r="GAF3" s="285"/>
      <c r="GAG3" s="285"/>
      <c r="GAH3" s="285"/>
      <c r="GAI3" s="285"/>
      <c r="GAJ3" s="285"/>
      <c r="GAK3" s="285"/>
      <c r="GAL3" s="285"/>
      <c r="GAM3" s="285"/>
      <c r="GAN3" s="285"/>
      <c r="GAO3" s="285"/>
      <c r="GAP3" s="285"/>
      <c r="GAQ3" s="285"/>
      <c r="GAR3" s="285"/>
      <c r="GAS3" s="285"/>
      <c r="GAT3" s="285"/>
      <c r="GAU3" s="285"/>
      <c r="GAV3" s="285"/>
      <c r="GAW3" s="285"/>
      <c r="GAX3" s="285"/>
      <c r="GAY3" s="285"/>
      <c r="GAZ3" s="285"/>
      <c r="GBA3" s="285"/>
      <c r="GBB3" s="285"/>
      <c r="GBC3" s="285"/>
      <c r="GBD3" s="285"/>
      <c r="GBE3" s="285"/>
      <c r="GBF3" s="285"/>
      <c r="GBG3" s="285"/>
      <c r="GBH3" s="285"/>
      <c r="GBI3" s="285"/>
      <c r="GBJ3" s="285"/>
      <c r="GBK3" s="285"/>
      <c r="GBL3" s="285"/>
      <c r="GBM3" s="285"/>
      <c r="GBN3" s="285"/>
      <c r="GBO3" s="285"/>
      <c r="GBP3" s="285"/>
      <c r="GBQ3" s="285"/>
      <c r="GBR3" s="285"/>
      <c r="GBS3" s="285"/>
      <c r="GBT3" s="285"/>
      <c r="GBU3" s="285"/>
      <c r="GBV3" s="285"/>
      <c r="GBW3" s="285"/>
      <c r="GBX3" s="285"/>
      <c r="GBY3" s="285"/>
      <c r="GBZ3" s="285"/>
      <c r="GCA3" s="285"/>
      <c r="GCB3" s="285"/>
      <c r="GCC3" s="285"/>
      <c r="GCD3" s="285"/>
      <c r="GCE3" s="285"/>
      <c r="GCF3" s="285"/>
      <c r="GCG3" s="285"/>
      <c r="GCH3" s="285"/>
      <c r="GCI3" s="285"/>
      <c r="GCJ3" s="285"/>
      <c r="GCK3" s="285"/>
      <c r="GCL3" s="285"/>
      <c r="GCM3" s="285"/>
      <c r="GCN3" s="285"/>
      <c r="GCO3" s="285"/>
      <c r="GCP3" s="285"/>
      <c r="GCQ3" s="285"/>
      <c r="GCR3" s="285"/>
      <c r="GCS3" s="285"/>
      <c r="GCT3" s="285"/>
      <c r="GCU3" s="285"/>
      <c r="GCV3" s="285"/>
      <c r="GCW3" s="285"/>
      <c r="GCX3" s="285"/>
      <c r="GCY3" s="285"/>
      <c r="GCZ3" s="285"/>
      <c r="GDA3" s="285"/>
      <c r="GDB3" s="285"/>
      <c r="GDC3" s="285"/>
      <c r="GDD3" s="285"/>
      <c r="GDE3" s="285"/>
      <c r="GDF3" s="285"/>
      <c r="GDG3" s="285"/>
      <c r="GDH3" s="285"/>
      <c r="GDI3" s="285"/>
      <c r="GDJ3" s="285"/>
      <c r="GDK3" s="285"/>
      <c r="GDL3" s="285"/>
      <c r="GDM3" s="285"/>
      <c r="GDN3" s="285"/>
      <c r="GDO3" s="285"/>
      <c r="GDP3" s="285"/>
      <c r="GDQ3" s="285"/>
      <c r="GDR3" s="285"/>
      <c r="GDS3" s="285"/>
      <c r="GDT3" s="285"/>
      <c r="GDU3" s="285"/>
      <c r="GDV3" s="285"/>
      <c r="GDW3" s="285"/>
      <c r="GDX3" s="285"/>
      <c r="GDY3" s="285"/>
      <c r="GDZ3" s="285"/>
      <c r="GEA3" s="285"/>
      <c r="GEB3" s="285"/>
      <c r="GEC3" s="285"/>
      <c r="GED3" s="285"/>
      <c r="GEE3" s="285"/>
      <c r="GEF3" s="285"/>
      <c r="GEG3" s="285"/>
      <c r="GEH3" s="285"/>
      <c r="GEI3" s="285"/>
      <c r="GEJ3" s="285"/>
      <c r="GEK3" s="285"/>
      <c r="GEL3" s="285"/>
      <c r="GEM3" s="285"/>
      <c r="GEN3" s="285"/>
      <c r="GEO3" s="285"/>
      <c r="GEP3" s="285"/>
      <c r="GEQ3" s="285"/>
      <c r="GER3" s="285"/>
      <c r="GES3" s="285"/>
      <c r="GET3" s="285"/>
      <c r="GEU3" s="285"/>
      <c r="GEV3" s="285"/>
      <c r="GEW3" s="285"/>
      <c r="GEX3" s="285"/>
      <c r="GEY3" s="285"/>
      <c r="GEZ3" s="285"/>
      <c r="GFA3" s="285"/>
      <c r="GFB3" s="285"/>
      <c r="GFC3" s="285"/>
      <c r="GFD3" s="285"/>
      <c r="GFE3" s="285"/>
      <c r="GFF3" s="285"/>
      <c r="GFG3" s="285"/>
      <c r="GFH3" s="285"/>
      <c r="GFI3" s="285"/>
      <c r="GFJ3" s="285"/>
      <c r="GFK3" s="285"/>
      <c r="GFL3" s="285"/>
      <c r="GFM3" s="285"/>
      <c r="GFN3" s="285"/>
      <c r="GFO3" s="285"/>
      <c r="GFP3" s="285"/>
      <c r="GFQ3" s="285"/>
      <c r="GFR3" s="285"/>
      <c r="GFS3" s="285"/>
      <c r="GFT3" s="285"/>
      <c r="GFU3" s="285"/>
      <c r="GFV3" s="285"/>
      <c r="GFW3" s="285"/>
      <c r="GFX3" s="285"/>
      <c r="GFY3" s="285"/>
      <c r="GFZ3" s="285"/>
      <c r="GGA3" s="285"/>
      <c r="GGB3" s="285"/>
      <c r="GGC3" s="285"/>
      <c r="GGD3" s="285"/>
      <c r="GGE3" s="285"/>
      <c r="GGF3" s="285"/>
      <c r="GGG3" s="285"/>
      <c r="GGH3" s="285"/>
      <c r="GGI3" s="285"/>
      <c r="GGJ3" s="285"/>
      <c r="GGK3" s="285"/>
      <c r="GGL3" s="285"/>
      <c r="GGM3" s="285"/>
      <c r="GGN3" s="285"/>
      <c r="GGO3" s="285"/>
      <c r="GGP3" s="285"/>
      <c r="GGQ3" s="285"/>
      <c r="GGR3" s="285"/>
      <c r="GGS3" s="285"/>
      <c r="GGT3" s="285"/>
      <c r="GGU3" s="285"/>
      <c r="GGV3" s="285"/>
      <c r="GGW3" s="285"/>
      <c r="GGX3" s="285"/>
      <c r="GGY3" s="285"/>
      <c r="GGZ3" s="285"/>
      <c r="GHA3" s="285"/>
      <c r="GHB3" s="285"/>
      <c r="GHC3" s="285"/>
      <c r="GHD3" s="285"/>
      <c r="GHE3" s="285"/>
      <c r="GHF3" s="285"/>
      <c r="GHG3" s="285"/>
      <c r="GHH3" s="285"/>
      <c r="GHI3" s="285"/>
      <c r="GHJ3" s="285"/>
      <c r="GHK3" s="285"/>
      <c r="GHL3" s="285"/>
      <c r="GHM3" s="285"/>
      <c r="GHN3" s="285"/>
      <c r="GHO3" s="285"/>
      <c r="GHP3" s="285"/>
      <c r="GHQ3" s="285"/>
      <c r="GHR3" s="285"/>
      <c r="GHS3" s="285"/>
      <c r="GHT3" s="285"/>
      <c r="GHU3" s="285"/>
      <c r="GHV3" s="285"/>
      <c r="GHW3" s="285"/>
      <c r="GHX3" s="285"/>
      <c r="GHY3" s="285"/>
      <c r="GHZ3" s="285"/>
      <c r="GIA3" s="285"/>
      <c r="GIB3" s="285"/>
      <c r="GIC3" s="285"/>
      <c r="GID3" s="285"/>
      <c r="GIE3" s="285"/>
      <c r="GIF3" s="285"/>
      <c r="GIG3" s="285"/>
      <c r="GIH3" s="285"/>
      <c r="GII3" s="285"/>
      <c r="GIJ3" s="285"/>
      <c r="GIK3" s="285"/>
      <c r="GIL3" s="285"/>
      <c r="GIM3" s="285"/>
      <c r="GIN3" s="285"/>
      <c r="GIO3" s="285"/>
      <c r="GIP3" s="285"/>
      <c r="GIQ3" s="285"/>
      <c r="GIR3" s="285"/>
      <c r="GIS3" s="285"/>
      <c r="GIT3" s="285"/>
      <c r="GIU3" s="285"/>
      <c r="GIV3" s="285"/>
      <c r="GIW3" s="285"/>
      <c r="GIX3" s="285"/>
      <c r="GIY3" s="285"/>
      <c r="GIZ3" s="285"/>
      <c r="GJA3" s="285"/>
      <c r="GJB3" s="285"/>
      <c r="GJC3" s="285"/>
      <c r="GJD3" s="285"/>
      <c r="GJE3" s="285"/>
      <c r="GJF3" s="285"/>
      <c r="GJG3" s="285"/>
      <c r="GJH3" s="285"/>
      <c r="GJI3" s="285"/>
      <c r="GJJ3" s="285"/>
      <c r="GJK3" s="285"/>
      <c r="GJL3" s="285"/>
      <c r="GJM3" s="285"/>
      <c r="GJN3" s="285"/>
      <c r="GJO3" s="285"/>
      <c r="GJP3" s="285"/>
      <c r="GJQ3" s="285"/>
      <c r="GJR3" s="285"/>
      <c r="GJS3" s="285"/>
      <c r="GJT3" s="285"/>
      <c r="GJU3" s="285"/>
      <c r="GJV3" s="285"/>
      <c r="GJW3" s="285"/>
      <c r="GJX3" s="285"/>
      <c r="GJY3" s="285"/>
      <c r="GJZ3" s="285"/>
      <c r="GKA3" s="285"/>
      <c r="GKB3" s="285"/>
      <c r="GKC3" s="285"/>
      <c r="GKD3" s="285"/>
      <c r="GKE3" s="285"/>
      <c r="GKF3" s="285"/>
      <c r="GKG3" s="285"/>
      <c r="GKH3" s="285"/>
      <c r="GKI3" s="285"/>
      <c r="GKJ3" s="285"/>
      <c r="GKK3" s="285"/>
      <c r="GKL3" s="285"/>
      <c r="GKM3" s="285"/>
      <c r="GKN3" s="285"/>
      <c r="GKO3" s="285"/>
      <c r="GKP3" s="285"/>
      <c r="GKQ3" s="285"/>
      <c r="GKR3" s="285"/>
      <c r="GKS3" s="285"/>
      <c r="GKT3" s="285"/>
      <c r="GKU3" s="285"/>
      <c r="GKV3" s="285"/>
      <c r="GKW3" s="285"/>
      <c r="GKX3" s="285"/>
      <c r="GKY3" s="285"/>
      <c r="GKZ3" s="285"/>
      <c r="GLA3" s="285"/>
      <c r="GLB3" s="285"/>
      <c r="GLC3" s="285"/>
      <c r="GLD3" s="285"/>
      <c r="GLE3" s="285"/>
      <c r="GLF3" s="285"/>
      <c r="GLG3" s="285"/>
      <c r="GLH3" s="285"/>
      <c r="GLI3" s="285"/>
      <c r="GLJ3" s="285"/>
      <c r="GLK3" s="285"/>
      <c r="GLL3" s="285"/>
      <c r="GLM3" s="285"/>
      <c r="GLN3" s="285"/>
      <c r="GLO3" s="285"/>
      <c r="GLP3" s="285"/>
      <c r="GLQ3" s="285"/>
      <c r="GLR3" s="285"/>
      <c r="GLS3" s="285"/>
      <c r="GLT3" s="285"/>
      <c r="GLU3" s="285"/>
      <c r="GLV3" s="285"/>
      <c r="GLW3" s="285"/>
      <c r="GLX3" s="285"/>
      <c r="GLY3" s="285"/>
      <c r="GLZ3" s="285"/>
      <c r="GMA3" s="285"/>
      <c r="GMB3" s="285"/>
      <c r="GMC3" s="285"/>
      <c r="GMD3" s="285"/>
      <c r="GME3" s="285"/>
      <c r="GMF3" s="285"/>
      <c r="GMG3" s="285"/>
      <c r="GMH3" s="285"/>
      <c r="GMI3" s="285"/>
      <c r="GMJ3" s="285"/>
      <c r="GMK3" s="285"/>
      <c r="GML3" s="285"/>
      <c r="GMM3" s="285"/>
      <c r="GMN3" s="285"/>
      <c r="GMO3" s="285"/>
      <c r="GMP3" s="285"/>
      <c r="GMQ3" s="285"/>
      <c r="GMR3" s="285"/>
      <c r="GMS3" s="285"/>
      <c r="GMT3" s="285"/>
      <c r="GMU3" s="285"/>
      <c r="GMV3" s="285"/>
      <c r="GMW3" s="285"/>
      <c r="GMX3" s="285"/>
      <c r="GMY3" s="285"/>
      <c r="GMZ3" s="285"/>
      <c r="GNA3" s="285"/>
      <c r="GNB3" s="285"/>
      <c r="GNC3" s="285"/>
      <c r="GND3" s="285"/>
      <c r="GNE3" s="285"/>
      <c r="GNF3" s="285"/>
      <c r="GNG3" s="285"/>
      <c r="GNH3" s="285"/>
      <c r="GNI3" s="285"/>
      <c r="GNJ3" s="285"/>
      <c r="GNK3" s="285"/>
      <c r="GNL3" s="285"/>
      <c r="GNM3" s="285"/>
      <c r="GNN3" s="285"/>
      <c r="GNO3" s="285"/>
      <c r="GNP3" s="285"/>
      <c r="GNQ3" s="285"/>
      <c r="GNR3" s="285"/>
      <c r="GNS3" s="285"/>
      <c r="GNT3" s="285"/>
      <c r="GNU3" s="285"/>
      <c r="GNV3" s="285"/>
      <c r="GNW3" s="285"/>
      <c r="GNX3" s="285"/>
      <c r="GNY3" s="285"/>
      <c r="GNZ3" s="285"/>
      <c r="GOA3" s="285"/>
      <c r="GOB3" s="285"/>
      <c r="GOC3" s="285"/>
      <c r="GOD3" s="285"/>
      <c r="GOE3" s="285"/>
      <c r="GOF3" s="285"/>
      <c r="GOG3" s="285"/>
      <c r="GOH3" s="285"/>
      <c r="GOI3" s="285"/>
      <c r="GOJ3" s="285"/>
      <c r="GOK3" s="285"/>
      <c r="GOL3" s="285"/>
      <c r="GOM3" s="285"/>
      <c r="GON3" s="285"/>
      <c r="GOO3" s="285"/>
      <c r="GOP3" s="285"/>
      <c r="GOQ3" s="285"/>
      <c r="GOR3" s="285"/>
      <c r="GOS3" s="285"/>
      <c r="GOT3" s="285"/>
      <c r="GOU3" s="285"/>
      <c r="GOV3" s="285"/>
      <c r="GOW3" s="285"/>
      <c r="GOX3" s="285"/>
      <c r="GOY3" s="285"/>
      <c r="GOZ3" s="285"/>
      <c r="GPA3" s="285"/>
      <c r="GPB3" s="285"/>
      <c r="GPC3" s="285"/>
      <c r="GPD3" s="285"/>
      <c r="GPE3" s="285"/>
      <c r="GPF3" s="285"/>
      <c r="GPG3" s="285"/>
      <c r="GPH3" s="285"/>
      <c r="GPI3" s="285"/>
      <c r="GPJ3" s="285"/>
      <c r="GPK3" s="285"/>
      <c r="GPL3" s="285"/>
      <c r="GPM3" s="285"/>
      <c r="GPN3" s="285"/>
      <c r="GPO3" s="285"/>
      <c r="GPP3" s="285"/>
      <c r="GPQ3" s="285"/>
      <c r="GPR3" s="285"/>
      <c r="GPS3" s="285"/>
      <c r="GPT3" s="285"/>
      <c r="GPU3" s="285"/>
      <c r="GPV3" s="285"/>
      <c r="GPW3" s="285"/>
      <c r="GPX3" s="285"/>
      <c r="GPY3" s="285"/>
      <c r="GPZ3" s="285"/>
      <c r="GQA3" s="285"/>
      <c r="GQB3" s="285"/>
      <c r="GQC3" s="285"/>
      <c r="GQD3" s="285"/>
      <c r="GQE3" s="285"/>
      <c r="GQF3" s="285"/>
      <c r="GQG3" s="285"/>
      <c r="GQH3" s="285"/>
      <c r="GQI3" s="285"/>
      <c r="GQJ3" s="285"/>
      <c r="GQK3" s="285"/>
      <c r="GQL3" s="285"/>
      <c r="GQM3" s="285"/>
      <c r="GQN3" s="285"/>
      <c r="GQO3" s="285"/>
      <c r="GQP3" s="285"/>
      <c r="GQQ3" s="285"/>
      <c r="GQR3" s="285"/>
      <c r="GQS3" s="285"/>
      <c r="GQT3" s="285"/>
      <c r="GQU3" s="285"/>
      <c r="GQV3" s="285"/>
      <c r="GQW3" s="285"/>
      <c r="GQX3" s="285"/>
      <c r="GQY3" s="285"/>
      <c r="GQZ3" s="285"/>
      <c r="GRA3" s="285"/>
      <c r="GRB3" s="285"/>
      <c r="GRC3" s="285"/>
      <c r="GRD3" s="285"/>
      <c r="GRE3" s="285"/>
      <c r="GRF3" s="285"/>
      <c r="GRG3" s="285"/>
      <c r="GRH3" s="285"/>
      <c r="GRI3" s="285"/>
      <c r="GRJ3" s="285"/>
      <c r="GRK3" s="285"/>
      <c r="GRL3" s="285"/>
      <c r="GRM3" s="285"/>
      <c r="GRN3" s="285"/>
      <c r="GRO3" s="285"/>
      <c r="GRP3" s="285"/>
      <c r="GRQ3" s="285"/>
      <c r="GRR3" s="285"/>
      <c r="GRS3" s="285"/>
      <c r="GRT3" s="285"/>
      <c r="GRU3" s="285"/>
      <c r="GRV3" s="285"/>
      <c r="GRW3" s="285"/>
      <c r="GRX3" s="285"/>
      <c r="GRY3" s="285"/>
      <c r="GRZ3" s="285"/>
      <c r="GSA3" s="285"/>
      <c r="GSB3" s="285"/>
      <c r="GSC3" s="285"/>
      <c r="GSD3" s="285"/>
      <c r="GSE3" s="285"/>
      <c r="GSF3" s="285"/>
      <c r="GSG3" s="285"/>
      <c r="GSH3" s="285"/>
      <c r="GSI3" s="285"/>
      <c r="GSJ3" s="285"/>
      <c r="GSK3" s="285"/>
      <c r="GSL3" s="285"/>
      <c r="GSM3" s="285"/>
      <c r="GSN3" s="285"/>
      <c r="GSO3" s="285"/>
      <c r="GSP3" s="285"/>
      <c r="GSQ3" s="285"/>
      <c r="GSR3" s="285"/>
      <c r="GSS3" s="285"/>
      <c r="GST3" s="285"/>
      <c r="GSU3" s="285"/>
      <c r="GSV3" s="285"/>
      <c r="GSW3" s="285"/>
      <c r="GSX3" s="285"/>
      <c r="GSY3" s="285"/>
      <c r="GSZ3" s="285"/>
      <c r="GTA3" s="285"/>
      <c r="GTB3" s="285"/>
      <c r="GTC3" s="285"/>
      <c r="GTD3" s="285"/>
      <c r="GTE3" s="285"/>
      <c r="GTF3" s="285"/>
      <c r="GTG3" s="285"/>
      <c r="GTH3" s="285"/>
      <c r="GTI3" s="285"/>
      <c r="GTJ3" s="285"/>
      <c r="GTK3" s="285"/>
      <c r="GTL3" s="285"/>
      <c r="GTM3" s="285"/>
      <c r="GTN3" s="285"/>
      <c r="GTO3" s="285"/>
      <c r="GTP3" s="285"/>
      <c r="GTQ3" s="285"/>
      <c r="GTR3" s="285"/>
      <c r="GTS3" s="285"/>
      <c r="GTT3" s="285"/>
      <c r="GTU3" s="285"/>
      <c r="GTV3" s="285"/>
      <c r="GTW3" s="285"/>
      <c r="GTX3" s="285"/>
      <c r="GTY3" s="285"/>
      <c r="GTZ3" s="285"/>
      <c r="GUA3" s="285"/>
      <c r="GUB3" s="285"/>
      <c r="GUC3" s="285"/>
      <c r="GUD3" s="285"/>
      <c r="GUE3" s="285"/>
      <c r="GUF3" s="285"/>
      <c r="GUG3" s="285"/>
      <c r="GUH3" s="285"/>
      <c r="GUI3" s="285"/>
      <c r="GUJ3" s="285"/>
      <c r="GUK3" s="285"/>
      <c r="GUL3" s="285"/>
      <c r="GUM3" s="285"/>
      <c r="GUN3" s="285"/>
      <c r="GUO3" s="285"/>
      <c r="GUP3" s="285"/>
      <c r="GUQ3" s="285"/>
      <c r="GUR3" s="285"/>
      <c r="GUS3" s="285"/>
      <c r="GUT3" s="285"/>
      <c r="GUU3" s="285"/>
      <c r="GUV3" s="285"/>
      <c r="GUW3" s="285"/>
      <c r="GUX3" s="285"/>
      <c r="GUY3" s="285"/>
      <c r="GUZ3" s="285"/>
      <c r="GVA3" s="285"/>
      <c r="GVB3" s="285"/>
      <c r="GVC3" s="285"/>
      <c r="GVD3" s="285"/>
      <c r="GVE3" s="285"/>
      <c r="GVF3" s="285"/>
      <c r="GVG3" s="285"/>
      <c r="GVH3" s="285"/>
      <c r="GVI3" s="285"/>
      <c r="GVJ3" s="285"/>
      <c r="GVK3" s="285"/>
      <c r="GVL3" s="285"/>
      <c r="GVM3" s="285"/>
      <c r="GVN3" s="285"/>
      <c r="GVO3" s="285"/>
      <c r="GVP3" s="285"/>
      <c r="GVQ3" s="285"/>
      <c r="GVR3" s="285"/>
      <c r="GVS3" s="285"/>
      <c r="GVT3" s="285"/>
      <c r="GVU3" s="285"/>
      <c r="GVV3" s="285"/>
      <c r="GVW3" s="285"/>
      <c r="GVX3" s="285"/>
      <c r="GVY3" s="285"/>
      <c r="GVZ3" s="285"/>
      <c r="GWA3" s="285"/>
      <c r="GWB3" s="285"/>
      <c r="GWC3" s="285"/>
      <c r="GWD3" s="285"/>
      <c r="GWE3" s="285"/>
      <c r="GWF3" s="285"/>
      <c r="GWG3" s="285"/>
      <c r="GWH3" s="285"/>
      <c r="GWI3" s="285"/>
      <c r="GWJ3" s="285"/>
      <c r="GWK3" s="285"/>
      <c r="GWL3" s="285"/>
      <c r="GWM3" s="285"/>
      <c r="GWN3" s="285"/>
      <c r="GWO3" s="285"/>
      <c r="GWP3" s="285"/>
      <c r="GWQ3" s="285"/>
      <c r="GWR3" s="285"/>
      <c r="GWS3" s="285"/>
      <c r="GWT3" s="285"/>
      <c r="GWU3" s="285"/>
      <c r="GWV3" s="285"/>
      <c r="GWW3" s="285"/>
      <c r="GWX3" s="285"/>
      <c r="GWY3" s="285"/>
      <c r="GWZ3" s="285"/>
      <c r="GXA3" s="285"/>
      <c r="GXB3" s="285"/>
      <c r="GXC3" s="285"/>
      <c r="GXD3" s="285"/>
      <c r="GXE3" s="285"/>
      <c r="GXF3" s="285"/>
      <c r="GXG3" s="285"/>
      <c r="GXH3" s="285"/>
      <c r="GXI3" s="285"/>
      <c r="GXJ3" s="285"/>
      <c r="GXK3" s="285"/>
      <c r="GXL3" s="285"/>
      <c r="GXM3" s="285"/>
      <c r="GXN3" s="285"/>
      <c r="GXO3" s="285"/>
      <c r="GXP3" s="285"/>
      <c r="GXQ3" s="285"/>
      <c r="GXR3" s="285"/>
      <c r="GXS3" s="285"/>
      <c r="GXT3" s="285"/>
      <c r="GXU3" s="285"/>
      <c r="GXV3" s="285"/>
      <c r="GXW3" s="285"/>
      <c r="GXX3" s="285"/>
      <c r="GXY3" s="285"/>
      <c r="GXZ3" s="285"/>
      <c r="GYA3" s="285"/>
      <c r="GYB3" s="285"/>
      <c r="GYC3" s="285"/>
      <c r="GYD3" s="285"/>
      <c r="GYE3" s="285"/>
      <c r="GYF3" s="285"/>
      <c r="GYG3" s="285"/>
      <c r="GYH3" s="285"/>
      <c r="GYI3" s="285"/>
      <c r="GYJ3" s="285"/>
      <c r="GYK3" s="285"/>
      <c r="GYL3" s="285"/>
      <c r="GYM3" s="285"/>
      <c r="GYN3" s="285"/>
      <c r="GYO3" s="285"/>
      <c r="GYP3" s="285"/>
      <c r="GYQ3" s="285"/>
      <c r="GYR3" s="285"/>
      <c r="GYS3" s="285"/>
      <c r="GYT3" s="285"/>
      <c r="GYU3" s="285"/>
      <c r="GYV3" s="285"/>
      <c r="GYW3" s="285"/>
      <c r="GYX3" s="285"/>
      <c r="GYY3" s="285"/>
      <c r="GYZ3" s="285"/>
      <c r="GZA3" s="285"/>
      <c r="GZB3" s="285"/>
      <c r="GZC3" s="285"/>
      <c r="GZD3" s="285"/>
      <c r="GZE3" s="285"/>
      <c r="GZF3" s="285"/>
      <c r="GZG3" s="285"/>
      <c r="GZH3" s="285"/>
      <c r="GZI3" s="285"/>
      <c r="GZJ3" s="285"/>
      <c r="GZK3" s="285"/>
      <c r="GZL3" s="285"/>
      <c r="GZM3" s="285"/>
      <c r="GZN3" s="285"/>
      <c r="GZO3" s="285"/>
      <c r="GZP3" s="285"/>
      <c r="GZQ3" s="285"/>
      <c r="GZR3" s="285"/>
      <c r="GZS3" s="285"/>
      <c r="GZT3" s="285"/>
      <c r="GZU3" s="285"/>
      <c r="GZV3" s="285"/>
      <c r="GZW3" s="285"/>
      <c r="GZX3" s="285"/>
      <c r="GZY3" s="285"/>
      <c r="GZZ3" s="285"/>
      <c r="HAA3" s="285"/>
      <c r="HAB3" s="285"/>
      <c r="HAC3" s="285"/>
      <c r="HAD3" s="285"/>
      <c r="HAE3" s="285"/>
      <c r="HAF3" s="285"/>
      <c r="HAG3" s="285"/>
      <c r="HAH3" s="285"/>
      <c r="HAI3" s="285"/>
      <c r="HAJ3" s="285"/>
      <c r="HAK3" s="285"/>
      <c r="HAL3" s="285"/>
      <c r="HAM3" s="285"/>
      <c r="HAN3" s="285"/>
      <c r="HAO3" s="285"/>
      <c r="HAP3" s="285"/>
      <c r="HAQ3" s="285"/>
      <c r="HAR3" s="285"/>
      <c r="HAS3" s="285"/>
      <c r="HAT3" s="285"/>
      <c r="HAU3" s="285"/>
      <c r="HAV3" s="285"/>
      <c r="HAW3" s="285"/>
      <c r="HAX3" s="285"/>
      <c r="HAY3" s="285"/>
      <c r="HAZ3" s="285"/>
      <c r="HBA3" s="285"/>
      <c r="HBB3" s="285"/>
      <c r="HBC3" s="285"/>
      <c r="HBD3" s="285"/>
      <c r="HBE3" s="285"/>
      <c r="HBF3" s="285"/>
      <c r="HBG3" s="285"/>
      <c r="HBH3" s="285"/>
      <c r="HBI3" s="285"/>
      <c r="HBJ3" s="285"/>
      <c r="HBK3" s="285"/>
      <c r="HBL3" s="285"/>
      <c r="HBM3" s="285"/>
      <c r="HBN3" s="285"/>
      <c r="HBO3" s="285"/>
      <c r="HBP3" s="285"/>
      <c r="HBQ3" s="285"/>
      <c r="HBR3" s="285"/>
      <c r="HBS3" s="285"/>
      <c r="HBT3" s="285"/>
      <c r="HBU3" s="285"/>
      <c r="HBV3" s="285"/>
      <c r="HBW3" s="285"/>
      <c r="HBX3" s="285"/>
      <c r="HBY3" s="285"/>
      <c r="HBZ3" s="285"/>
      <c r="HCA3" s="285"/>
      <c r="HCB3" s="285"/>
      <c r="HCC3" s="285"/>
      <c r="HCD3" s="285"/>
      <c r="HCE3" s="285"/>
      <c r="HCF3" s="285"/>
      <c r="HCG3" s="285"/>
      <c r="HCH3" s="285"/>
      <c r="HCI3" s="285"/>
      <c r="HCJ3" s="285"/>
      <c r="HCK3" s="285"/>
      <c r="HCL3" s="285"/>
      <c r="HCM3" s="285"/>
      <c r="HCN3" s="285"/>
      <c r="HCO3" s="285"/>
      <c r="HCP3" s="285"/>
      <c r="HCQ3" s="285"/>
      <c r="HCR3" s="285"/>
      <c r="HCS3" s="285"/>
      <c r="HCT3" s="285"/>
      <c r="HCU3" s="285"/>
      <c r="HCV3" s="285"/>
      <c r="HCW3" s="285"/>
      <c r="HCX3" s="285"/>
      <c r="HCY3" s="285"/>
      <c r="HCZ3" s="285"/>
      <c r="HDA3" s="285"/>
      <c r="HDB3" s="285"/>
      <c r="HDC3" s="285"/>
      <c r="HDD3" s="285"/>
      <c r="HDE3" s="285"/>
      <c r="HDF3" s="285"/>
      <c r="HDG3" s="285"/>
      <c r="HDH3" s="285"/>
      <c r="HDI3" s="285"/>
      <c r="HDJ3" s="285"/>
      <c r="HDK3" s="285"/>
      <c r="HDL3" s="285"/>
      <c r="HDM3" s="285"/>
      <c r="HDN3" s="285"/>
      <c r="HDO3" s="285"/>
      <c r="HDP3" s="285"/>
      <c r="HDQ3" s="285"/>
      <c r="HDR3" s="285"/>
      <c r="HDS3" s="285"/>
      <c r="HDT3" s="285"/>
      <c r="HDU3" s="285"/>
      <c r="HDV3" s="285"/>
      <c r="HDW3" s="285"/>
      <c r="HDX3" s="285"/>
      <c r="HDY3" s="285"/>
      <c r="HDZ3" s="285"/>
      <c r="HEA3" s="285"/>
      <c r="HEB3" s="285"/>
      <c r="HEC3" s="285"/>
      <c r="HED3" s="285"/>
      <c r="HEE3" s="285"/>
      <c r="HEF3" s="285"/>
      <c r="HEG3" s="285"/>
      <c r="HEH3" s="285"/>
      <c r="HEI3" s="285"/>
      <c r="HEJ3" s="285"/>
      <c r="HEK3" s="285"/>
      <c r="HEL3" s="285"/>
      <c r="HEM3" s="285"/>
      <c r="HEN3" s="285"/>
      <c r="HEO3" s="285"/>
      <c r="HEP3" s="285"/>
      <c r="HEQ3" s="285"/>
      <c r="HER3" s="285"/>
      <c r="HES3" s="285"/>
      <c r="HET3" s="285"/>
      <c r="HEU3" s="285"/>
      <c r="HEV3" s="285"/>
      <c r="HEW3" s="285"/>
      <c r="HEX3" s="285"/>
      <c r="HEY3" s="285"/>
      <c r="HEZ3" s="285"/>
      <c r="HFA3" s="285"/>
      <c r="HFB3" s="285"/>
      <c r="HFC3" s="285"/>
      <c r="HFD3" s="285"/>
      <c r="HFE3" s="285"/>
      <c r="HFF3" s="285"/>
      <c r="HFG3" s="285"/>
      <c r="HFH3" s="285"/>
      <c r="HFI3" s="285"/>
      <c r="HFJ3" s="285"/>
      <c r="HFK3" s="285"/>
      <c r="HFL3" s="285"/>
      <c r="HFM3" s="285"/>
      <c r="HFN3" s="285"/>
      <c r="HFO3" s="285"/>
      <c r="HFP3" s="285"/>
      <c r="HFQ3" s="285"/>
      <c r="HFR3" s="285"/>
      <c r="HFS3" s="285"/>
      <c r="HFT3" s="285"/>
      <c r="HFU3" s="285"/>
      <c r="HFV3" s="285"/>
      <c r="HFW3" s="285"/>
      <c r="HFX3" s="285"/>
      <c r="HFY3" s="285"/>
      <c r="HFZ3" s="285"/>
      <c r="HGA3" s="285"/>
      <c r="HGB3" s="285"/>
      <c r="HGC3" s="285"/>
      <c r="HGD3" s="285"/>
      <c r="HGE3" s="285"/>
      <c r="HGF3" s="285"/>
      <c r="HGG3" s="285"/>
      <c r="HGH3" s="285"/>
      <c r="HGI3" s="285"/>
      <c r="HGJ3" s="285"/>
      <c r="HGK3" s="285"/>
      <c r="HGL3" s="285"/>
      <c r="HGM3" s="285"/>
      <c r="HGN3" s="285"/>
      <c r="HGO3" s="285"/>
      <c r="HGP3" s="285"/>
      <c r="HGQ3" s="285"/>
      <c r="HGR3" s="285"/>
      <c r="HGS3" s="285"/>
      <c r="HGT3" s="285"/>
      <c r="HGU3" s="285"/>
      <c r="HGV3" s="285"/>
      <c r="HGW3" s="285"/>
      <c r="HGX3" s="285"/>
      <c r="HGY3" s="285"/>
      <c r="HGZ3" s="285"/>
      <c r="HHA3" s="285"/>
      <c r="HHB3" s="285"/>
      <c r="HHC3" s="285"/>
      <c r="HHD3" s="285"/>
      <c r="HHE3" s="285"/>
      <c r="HHF3" s="285"/>
      <c r="HHG3" s="285"/>
      <c r="HHH3" s="285"/>
      <c r="HHI3" s="285"/>
      <c r="HHJ3" s="285"/>
      <c r="HHK3" s="285"/>
      <c r="HHL3" s="285"/>
      <c r="HHM3" s="285"/>
      <c r="HHN3" s="285"/>
      <c r="HHO3" s="285"/>
      <c r="HHP3" s="285"/>
      <c r="HHQ3" s="285"/>
      <c r="HHR3" s="285"/>
      <c r="HHS3" s="285"/>
      <c r="HHT3" s="285"/>
      <c r="HHU3" s="285"/>
      <c r="HHV3" s="285"/>
      <c r="HHW3" s="285"/>
      <c r="HHX3" s="285"/>
      <c r="HHY3" s="285"/>
      <c r="HHZ3" s="285"/>
      <c r="HIA3" s="285"/>
      <c r="HIB3" s="285"/>
      <c r="HIC3" s="285"/>
      <c r="HID3" s="285"/>
      <c r="HIE3" s="285"/>
      <c r="HIF3" s="285"/>
      <c r="HIG3" s="285"/>
      <c r="HIH3" s="285"/>
      <c r="HII3" s="285"/>
      <c r="HIJ3" s="285"/>
      <c r="HIK3" s="285"/>
      <c r="HIL3" s="285"/>
      <c r="HIM3" s="285"/>
      <c r="HIN3" s="285"/>
      <c r="HIO3" s="285"/>
      <c r="HIP3" s="285"/>
      <c r="HIQ3" s="285"/>
      <c r="HIR3" s="285"/>
      <c r="HIS3" s="285"/>
      <c r="HIT3" s="285"/>
      <c r="HIU3" s="285"/>
      <c r="HIV3" s="285"/>
      <c r="HIW3" s="285"/>
      <c r="HIX3" s="285"/>
      <c r="HIY3" s="285"/>
      <c r="HIZ3" s="285"/>
      <c r="HJA3" s="285"/>
      <c r="HJB3" s="285"/>
      <c r="HJC3" s="285"/>
      <c r="HJD3" s="285"/>
      <c r="HJE3" s="285"/>
      <c r="HJF3" s="285"/>
      <c r="HJG3" s="285"/>
      <c r="HJH3" s="285"/>
      <c r="HJI3" s="285"/>
      <c r="HJJ3" s="285"/>
      <c r="HJK3" s="285"/>
      <c r="HJL3" s="285"/>
      <c r="HJM3" s="285"/>
      <c r="HJN3" s="285"/>
      <c r="HJO3" s="285"/>
      <c r="HJP3" s="285"/>
      <c r="HJQ3" s="285"/>
      <c r="HJR3" s="285"/>
      <c r="HJS3" s="285"/>
      <c r="HJT3" s="285"/>
      <c r="HJU3" s="285"/>
      <c r="HJV3" s="285"/>
      <c r="HJW3" s="285"/>
      <c r="HJX3" s="285"/>
      <c r="HJY3" s="285"/>
      <c r="HJZ3" s="285"/>
      <c r="HKA3" s="285"/>
      <c r="HKB3" s="285"/>
      <c r="HKC3" s="285"/>
      <c r="HKD3" s="285"/>
      <c r="HKE3" s="285"/>
      <c r="HKF3" s="285"/>
      <c r="HKG3" s="285"/>
      <c r="HKH3" s="285"/>
      <c r="HKI3" s="285"/>
      <c r="HKJ3" s="285"/>
      <c r="HKK3" s="285"/>
      <c r="HKL3" s="285"/>
      <c r="HKM3" s="285"/>
      <c r="HKN3" s="285"/>
      <c r="HKO3" s="285"/>
      <c r="HKP3" s="285"/>
      <c r="HKQ3" s="285"/>
      <c r="HKR3" s="285"/>
      <c r="HKS3" s="285"/>
      <c r="HKT3" s="285"/>
      <c r="HKU3" s="285"/>
      <c r="HKV3" s="285"/>
      <c r="HKW3" s="285"/>
      <c r="HKX3" s="285"/>
      <c r="HKY3" s="285"/>
      <c r="HKZ3" s="285"/>
      <c r="HLA3" s="285"/>
      <c r="HLB3" s="285"/>
      <c r="HLC3" s="285"/>
      <c r="HLD3" s="285"/>
      <c r="HLE3" s="285"/>
      <c r="HLF3" s="285"/>
      <c r="HLG3" s="285"/>
      <c r="HLH3" s="285"/>
      <c r="HLI3" s="285"/>
      <c r="HLJ3" s="285"/>
      <c r="HLK3" s="285"/>
      <c r="HLL3" s="285"/>
      <c r="HLM3" s="285"/>
      <c r="HLN3" s="285"/>
      <c r="HLO3" s="285"/>
      <c r="HLP3" s="285"/>
      <c r="HLQ3" s="285"/>
      <c r="HLR3" s="285"/>
      <c r="HLS3" s="285"/>
      <c r="HLT3" s="285"/>
      <c r="HLU3" s="285"/>
      <c r="HLV3" s="285"/>
      <c r="HLW3" s="285"/>
      <c r="HLX3" s="285"/>
      <c r="HLY3" s="285"/>
      <c r="HLZ3" s="285"/>
      <c r="HMA3" s="285"/>
      <c r="HMB3" s="285"/>
      <c r="HMC3" s="285"/>
      <c r="HMD3" s="285"/>
      <c r="HME3" s="285"/>
      <c r="HMF3" s="285"/>
      <c r="HMG3" s="285"/>
      <c r="HMH3" s="285"/>
      <c r="HMI3" s="285"/>
      <c r="HMJ3" s="285"/>
      <c r="HMK3" s="285"/>
      <c r="HML3" s="285"/>
      <c r="HMM3" s="285"/>
      <c r="HMN3" s="285"/>
      <c r="HMO3" s="285"/>
      <c r="HMP3" s="285"/>
      <c r="HMQ3" s="285"/>
      <c r="HMR3" s="285"/>
      <c r="HMS3" s="285"/>
      <c r="HMT3" s="285"/>
      <c r="HMU3" s="285"/>
      <c r="HMV3" s="285"/>
      <c r="HMW3" s="285"/>
      <c r="HMX3" s="285"/>
      <c r="HMY3" s="285"/>
      <c r="HMZ3" s="285"/>
      <c r="HNA3" s="285"/>
      <c r="HNB3" s="285"/>
      <c r="HNC3" s="285"/>
      <c r="HND3" s="285"/>
      <c r="HNE3" s="285"/>
      <c r="HNF3" s="285"/>
      <c r="HNG3" s="285"/>
      <c r="HNH3" s="285"/>
      <c r="HNI3" s="285"/>
      <c r="HNJ3" s="285"/>
      <c r="HNK3" s="285"/>
      <c r="HNL3" s="285"/>
      <c r="HNM3" s="285"/>
      <c r="HNN3" s="285"/>
      <c r="HNO3" s="285"/>
      <c r="HNP3" s="285"/>
      <c r="HNQ3" s="285"/>
      <c r="HNR3" s="285"/>
      <c r="HNS3" s="285"/>
      <c r="HNT3" s="285"/>
      <c r="HNU3" s="285"/>
      <c r="HNV3" s="285"/>
      <c r="HNW3" s="285"/>
      <c r="HNX3" s="285"/>
      <c r="HNY3" s="285"/>
      <c r="HNZ3" s="285"/>
      <c r="HOA3" s="285"/>
      <c r="HOB3" s="285"/>
      <c r="HOC3" s="285"/>
      <c r="HOD3" s="285"/>
      <c r="HOE3" s="285"/>
      <c r="HOF3" s="285"/>
      <c r="HOG3" s="285"/>
      <c r="HOH3" s="285"/>
      <c r="HOI3" s="285"/>
      <c r="HOJ3" s="285"/>
      <c r="HOK3" s="285"/>
      <c r="HOL3" s="285"/>
      <c r="HOM3" s="285"/>
      <c r="HON3" s="285"/>
      <c r="HOO3" s="285"/>
      <c r="HOP3" s="285"/>
      <c r="HOQ3" s="285"/>
      <c r="HOR3" s="285"/>
      <c r="HOS3" s="285"/>
      <c r="HOT3" s="285"/>
      <c r="HOU3" s="285"/>
      <c r="HOV3" s="285"/>
      <c r="HOW3" s="285"/>
      <c r="HOX3" s="285"/>
      <c r="HOY3" s="285"/>
      <c r="HOZ3" s="285"/>
      <c r="HPA3" s="285"/>
      <c r="HPB3" s="285"/>
      <c r="HPC3" s="285"/>
      <c r="HPD3" s="285"/>
      <c r="HPE3" s="285"/>
      <c r="HPF3" s="285"/>
      <c r="HPG3" s="285"/>
      <c r="HPH3" s="285"/>
      <c r="HPI3" s="285"/>
      <c r="HPJ3" s="285"/>
      <c r="HPK3" s="285"/>
      <c r="HPL3" s="285"/>
      <c r="HPM3" s="285"/>
      <c r="HPN3" s="285"/>
      <c r="HPO3" s="285"/>
      <c r="HPP3" s="285"/>
      <c r="HPQ3" s="285"/>
      <c r="HPR3" s="285"/>
      <c r="HPS3" s="285"/>
      <c r="HPT3" s="285"/>
      <c r="HPU3" s="285"/>
      <c r="HPV3" s="285"/>
      <c r="HPW3" s="285"/>
      <c r="HPX3" s="285"/>
      <c r="HPY3" s="285"/>
      <c r="HPZ3" s="285"/>
      <c r="HQA3" s="285"/>
      <c r="HQB3" s="285"/>
      <c r="HQC3" s="285"/>
      <c r="HQD3" s="285"/>
      <c r="HQE3" s="285"/>
      <c r="HQF3" s="285"/>
      <c r="HQG3" s="285"/>
      <c r="HQH3" s="285"/>
      <c r="HQI3" s="285"/>
      <c r="HQJ3" s="285"/>
      <c r="HQK3" s="285"/>
      <c r="HQL3" s="285"/>
      <c r="HQM3" s="285"/>
      <c r="HQN3" s="285"/>
      <c r="HQO3" s="285"/>
      <c r="HQP3" s="285"/>
      <c r="HQQ3" s="285"/>
      <c r="HQR3" s="285"/>
      <c r="HQS3" s="285"/>
      <c r="HQT3" s="285"/>
      <c r="HQU3" s="285"/>
      <c r="HQV3" s="285"/>
      <c r="HQW3" s="285"/>
      <c r="HQX3" s="285"/>
      <c r="HQY3" s="285"/>
      <c r="HQZ3" s="285"/>
      <c r="HRA3" s="285"/>
      <c r="HRB3" s="285"/>
      <c r="HRC3" s="285"/>
      <c r="HRD3" s="285"/>
      <c r="HRE3" s="285"/>
      <c r="HRF3" s="285"/>
      <c r="HRG3" s="285"/>
      <c r="HRH3" s="285"/>
      <c r="HRI3" s="285"/>
      <c r="HRJ3" s="285"/>
      <c r="HRK3" s="285"/>
      <c r="HRL3" s="285"/>
      <c r="HRM3" s="285"/>
      <c r="HRN3" s="285"/>
      <c r="HRO3" s="285"/>
      <c r="HRP3" s="285"/>
      <c r="HRQ3" s="285"/>
      <c r="HRR3" s="285"/>
      <c r="HRS3" s="285"/>
      <c r="HRT3" s="285"/>
      <c r="HRU3" s="285"/>
      <c r="HRV3" s="285"/>
      <c r="HRW3" s="285"/>
      <c r="HRX3" s="285"/>
      <c r="HRY3" s="285"/>
      <c r="HRZ3" s="285"/>
      <c r="HSA3" s="285"/>
      <c r="HSB3" s="285"/>
      <c r="HSC3" s="285"/>
      <c r="HSD3" s="285"/>
      <c r="HSE3" s="285"/>
      <c r="HSF3" s="285"/>
      <c r="HSG3" s="285"/>
      <c r="HSH3" s="285"/>
      <c r="HSI3" s="285"/>
      <c r="HSJ3" s="285"/>
      <c r="HSK3" s="285"/>
      <c r="HSL3" s="285"/>
      <c r="HSM3" s="285"/>
      <c r="HSN3" s="285"/>
      <c r="HSO3" s="285"/>
      <c r="HSP3" s="285"/>
      <c r="HSQ3" s="285"/>
      <c r="HSR3" s="285"/>
      <c r="HSS3" s="285"/>
      <c r="HST3" s="285"/>
      <c r="HSU3" s="285"/>
      <c r="HSV3" s="285"/>
      <c r="HSW3" s="285"/>
      <c r="HSX3" s="285"/>
      <c r="HSY3" s="285"/>
      <c r="HSZ3" s="285"/>
      <c r="HTA3" s="285"/>
      <c r="HTB3" s="285"/>
      <c r="HTC3" s="285"/>
      <c r="HTD3" s="285"/>
      <c r="HTE3" s="285"/>
      <c r="HTF3" s="285"/>
      <c r="HTG3" s="285"/>
      <c r="HTH3" s="285"/>
      <c r="HTI3" s="285"/>
      <c r="HTJ3" s="285"/>
      <c r="HTK3" s="285"/>
      <c r="HTL3" s="285"/>
      <c r="HTM3" s="285"/>
      <c r="HTN3" s="285"/>
      <c r="HTO3" s="285"/>
      <c r="HTP3" s="285"/>
      <c r="HTQ3" s="285"/>
      <c r="HTR3" s="285"/>
      <c r="HTS3" s="285"/>
      <c r="HTT3" s="285"/>
      <c r="HTU3" s="285"/>
      <c r="HTV3" s="285"/>
      <c r="HTW3" s="285"/>
      <c r="HTX3" s="285"/>
      <c r="HTY3" s="285"/>
      <c r="HTZ3" s="285"/>
      <c r="HUA3" s="285"/>
      <c r="HUB3" s="285"/>
      <c r="HUC3" s="285"/>
      <c r="HUD3" s="285"/>
      <c r="HUE3" s="285"/>
      <c r="HUF3" s="285"/>
      <c r="HUG3" s="285"/>
      <c r="HUH3" s="285"/>
      <c r="HUI3" s="285"/>
      <c r="HUJ3" s="285"/>
      <c r="HUK3" s="285"/>
      <c r="HUL3" s="285"/>
      <c r="HUM3" s="285"/>
      <c r="HUN3" s="285"/>
      <c r="HUO3" s="285"/>
      <c r="HUP3" s="285"/>
      <c r="HUQ3" s="285"/>
      <c r="HUR3" s="285"/>
      <c r="HUS3" s="285"/>
      <c r="HUT3" s="285"/>
      <c r="HUU3" s="285"/>
      <c r="HUV3" s="285"/>
      <c r="HUW3" s="285"/>
      <c r="HUX3" s="285"/>
      <c r="HUY3" s="285"/>
      <c r="HUZ3" s="285"/>
      <c r="HVA3" s="285"/>
      <c r="HVB3" s="285"/>
      <c r="HVC3" s="285"/>
      <c r="HVD3" s="285"/>
      <c r="HVE3" s="285"/>
      <c r="HVF3" s="285"/>
      <c r="HVG3" s="285"/>
      <c r="HVH3" s="285"/>
      <c r="HVI3" s="285"/>
      <c r="HVJ3" s="285"/>
      <c r="HVK3" s="285"/>
      <c r="HVL3" s="285"/>
      <c r="HVM3" s="285"/>
      <c r="HVN3" s="285"/>
      <c r="HVO3" s="285"/>
      <c r="HVP3" s="285"/>
      <c r="HVQ3" s="285"/>
      <c r="HVR3" s="285"/>
      <c r="HVS3" s="285"/>
      <c r="HVT3" s="285"/>
      <c r="HVU3" s="285"/>
      <c r="HVV3" s="285"/>
      <c r="HVW3" s="285"/>
      <c r="HVX3" s="285"/>
      <c r="HVY3" s="285"/>
      <c r="HVZ3" s="285"/>
      <c r="HWA3" s="285"/>
      <c r="HWB3" s="285"/>
      <c r="HWC3" s="285"/>
      <c r="HWD3" s="285"/>
      <c r="HWE3" s="285"/>
      <c r="HWF3" s="285"/>
      <c r="HWG3" s="285"/>
      <c r="HWH3" s="285"/>
      <c r="HWI3" s="285"/>
      <c r="HWJ3" s="285"/>
      <c r="HWK3" s="285"/>
      <c r="HWL3" s="285"/>
      <c r="HWM3" s="285"/>
      <c r="HWN3" s="285"/>
      <c r="HWO3" s="285"/>
      <c r="HWP3" s="285"/>
      <c r="HWQ3" s="285"/>
      <c r="HWR3" s="285"/>
      <c r="HWS3" s="285"/>
      <c r="HWT3" s="285"/>
      <c r="HWU3" s="285"/>
      <c r="HWV3" s="285"/>
      <c r="HWW3" s="285"/>
      <c r="HWX3" s="285"/>
      <c r="HWY3" s="285"/>
      <c r="HWZ3" s="285"/>
      <c r="HXA3" s="285"/>
      <c r="HXB3" s="285"/>
      <c r="HXC3" s="285"/>
      <c r="HXD3" s="285"/>
      <c r="HXE3" s="285"/>
      <c r="HXF3" s="285"/>
      <c r="HXG3" s="285"/>
      <c r="HXH3" s="285"/>
      <c r="HXI3" s="285"/>
      <c r="HXJ3" s="285"/>
      <c r="HXK3" s="285"/>
      <c r="HXL3" s="285"/>
      <c r="HXM3" s="285"/>
      <c r="HXN3" s="285"/>
      <c r="HXO3" s="285"/>
      <c r="HXP3" s="285"/>
      <c r="HXQ3" s="285"/>
      <c r="HXR3" s="285"/>
      <c r="HXS3" s="285"/>
      <c r="HXT3" s="285"/>
      <c r="HXU3" s="285"/>
      <c r="HXV3" s="285"/>
      <c r="HXW3" s="285"/>
      <c r="HXX3" s="285"/>
      <c r="HXY3" s="285"/>
      <c r="HXZ3" s="285"/>
      <c r="HYA3" s="285"/>
      <c r="HYB3" s="285"/>
      <c r="HYC3" s="285"/>
      <c r="HYD3" s="285"/>
      <c r="HYE3" s="285"/>
      <c r="HYF3" s="285"/>
      <c r="HYG3" s="285"/>
      <c r="HYH3" s="285"/>
      <c r="HYI3" s="285"/>
      <c r="HYJ3" s="285"/>
      <c r="HYK3" s="285"/>
      <c r="HYL3" s="285"/>
      <c r="HYM3" s="285"/>
      <c r="HYN3" s="285"/>
      <c r="HYO3" s="285"/>
      <c r="HYP3" s="285"/>
      <c r="HYQ3" s="285"/>
      <c r="HYR3" s="285"/>
      <c r="HYS3" s="285"/>
      <c r="HYT3" s="285"/>
      <c r="HYU3" s="285"/>
      <c r="HYV3" s="285"/>
      <c r="HYW3" s="285"/>
      <c r="HYX3" s="285"/>
      <c r="HYY3" s="285"/>
      <c r="HYZ3" s="285"/>
      <c r="HZA3" s="285"/>
      <c r="HZB3" s="285"/>
      <c r="HZC3" s="285"/>
      <c r="HZD3" s="285"/>
      <c r="HZE3" s="285"/>
      <c r="HZF3" s="285"/>
      <c r="HZG3" s="285"/>
      <c r="HZH3" s="285"/>
      <c r="HZI3" s="285"/>
      <c r="HZJ3" s="285"/>
      <c r="HZK3" s="285"/>
      <c r="HZL3" s="285"/>
      <c r="HZM3" s="285"/>
      <c r="HZN3" s="285"/>
      <c r="HZO3" s="285"/>
      <c r="HZP3" s="285"/>
      <c r="HZQ3" s="285"/>
      <c r="HZR3" s="285"/>
      <c r="HZS3" s="285"/>
      <c r="HZT3" s="285"/>
      <c r="HZU3" s="285"/>
      <c r="HZV3" s="285"/>
      <c r="HZW3" s="285"/>
      <c r="HZX3" s="285"/>
      <c r="HZY3" s="285"/>
      <c r="HZZ3" s="285"/>
      <c r="IAA3" s="285"/>
      <c r="IAB3" s="285"/>
      <c r="IAC3" s="285"/>
      <c r="IAD3" s="285"/>
      <c r="IAE3" s="285"/>
      <c r="IAF3" s="285"/>
      <c r="IAG3" s="285"/>
      <c r="IAH3" s="285"/>
      <c r="IAI3" s="285"/>
      <c r="IAJ3" s="285"/>
      <c r="IAK3" s="285"/>
      <c r="IAL3" s="285"/>
      <c r="IAM3" s="285"/>
      <c r="IAN3" s="285"/>
      <c r="IAO3" s="285"/>
      <c r="IAP3" s="285"/>
      <c r="IAQ3" s="285"/>
      <c r="IAR3" s="285"/>
      <c r="IAS3" s="285"/>
      <c r="IAT3" s="285"/>
      <c r="IAU3" s="285"/>
      <c r="IAV3" s="285"/>
      <c r="IAW3" s="285"/>
      <c r="IAX3" s="285"/>
      <c r="IAY3" s="285"/>
      <c r="IAZ3" s="285"/>
      <c r="IBA3" s="285"/>
      <c r="IBB3" s="285"/>
      <c r="IBC3" s="285"/>
      <c r="IBD3" s="285"/>
      <c r="IBE3" s="285"/>
      <c r="IBF3" s="285"/>
      <c r="IBG3" s="285"/>
      <c r="IBH3" s="285"/>
      <c r="IBI3" s="285"/>
      <c r="IBJ3" s="285"/>
      <c r="IBK3" s="285"/>
      <c r="IBL3" s="285"/>
      <c r="IBM3" s="285"/>
      <c r="IBN3" s="285"/>
      <c r="IBO3" s="285"/>
      <c r="IBP3" s="285"/>
      <c r="IBQ3" s="285"/>
      <c r="IBR3" s="285"/>
      <c r="IBS3" s="285"/>
      <c r="IBT3" s="285"/>
      <c r="IBU3" s="285"/>
      <c r="IBV3" s="285"/>
      <c r="IBW3" s="285"/>
      <c r="IBX3" s="285"/>
      <c r="IBY3" s="285"/>
      <c r="IBZ3" s="285"/>
      <c r="ICA3" s="285"/>
      <c r="ICB3" s="285"/>
      <c r="ICC3" s="285"/>
      <c r="ICD3" s="285"/>
      <c r="ICE3" s="285"/>
      <c r="ICF3" s="285"/>
      <c r="ICG3" s="285"/>
      <c r="ICH3" s="285"/>
      <c r="ICI3" s="285"/>
      <c r="ICJ3" s="285"/>
      <c r="ICK3" s="285"/>
      <c r="ICL3" s="285"/>
      <c r="ICM3" s="285"/>
      <c r="ICN3" s="285"/>
      <c r="ICO3" s="285"/>
      <c r="ICP3" s="285"/>
      <c r="ICQ3" s="285"/>
      <c r="ICR3" s="285"/>
      <c r="ICS3" s="285"/>
      <c r="ICT3" s="285"/>
      <c r="ICU3" s="285"/>
      <c r="ICV3" s="285"/>
      <c r="ICW3" s="285"/>
      <c r="ICX3" s="285"/>
      <c r="ICY3" s="285"/>
      <c r="ICZ3" s="285"/>
      <c r="IDA3" s="285"/>
      <c r="IDB3" s="285"/>
      <c r="IDC3" s="285"/>
      <c r="IDD3" s="285"/>
      <c r="IDE3" s="285"/>
      <c r="IDF3" s="285"/>
      <c r="IDG3" s="285"/>
      <c r="IDH3" s="285"/>
      <c r="IDI3" s="285"/>
      <c r="IDJ3" s="285"/>
      <c r="IDK3" s="285"/>
      <c r="IDL3" s="285"/>
      <c r="IDM3" s="285"/>
      <c r="IDN3" s="285"/>
      <c r="IDO3" s="285"/>
      <c r="IDP3" s="285"/>
      <c r="IDQ3" s="285"/>
      <c r="IDR3" s="285"/>
      <c r="IDS3" s="285"/>
      <c r="IDT3" s="285"/>
      <c r="IDU3" s="285"/>
      <c r="IDV3" s="285"/>
      <c r="IDW3" s="285"/>
      <c r="IDX3" s="285"/>
      <c r="IDY3" s="285"/>
      <c r="IDZ3" s="285"/>
      <c r="IEA3" s="285"/>
      <c r="IEB3" s="285"/>
      <c r="IEC3" s="285"/>
      <c r="IED3" s="285"/>
      <c r="IEE3" s="285"/>
      <c r="IEF3" s="285"/>
      <c r="IEG3" s="285"/>
      <c r="IEH3" s="285"/>
      <c r="IEI3" s="285"/>
      <c r="IEJ3" s="285"/>
      <c r="IEK3" s="285"/>
      <c r="IEL3" s="285"/>
      <c r="IEM3" s="285"/>
      <c r="IEN3" s="285"/>
      <c r="IEO3" s="285"/>
      <c r="IEP3" s="285"/>
      <c r="IEQ3" s="285"/>
      <c r="IER3" s="285"/>
      <c r="IES3" s="285"/>
      <c r="IET3" s="285"/>
      <c r="IEU3" s="285"/>
      <c r="IEV3" s="285"/>
      <c r="IEW3" s="285"/>
      <c r="IEX3" s="285"/>
      <c r="IEY3" s="285"/>
      <c r="IEZ3" s="285"/>
      <c r="IFA3" s="285"/>
      <c r="IFB3" s="285"/>
      <c r="IFC3" s="285"/>
      <c r="IFD3" s="285"/>
      <c r="IFE3" s="285"/>
      <c r="IFF3" s="285"/>
      <c r="IFG3" s="285"/>
      <c r="IFH3" s="285"/>
      <c r="IFI3" s="285"/>
      <c r="IFJ3" s="285"/>
      <c r="IFK3" s="285"/>
      <c r="IFL3" s="285"/>
      <c r="IFM3" s="285"/>
      <c r="IFN3" s="285"/>
      <c r="IFO3" s="285"/>
      <c r="IFP3" s="285"/>
      <c r="IFQ3" s="285"/>
      <c r="IFR3" s="285"/>
      <c r="IFS3" s="285"/>
      <c r="IFT3" s="285"/>
      <c r="IFU3" s="285"/>
      <c r="IFV3" s="285"/>
      <c r="IFW3" s="285"/>
      <c r="IFX3" s="285"/>
      <c r="IFY3" s="285"/>
      <c r="IFZ3" s="285"/>
      <c r="IGA3" s="285"/>
      <c r="IGB3" s="285"/>
      <c r="IGC3" s="285"/>
      <c r="IGD3" s="285"/>
      <c r="IGE3" s="285"/>
      <c r="IGF3" s="285"/>
      <c r="IGG3" s="285"/>
      <c r="IGH3" s="285"/>
      <c r="IGI3" s="285"/>
      <c r="IGJ3" s="285"/>
      <c r="IGK3" s="285"/>
      <c r="IGL3" s="285"/>
      <c r="IGM3" s="285"/>
      <c r="IGN3" s="285"/>
      <c r="IGO3" s="285"/>
      <c r="IGP3" s="285"/>
      <c r="IGQ3" s="285"/>
      <c r="IGR3" s="285"/>
      <c r="IGS3" s="285"/>
      <c r="IGT3" s="285"/>
      <c r="IGU3" s="285"/>
      <c r="IGV3" s="285"/>
      <c r="IGW3" s="285"/>
      <c r="IGX3" s="285"/>
      <c r="IGY3" s="285"/>
      <c r="IGZ3" s="285"/>
      <c r="IHA3" s="285"/>
      <c r="IHB3" s="285"/>
      <c r="IHC3" s="285"/>
      <c r="IHD3" s="285"/>
      <c r="IHE3" s="285"/>
      <c r="IHF3" s="285"/>
      <c r="IHG3" s="285"/>
      <c r="IHH3" s="285"/>
      <c r="IHI3" s="285"/>
      <c r="IHJ3" s="285"/>
      <c r="IHK3" s="285"/>
      <c r="IHL3" s="285"/>
      <c r="IHM3" s="285"/>
      <c r="IHN3" s="285"/>
      <c r="IHO3" s="285"/>
      <c r="IHP3" s="285"/>
      <c r="IHQ3" s="285"/>
      <c r="IHR3" s="285"/>
      <c r="IHS3" s="285"/>
      <c r="IHT3" s="285"/>
      <c r="IHU3" s="285"/>
      <c r="IHV3" s="285"/>
      <c r="IHW3" s="285"/>
      <c r="IHX3" s="285"/>
      <c r="IHY3" s="285"/>
      <c r="IHZ3" s="285"/>
      <c r="IIA3" s="285"/>
      <c r="IIB3" s="285"/>
      <c r="IIC3" s="285"/>
      <c r="IID3" s="285"/>
      <c r="IIE3" s="285"/>
      <c r="IIF3" s="285"/>
      <c r="IIG3" s="285"/>
      <c r="IIH3" s="285"/>
      <c r="III3" s="285"/>
      <c r="IIJ3" s="285"/>
      <c r="IIK3" s="285"/>
      <c r="IIL3" s="285"/>
      <c r="IIM3" s="285"/>
      <c r="IIN3" s="285"/>
      <c r="IIO3" s="285"/>
      <c r="IIP3" s="285"/>
      <c r="IIQ3" s="285"/>
      <c r="IIR3" s="285"/>
      <c r="IIS3" s="285"/>
      <c r="IIT3" s="285"/>
      <c r="IIU3" s="285"/>
      <c r="IIV3" s="285"/>
      <c r="IIW3" s="285"/>
      <c r="IIX3" s="285"/>
      <c r="IIY3" s="285"/>
      <c r="IIZ3" s="285"/>
      <c r="IJA3" s="285"/>
      <c r="IJB3" s="285"/>
      <c r="IJC3" s="285"/>
      <c r="IJD3" s="285"/>
      <c r="IJE3" s="285"/>
      <c r="IJF3" s="285"/>
      <c r="IJG3" s="285"/>
      <c r="IJH3" s="285"/>
      <c r="IJI3" s="285"/>
      <c r="IJJ3" s="285"/>
      <c r="IJK3" s="285"/>
      <c r="IJL3" s="285"/>
      <c r="IJM3" s="285"/>
      <c r="IJN3" s="285"/>
      <c r="IJO3" s="285"/>
      <c r="IJP3" s="285"/>
      <c r="IJQ3" s="285"/>
      <c r="IJR3" s="285"/>
      <c r="IJS3" s="285"/>
      <c r="IJT3" s="285"/>
      <c r="IJU3" s="285"/>
      <c r="IJV3" s="285"/>
      <c r="IJW3" s="285"/>
      <c r="IJX3" s="285"/>
      <c r="IJY3" s="285"/>
      <c r="IJZ3" s="285"/>
      <c r="IKA3" s="285"/>
      <c r="IKB3" s="285"/>
      <c r="IKC3" s="285"/>
      <c r="IKD3" s="285"/>
      <c r="IKE3" s="285"/>
      <c r="IKF3" s="285"/>
      <c r="IKG3" s="285"/>
      <c r="IKH3" s="285"/>
      <c r="IKI3" s="285"/>
      <c r="IKJ3" s="285"/>
      <c r="IKK3" s="285"/>
      <c r="IKL3" s="285"/>
      <c r="IKM3" s="285"/>
      <c r="IKN3" s="285"/>
      <c r="IKO3" s="285"/>
      <c r="IKP3" s="285"/>
      <c r="IKQ3" s="285"/>
      <c r="IKR3" s="285"/>
      <c r="IKS3" s="285"/>
      <c r="IKT3" s="285"/>
      <c r="IKU3" s="285"/>
      <c r="IKV3" s="285"/>
      <c r="IKW3" s="285"/>
      <c r="IKX3" s="285"/>
      <c r="IKY3" s="285"/>
      <c r="IKZ3" s="285"/>
      <c r="ILA3" s="285"/>
      <c r="ILB3" s="285"/>
      <c r="ILC3" s="285"/>
      <c r="ILD3" s="285"/>
      <c r="ILE3" s="285"/>
      <c r="ILF3" s="285"/>
      <c r="ILG3" s="285"/>
      <c r="ILH3" s="285"/>
      <c r="ILI3" s="285"/>
      <c r="ILJ3" s="285"/>
      <c r="ILK3" s="285"/>
      <c r="ILL3" s="285"/>
      <c r="ILM3" s="285"/>
      <c r="ILN3" s="285"/>
      <c r="ILO3" s="285"/>
      <c r="ILP3" s="285"/>
      <c r="ILQ3" s="285"/>
      <c r="ILR3" s="285"/>
      <c r="ILS3" s="285"/>
      <c r="ILT3" s="285"/>
      <c r="ILU3" s="285"/>
      <c r="ILV3" s="285"/>
      <c r="ILW3" s="285"/>
      <c r="ILX3" s="285"/>
      <c r="ILY3" s="285"/>
      <c r="ILZ3" s="285"/>
      <c r="IMA3" s="285"/>
      <c r="IMB3" s="285"/>
      <c r="IMC3" s="285"/>
      <c r="IMD3" s="285"/>
      <c r="IME3" s="285"/>
      <c r="IMF3" s="285"/>
      <c r="IMG3" s="285"/>
      <c r="IMH3" s="285"/>
      <c r="IMI3" s="285"/>
      <c r="IMJ3" s="285"/>
      <c r="IMK3" s="285"/>
      <c r="IML3" s="285"/>
      <c r="IMM3" s="285"/>
      <c r="IMN3" s="285"/>
      <c r="IMO3" s="285"/>
      <c r="IMP3" s="285"/>
      <c r="IMQ3" s="285"/>
      <c r="IMR3" s="285"/>
      <c r="IMS3" s="285"/>
      <c r="IMT3" s="285"/>
      <c r="IMU3" s="285"/>
      <c r="IMV3" s="285"/>
      <c r="IMW3" s="285"/>
      <c r="IMX3" s="285"/>
      <c r="IMY3" s="285"/>
      <c r="IMZ3" s="285"/>
      <c r="INA3" s="285"/>
      <c r="INB3" s="285"/>
      <c r="INC3" s="285"/>
      <c r="IND3" s="285"/>
      <c r="INE3" s="285"/>
      <c r="INF3" s="285"/>
      <c r="ING3" s="285"/>
      <c r="INH3" s="285"/>
      <c r="INI3" s="285"/>
      <c r="INJ3" s="285"/>
      <c r="INK3" s="285"/>
      <c r="INL3" s="285"/>
      <c r="INM3" s="285"/>
      <c r="INN3" s="285"/>
      <c r="INO3" s="285"/>
      <c r="INP3" s="285"/>
      <c r="INQ3" s="285"/>
      <c r="INR3" s="285"/>
      <c r="INS3" s="285"/>
      <c r="INT3" s="285"/>
      <c r="INU3" s="285"/>
      <c r="INV3" s="285"/>
      <c r="INW3" s="285"/>
      <c r="INX3" s="285"/>
      <c r="INY3" s="285"/>
      <c r="INZ3" s="285"/>
      <c r="IOA3" s="285"/>
      <c r="IOB3" s="285"/>
      <c r="IOC3" s="285"/>
      <c r="IOD3" s="285"/>
      <c r="IOE3" s="285"/>
      <c r="IOF3" s="285"/>
      <c r="IOG3" s="285"/>
      <c r="IOH3" s="285"/>
      <c r="IOI3" s="285"/>
      <c r="IOJ3" s="285"/>
      <c r="IOK3" s="285"/>
      <c r="IOL3" s="285"/>
      <c r="IOM3" s="285"/>
      <c r="ION3" s="285"/>
      <c r="IOO3" s="285"/>
      <c r="IOP3" s="285"/>
      <c r="IOQ3" s="285"/>
      <c r="IOR3" s="285"/>
      <c r="IOS3" s="285"/>
      <c r="IOT3" s="285"/>
      <c r="IOU3" s="285"/>
      <c r="IOV3" s="285"/>
      <c r="IOW3" s="285"/>
      <c r="IOX3" s="285"/>
      <c r="IOY3" s="285"/>
      <c r="IOZ3" s="285"/>
      <c r="IPA3" s="285"/>
      <c r="IPB3" s="285"/>
      <c r="IPC3" s="285"/>
      <c r="IPD3" s="285"/>
      <c r="IPE3" s="285"/>
      <c r="IPF3" s="285"/>
      <c r="IPG3" s="285"/>
      <c r="IPH3" s="285"/>
      <c r="IPI3" s="285"/>
      <c r="IPJ3" s="285"/>
      <c r="IPK3" s="285"/>
      <c r="IPL3" s="285"/>
      <c r="IPM3" s="285"/>
      <c r="IPN3" s="285"/>
      <c r="IPO3" s="285"/>
      <c r="IPP3" s="285"/>
      <c r="IPQ3" s="285"/>
      <c r="IPR3" s="285"/>
      <c r="IPS3" s="285"/>
      <c r="IPT3" s="285"/>
      <c r="IPU3" s="285"/>
      <c r="IPV3" s="285"/>
      <c r="IPW3" s="285"/>
      <c r="IPX3" s="285"/>
      <c r="IPY3" s="285"/>
      <c r="IPZ3" s="285"/>
      <c r="IQA3" s="285"/>
      <c r="IQB3" s="285"/>
      <c r="IQC3" s="285"/>
      <c r="IQD3" s="285"/>
      <c r="IQE3" s="285"/>
      <c r="IQF3" s="285"/>
      <c r="IQG3" s="285"/>
      <c r="IQH3" s="285"/>
      <c r="IQI3" s="285"/>
      <c r="IQJ3" s="285"/>
      <c r="IQK3" s="285"/>
      <c r="IQL3" s="285"/>
      <c r="IQM3" s="285"/>
      <c r="IQN3" s="285"/>
      <c r="IQO3" s="285"/>
      <c r="IQP3" s="285"/>
      <c r="IQQ3" s="285"/>
      <c r="IQR3" s="285"/>
      <c r="IQS3" s="285"/>
      <c r="IQT3" s="285"/>
      <c r="IQU3" s="285"/>
      <c r="IQV3" s="285"/>
      <c r="IQW3" s="285"/>
      <c r="IQX3" s="285"/>
      <c r="IQY3" s="285"/>
      <c r="IQZ3" s="285"/>
      <c r="IRA3" s="285"/>
      <c r="IRB3" s="285"/>
      <c r="IRC3" s="285"/>
      <c r="IRD3" s="285"/>
      <c r="IRE3" s="285"/>
      <c r="IRF3" s="285"/>
      <c r="IRG3" s="285"/>
      <c r="IRH3" s="285"/>
      <c r="IRI3" s="285"/>
      <c r="IRJ3" s="285"/>
      <c r="IRK3" s="285"/>
      <c r="IRL3" s="285"/>
      <c r="IRM3" s="285"/>
      <c r="IRN3" s="285"/>
      <c r="IRO3" s="285"/>
      <c r="IRP3" s="285"/>
      <c r="IRQ3" s="285"/>
      <c r="IRR3" s="285"/>
      <c r="IRS3" s="285"/>
      <c r="IRT3" s="285"/>
      <c r="IRU3" s="285"/>
      <c r="IRV3" s="285"/>
      <c r="IRW3" s="285"/>
      <c r="IRX3" s="285"/>
      <c r="IRY3" s="285"/>
      <c r="IRZ3" s="285"/>
      <c r="ISA3" s="285"/>
      <c r="ISB3" s="285"/>
      <c r="ISC3" s="285"/>
      <c r="ISD3" s="285"/>
      <c r="ISE3" s="285"/>
      <c r="ISF3" s="285"/>
      <c r="ISG3" s="285"/>
      <c r="ISH3" s="285"/>
      <c r="ISI3" s="285"/>
      <c r="ISJ3" s="285"/>
      <c r="ISK3" s="285"/>
      <c r="ISL3" s="285"/>
      <c r="ISM3" s="285"/>
      <c r="ISN3" s="285"/>
      <c r="ISO3" s="285"/>
      <c r="ISP3" s="285"/>
      <c r="ISQ3" s="285"/>
      <c r="ISR3" s="285"/>
      <c r="ISS3" s="285"/>
      <c r="IST3" s="285"/>
      <c r="ISU3" s="285"/>
      <c r="ISV3" s="285"/>
      <c r="ISW3" s="285"/>
      <c r="ISX3" s="285"/>
      <c r="ISY3" s="285"/>
      <c r="ISZ3" s="285"/>
      <c r="ITA3" s="285"/>
      <c r="ITB3" s="285"/>
      <c r="ITC3" s="285"/>
      <c r="ITD3" s="285"/>
      <c r="ITE3" s="285"/>
      <c r="ITF3" s="285"/>
      <c r="ITG3" s="285"/>
      <c r="ITH3" s="285"/>
      <c r="ITI3" s="285"/>
      <c r="ITJ3" s="285"/>
      <c r="ITK3" s="285"/>
      <c r="ITL3" s="285"/>
      <c r="ITM3" s="285"/>
      <c r="ITN3" s="285"/>
      <c r="ITO3" s="285"/>
      <c r="ITP3" s="285"/>
      <c r="ITQ3" s="285"/>
      <c r="ITR3" s="285"/>
      <c r="ITS3" s="285"/>
      <c r="ITT3" s="285"/>
      <c r="ITU3" s="285"/>
      <c r="ITV3" s="285"/>
      <c r="ITW3" s="285"/>
      <c r="ITX3" s="285"/>
      <c r="ITY3" s="285"/>
      <c r="ITZ3" s="285"/>
      <c r="IUA3" s="285"/>
      <c r="IUB3" s="285"/>
      <c r="IUC3" s="285"/>
      <c r="IUD3" s="285"/>
      <c r="IUE3" s="285"/>
      <c r="IUF3" s="285"/>
      <c r="IUG3" s="285"/>
      <c r="IUH3" s="285"/>
      <c r="IUI3" s="285"/>
      <c r="IUJ3" s="285"/>
      <c r="IUK3" s="285"/>
      <c r="IUL3" s="285"/>
      <c r="IUM3" s="285"/>
      <c r="IUN3" s="285"/>
      <c r="IUO3" s="285"/>
      <c r="IUP3" s="285"/>
      <c r="IUQ3" s="285"/>
      <c r="IUR3" s="285"/>
      <c r="IUS3" s="285"/>
      <c r="IUT3" s="285"/>
      <c r="IUU3" s="285"/>
      <c r="IUV3" s="285"/>
      <c r="IUW3" s="285"/>
      <c r="IUX3" s="285"/>
      <c r="IUY3" s="285"/>
      <c r="IUZ3" s="285"/>
      <c r="IVA3" s="285"/>
      <c r="IVB3" s="285"/>
      <c r="IVC3" s="285"/>
      <c r="IVD3" s="285"/>
      <c r="IVE3" s="285"/>
      <c r="IVF3" s="285"/>
      <c r="IVG3" s="285"/>
      <c r="IVH3" s="285"/>
      <c r="IVI3" s="285"/>
      <c r="IVJ3" s="285"/>
      <c r="IVK3" s="285"/>
      <c r="IVL3" s="285"/>
      <c r="IVM3" s="285"/>
      <c r="IVN3" s="285"/>
      <c r="IVO3" s="285"/>
      <c r="IVP3" s="285"/>
      <c r="IVQ3" s="285"/>
      <c r="IVR3" s="285"/>
      <c r="IVS3" s="285"/>
      <c r="IVT3" s="285"/>
      <c r="IVU3" s="285"/>
      <c r="IVV3" s="285"/>
      <c r="IVW3" s="285"/>
      <c r="IVX3" s="285"/>
      <c r="IVY3" s="285"/>
      <c r="IVZ3" s="285"/>
      <c r="IWA3" s="285"/>
      <c r="IWB3" s="285"/>
      <c r="IWC3" s="285"/>
      <c r="IWD3" s="285"/>
      <c r="IWE3" s="285"/>
      <c r="IWF3" s="285"/>
      <c r="IWG3" s="285"/>
      <c r="IWH3" s="285"/>
      <c r="IWI3" s="285"/>
      <c r="IWJ3" s="285"/>
      <c r="IWK3" s="285"/>
      <c r="IWL3" s="285"/>
      <c r="IWM3" s="285"/>
      <c r="IWN3" s="285"/>
      <c r="IWO3" s="285"/>
      <c r="IWP3" s="285"/>
      <c r="IWQ3" s="285"/>
      <c r="IWR3" s="285"/>
      <c r="IWS3" s="285"/>
      <c r="IWT3" s="285"/>
      <c r="IWU3" s="285"/>
      <c r="IWV3" s="285"/>
      <c r="IWW3" s="285"/>
      <c r="IWX3" s="285"/>
      <c r="IWY3" s="285"/>
      <c r="IWZ3" s="285"/>
      <c r="IXA3" s="285"/>
      <c r="IXB3" s="285"/>
      <c r="IXC3" s="285"/>
      <c r="IXD3" s="285"/>
      <c r="IXE3" s="285"/>
      <c r="IXF3" s="285"/>
      <c r="IXG3" s="285"/>
      <c r="IXH3" s="285"/>
      <c r="IXI3" s="285"/>
      <c r="IXJ3" s="285"/>
      <c r="IXK3" s="285"/>
      <c r="IXL3" s="285"/>
      <c r="IXM3" s="285"/>
      <c r="IXN3" s="285"/>
      <c r="IXO3" s="285"/>
      <c r="IXP3" s="285"/>
      <c r="IXQ3" s="285"/>
      <c r="IXR3" s="285"/>
      <c r="IXS3" s="285"/>
      <c r="IXT3" s="285"/>
      <c r="IXU3" s="285"/>
      <c r="IXV3" s="285"/>
      <c r="IXW3" s="285"/>
      <c r="IXX3" s="285"/>
      <c r="IXY3" s="285"/>
      <c r="IXZ3" s="285"/>
      <c r="IYA3" s="285"/>
      <c r="IYB3" s="285"/>
      <c r="IYC3" s="285"/>
      <c r="IYD3" s="285"/>
      <c r="IYE3" s="285"/>
      <c r="IYF3" s="285"/>
      <c r="IYG3" s="285"/>
      <c r="IYH3" s="285"/>
      <c r="IYI3" s="285"/>
      <c r="IYJ3" s="285"/>
      <c r="IYK3" s="285"/>
      <c r="IYL3" s="285"/>
      <c r="IYM3" s="285"/>
      <c r="IYN3" s="285"/>
      <c r="IYO3" s="285"/>
      <c r="IYP3" s="285"/>
      <c r="IYQ3" s="285"/>
      <c r="IYR3" s="285"/>
      <c r="IYS3" s="285"/>
      <c r="IYT3" s="285"/>
      <c r="IYU3" s="285"/>
      <c r="IYV3" s="285"/>
      <c r="IYW3" s="285"/>
      <c r="IYX3" s="285"/>
      <c r="IYY3" s="285"/>
      <c r="IYZ3" s="285"/>
      <c r="IZA3" s="285"/>
      <c r="IZB3" s="285"/>
      <c r="IZC3" s="285"/>
      <c r="IZD3" s="285"/>
      <c r="IZE3" s="285"/>
      <c r="IZF3" s="285"/>
      <c r="IZG3" s="285"/>
      <c r="IZH3" s="285"/>
      <c r="IZI3" s="285"/>
      <c r="IZJ3" s="285"/>
      <c r="IZK3" s="285"/>
      <c r="IZL3" s="285"/>
      <c r="IZM3" s="285"/>
      <c r="IZN3" s="285"/>
      <c r="IZO3" s="285"/>
      <c r="IZP3" s="285"/>
      <c r="IZQ3" s="285"/>
      <c r="IZR3" s="285"/>
      <c r="IZS3" s="285"/>
      <c r="IZT3" s="285"/>
      <c r="IZU3" s="285"/>
      <c r="IZV3" s="285"/>
      <c r="IZW3" s="285"/>
      <c r="IZX3" s="285"/>
      <c r="IZY3" s="285"/>
      <c r="IZZ3" s="285"/>
      <c r="JAA3" s="285"/>
      <c r="JAB3" s="285"/>
      <c r="JAC3" s="285"/>
      <c r="JAD3" s="285"/>
      <c r="JAE3" s="285"/>
      <c r="JAF3" s="285"/>
      <c r="JAG3" s="285"/>
      <c r="JAH3" s="285"/>
      <c r="JAI3" s="285"/>
      <c r="JAJ3" s="285"/>
      <c r="JAK3" s="285"/>
      <c r="JAL3" s="285"/>
      <c r="JAM3" s="285"/>
      <c r="JAN3" s="285"/>
      <c r="JAO3" s="285"/>
      <c r="JAP3" s="285"/>
      <c r="JAQ3" s="285"/>
      <c r="JAR3" s="285"/>
      <c r="JAS3" s="285"/>
      <c r="JAT3" s="285"/>
      <c r="JAU3" s="285"/>
      <c r="JAV3" s="285"/>
      <c r="JAW3" s="285"/>
      <c r="JAX3" s="285"/>
      <c r="JAY3" s="285"/>
      <c r="JAZ3" s="285"/>
      <c r="JBA3" s="285"/>
      <c r="JBB3" s="285"/>
      <c r="JBC3" s="285"/>
      <c r="JBD3" s="285"/>
      <c r="JBE3" s="285"/>
      <c r="JBF3" s="285"/>
      <c r="JBG3" s="285"/>
      <c r="JBH3" s="285"/>
      <c r="JBI3" s="285"/>
      <c r="JBJ3" s="285"/>
      <c r="JBK3" s="285"/>
      <c r="JBL3" s="285"/>
      <c r="JBM3" s="285"/>
      <c r="JBN3" s="285"/>
      <c r="JBO3" s="285"/>
      <c r="JBP3" s="285"/>
      <c r="JBQ3" s="285"/>
      <c r="JBR3" s="285"/>
      <c r="JBS3" s="285"/>
      <c r="JBT3" s="285"/>
      <c r="JBU3" s="285"/>
      <c r="JBV3" s="285"/>
      <c r="JBW3" s="285"/>
      <c r="JBX3" s="285"/>
      <c r="JBY3" s="285"/>
      <c r="JBZ3" s="285"/>
      <c r="JCA3" s="285"/>
      <c r="JCB3" s="285"/>
      <c r="JCC3" s="285"/>
      <c r="JCD3" s="285"/>
      <c r="JCE3" s="285"/>
      <c r="JCF3" s="285"/>
      <c r="JCG3" s="285"/>
      <c r="JCH3" s="285"/>
      <c r="JCI3" s="285"/>
      <c r="JCJ3" s="285"/>
      <c r="JCK3" s="285"/>
      <c r="JCL3" s="285"/>
      <c r="JCM3" s="285"/>
      <c r="JCN3" s="285"/>
      <c r="JCO3" s="285"/>
      <c r="JCP3" s="285"/>
      <c r="JCQ3" s="285"/>
      <c r="JCR3" s="285"/>
      <c r="JCS3" s="285"/>
      <c r="JCT3" s="285"/>
      <c r="JCU3" s="285"/>
      <c r="JCV3" s="285"/>
      <c r="JCW3" s="285"/>
      <c r="JCX3" s="285"/>
      <c r="JCY3" s="285"/>
      <c r="JCZ3" s="285"/>
      <c r="JDA3" s="285"/>
      <c r="JDB3" s="285"/>
      <c r="JDC3" s="285"/>
      <c r="JDD3" s="285"/>
      <c r="JDE3" s="285"/>
      <c r="JDF3" s="285"/>
      <c r="JDG3" s="285"/>
      <c r="JDH3" s="285"/>
      <c r="JDI3" s="285"/>
      <c r="JDJ3" s="285"/>
      <c r="JDK3" s="285"/>
      <c r="JDL3" s="285"/>
      <c r="JDM3" s="285"/>
      <c r="JDN3" s="285"/>
      <c r="JDO3" s="285"/>
      <c r="JDP3" s="285"/>
      <c r="JDQ3" s="285"/>
      <c r="JDR3" s="285"/>
      <c r="JDS3" s="285"/>
      <c r="JDT3" s="285"/>
      <c r="JDU3" s="285"/>
      <c r="JDV3" s="285"/>
      <c r="JDW3" s="285"/>
      <c r="JDX3" s="285"/>
      <c r="JDY3" s="285"/>
      <c r="JDZ3" s="285"/>
      <c r="JEA3" s="285"/>
      <c r="JEB3" s="285"/>
      <c r="JEC3" s="285"/>
      <c r="JED3" s="285"/>
      <c r="JEE3" s="285"/>
      <c r="JEF3" s="285"/>
      <c r="JEG3" s="285"/>
      <c r="JEH3" s="285"/>
      <c r="JEI3" s="285"/>
      <c r="JEJ3" s="285"/>
      <c r="JEK3" s="285"/>
      <c r="JEL3" s="285"/>
      <c r="JEM3" s="285"/>
      <c r="JEN3" s="285"/>
      <c r="JEO3" s="285"/>
      <c r="JEP3" s="285"/>
      <c r="JEQ3" s="285"/>
      <c r="JER3" s="285"/>
      <c r="JES3" s="285"/>
      <c r="JET3" s="285"/>
      <c r="JEU3" s="285"/>
      <c r="JEV3" s="285"/>
      <c r="JEW3" s="285"/>
      <c r="JEX3" s="285"/>
      <c r="JEY3" s="285"/>
      <c r="JEZ3" s="285"/>
      <c r="JFA3" s="285"/>
      <c r="JFB3" s="285"/>
      <c r="JFC3" s="285"/>
      <c r="JFD3" s="285"/>
      <c r="JFE3" s="285"/>
      <c r="JFF3" s="285"/>
      <c r="JFG3" s="285"/>
      <c r="JFH3" s="285"/>
      <c r="JFI3" s="285"/>
      <c r="JFJ3" s="285"/>
      <c r="JFK3" s="285"/>
      <c r="JFL3" s="285"/>
      <c r="JFM3" s="285"/>
      <c r="JFN3" s="285"/>
      <c r="JFO3" s="285"/>
      <c r="JFP3" s="285"/>
      <c r="JFQ3" s="285"/>
      <c r="JFR3" s="285"/>
      <c r="JFS3" s="285"/>
      <c r="JFT3" s="285"/>
      <c r="JFU3" s="285"/>
      <c r="JFV3" s="285"/>
      <c r="JFW3" s="285"/>
      <c r="JFX3" s="285"/>
      <c r="JFY3" s="285"/>
      <c r="JFZ3" s="285"/>
      <c r="JGA3" s="285"/>
      <c r="JGB3" s="285"/>
      <c r="JGC3" s="285"/>
      <c r="JGD3" s="285"/>
      <c r="JGE3" s="285"/>
      <c r="JGF3" s="285"/>
      <c r="JGG3" s="285"/>
      <c r="JGH3" s="285"/>
      <c r="JGI3" s="285"/>
      <c r="JGJ3" s="285"/>
      <c r="JGK3" s="285"/>
      <c r="JGL3" s="285"/>
      <c r="JGM3" s="285"/>
      <c r="JGN3" s="285"/>
      <c r="JGO3" s="285"/>
      <c r="JGP3" s="285"/>
      <c r="JGQ3" s="285"/>
      <c r="JGR3" s="285"/>
      <c r="JGS3" s="285"/>
      <c r="JGT3" s="285"/>
      <c r="JGU3" s="285"/>
      <c r="JGV3" s="285"/>
      <c r="JGW3" s="285"/>
      <c r="JGX3" s="285"/>
      <c r="JGY3" s="285"/>
      <c r="JGZ3" s="285"/>
      <c r="JHA3" s="285"/>
      <c r="JHB3" s="285"/>
      <c r="JHC3" s="285"/>
      <c r="JHD3" s="285"/>
      <c r="JHE3" s="285"/>
      <c r="JHF3" s="285"/>
      <c r="JHG3" s="285"/>
      <c r="JHH3" s="285"/>
      <c r="JHI3" s="285"/>
      <c r="JHJ3" s="285"/>
      <c r="JHK3" s="285"/>
      <c r="JHL3" s="285"/>
      <c r="JHM3" s="285"/>
      <c r="JHN3" s="285"/>
      <c r="JHO3" s="285"/>
      <c r="JHP3" s="285"/>
      <c r="JHQ3" s="285"/>
      <c r="JHR3" s="285"/>
      <c r="JHS3" s="285"/>
      <c r="JHT3" s="285"/>
      <c r="JHU3" s="285"/>
      <c r="JHV3" s="285"/>
      <c r="JHW3" s="285"/>
      <c r="JHX3" s="285"/>
      <c r="JHY3" s="285"/>
      <c r="JHZ3" s="285"/>
      <c r="JIA3" s="285"/>
      <c r="JIB3" s="285"/>
      <c r="JIC3" s="285"/>
      <c r="JID3" s="285"/>
      <c r="JIE3" s="285"/>
      <c r="JIF3" s="285"/>
      <c r="JIG3" s="285"/>
      <c r="JIH3" s="285"/>
      <c r="JII3" s="285"/>
      <c r="JIJ3" s="285"/>
      <c r="JIK3" s="285"/>
      <c r="JIL3" s="285"/>
      <c r="JIM3" s="285"/>
      <c r="JIN3" s="285"/>
      <c r="JIO3" s="285"/>
      <c r="JIP3" s="285"/>
      <c r="JIQ3" s="285"/>
      <c r="JIR3" s="285"/>
      <c r="JIS3" s="285"/>
      <c r="JIT3" s="285"/>
      <c r="JIU3" s="285"/>
      <c r="JIV3" s="285"/>
      <c r="JIW3" s="285"/>
      <c r="JIX3" s="285"/>
      <c r="JIY3" s="285"/>
      <c r="JIZ3" s="285"/>
      <c r="JJA3" s="285"/>
      <c r="JJB3" s="285"/>
      <c r="JJC3" s="285"/>
      <c r="JJD3" s="285"/>
      <c r="JJE3" s="285"/>
      <c r="JJF3" s="285"/>
      <c r="JJG3" s="285"/>
      <c r="JJH3" s="285"/>
      <c r="JJI3" s="285"/>
      <c r="JJJ3" s="285"/>
      <c r="JJK3" s="285"/>
      <c r="JJL3" s="285"/>
      <c r="JJM3" s="285"/>
      <c r="JJN3" s="285"/>
      <c r="JJO3" s="285"/>
      <c r="JJP3" s="285"/>
      <c r="JJQ3" s="285"/>
      <c r="JJR3" s="285"/>
      <c r="JJS3" s="285"/>
      <c r="JJT3" s="285"/>
      <c r="JJU3" s="285"/>
      <c r="JJV3" s="285"/>
      <c r="JJW3" s="285"/>
      <c r="JJX3" s="285"/>
      <c r="JJY3" s="285"/>
      <c r="JJZ3" s="285"/>
      <c r="JKA3" s="285"/>
      <c r="JKB3" s="285"/>
      <c r="JKC3" s="285"/>
      <c r="JKD3" s="285"/>
      <c r="JKE3" s="285"/>
      <c r="JKF3" s="285"/>
      <c r="JKG3" s="285"/>
      <c r="JKH3" s="285"/>
      <c r="JKI3" s="285"/>
      <c r="JKJ3" s="285"/>
      <c r="JKK3" s="285"/>
      <c r="JKL3" s="285"/>
      <c r="JKM3" s="285"/>
      <c r="JKN3" s="285"/>
      <c r="JKO3" s="285"/>
      <c r="JKP3" s="285"/>
      <c r="JKQ3" s="285"/>
      <c r="JKR3" s="285"/>
      <c r="JKS3" s="285"/>
      <c r="JKT3" s="285"/>
      <c r="JKU3" s="285"/>
      <c r="JKV3" s="285"/>
      <c r="JKW3" s="285"/>
      <c r="JKX3" s="285"/>
      <c r="JKY3" s="285"/>
      <c r="JKZ3" s="285"/>
      <c r="JLA3" s="285"/>
      <c r="JLB3" s="285"/>
      <c r="JLC3" s="285"/>
      <c r="JLD3" s="285"/>
      <c r="JLE3" s="285"/>
      <c r="JLF3" s="285"/>
      <c r="JLG3" s="285"/>
      <c r="JLH3" s="285"/>
      <c r="JLI3" s="285"/>
      <c r="JLJ3" s="285"/>
      <c r="JLK3" s="285"/>
      <c r="JLL3" s="285"/>
      <c r="JLM3" s="285"/>
      <c r="JLN3" s="285"/>
      <c r="JLO3" s="285"/>
      <c r="JLP3" s="285"/>
      <c r="JLQ3" s="285"/>
      <c r="JLR3" s="285"/>
      <c r="JLS3" s="285"/>
      <c r="JLT3" s="285"/>
      <c r="JLU3" s="285"/>
      <c r="JLV3" s="285"/>
      <c r="JLW3" s="285"/>
      <c r="JLX3" s="285"/>
      <c r="JLY3" s="285"/>
      <c r="JLZ3" s="285"/>
      <c r="JMA3" s="285"/>
      <c r="JMB3" s="285"/>
      <c r="JMC3" s="285"/>
      <c r="JMD3" s="285"/>
      <c r="JME3" s="285"/>
      <c r="JMF3" s="285"/>
      <c r="JMG3" s="285"/>
      <c r="JMH3" s="285"/>
      <c r="JMI3" s="285"/>
      <c r="JMJ3" s="285"/>
      <c r="JMK3" s="285"/>
      <c r="JML3" s="285"/>
      <c r="JMM3" s="285"/>
      <c r="JMN3" s="285"/>
      <c r="JMO3" s="285"/>
      <c r="JMP3" s="285"/>
      <c r="JMQ3" s="285"/>
      <c r="JMR3" s="285"/>
      <c r="JMS3" s="285"/>
      <c r="JMT3" s="285"/>
      <c r="JMU3" s="285"/>
      <c r="JMV3" s="285"/>
      <c r="JMW3" s="285"/>
      <c r="JMX3" s="285"/>
      <c r="JMY3" s="285"/>
      <c r="JMZ3" s="285"/>
      <c r="JNA3" s="285"/>
      <c r="JNB3" s="285"/>
      <c r="JNC3" s="285"/>
      <c r="JND3" s="285"/>
      <c r="JNE3" s="285"/>
      <c r="JNF3" s="285"/>
      <c r="JNG3" s="285"/>
      <c r="JNH3" s="285"/>
      <c r="JNI3" s="285"/>
      <c r="JNJ3" s="285"/>
      <c r="JNK3" s="285"/>
      <c r="JNL3" s="285"/>
      <c r="JNM3" s="285"/>
      <c r="JNN3" s="285"/>
      <c r="JNO3" s="285"/>
      <c r="JNP3" s="285"/>
      <c r="JNQ3" s="285"/>
      <c r="JNR3" s="285"/>
      <c r="JNS3" s="285"/>
      <c r="JNT3" s="285"/>
      <c r="JNU3" s="285"/>
      <c r="JNV3" s="285"/>
      <c r="JNW3" s="285"/>
      <c r="JNX3" s="285"/>
      <c r="JNY3" s="285"/>
      <c r="JNZ3" s="285"/>
      <c r="JOA3" s="285"/>
      <c r="JOB3" s="285"/>
      <c r="JOC3" s="285"/>
      <c r="JOD3" s="285"/>
      <c r="JOE3" s="285"/>
      <c r="JOF3" s="285"/>
      <c r="JOG3" s="285"/>
      <c r="JOH3" s="285"/>
      <c r="JOI3" s="285"/>
      <c r="JOJ3" s="285"/>
      <c r="JOK3" s="285"/>
      <c r="JOL3" s="285"/>
      <c r="JOM3" s="285"/>
      <c r="JON3" s="285"/>
      <c r="JOO3" s="285"/>
      <c r="JOP3" s="285"/>
      <c r="JOQ3" s="285"/>
      <c r="JOR3" s="285"/>
      <c r="JOS3" s="285"/>
      <c r="JOT3" s="285"/>
      <c r="JOU3" s="285"/>
      <c r="JOV3" s="285"/>
      <c r="JOW3" s="285"/>
      <c r="JOX3" s="285"/>
      <c r="JOY3" s="285"/>
      <c r="JOZ3" s="285"/>
      <c r="JPA3" s="285"/>
      <c r="JPB3" s="285"/>
      <c r="JPC3" s="285"/>
      <c r="JPD3" s="285"/>
      <c r="JPE3" s="285"/>
      <c r="JPF3" s="285"/>
      <c r="JPG3" s="285"/>
      <c r="JPH3" s="285"/>
      <c r="JPI3" s="285"/>
      <c r="JPJ3" s="285"/>
      <c r="JPK3" s="285"/>
      <c r="JPL3" s="285"/>
      <c r="JPM3" s="285"/>
      <c r="JPN3" s="285"/>
      <c r="JPO3" s="285"/>
      <c r="JPP3" s="285"/>
      <c r="JPQ3" s="285"/>
      <c r="JPR3" s="285"/>
      <c r="JPS3" s="285"/>
      <c r="JPT3" s="285"/>
      <c r="JPU3" s="285"/>
      <c r="JPV3" s="285"/>
      <c r="JPW3" s="285"/>
      <c r="JPX3" s="285"/>
      <c r="JPY3" s="285"/>
      <c r="JPZ3" s="285"/>
      <c r="JQA3" s="285"/>
      <c r="JQB3" s="285"/>
      <c r="JQC3" s="285"/>
      <c r="JQD3" s="285"/>
      <c r="JQE3" s="285"/>
      <c r="JQF3" s="285"/>
      <c r="JQG3" s="285"/>
      <c r="JQH3" s="285"/>
      <c r="JQI3" s="285"/>
      <c r="JQJ3" s="285"/>
      <c r="JQK3" s="285"/>
      <c r="JQL3" s="285"/>
      <c r="JQM3" s="285"/>
      <c r="JQN3" s="285"/>
      <c r="JQO3" s="285"/>
      <c r="JQP3" s="285"/>
      <c r="JQQ3" s="285"/>
      <c r="JQR3" s="285"/>
      <c r="JQS3" s="285"/>
      <c r="JQT3" s="285"/>
      <c r="JQU3" s="285"/>
      <c r="JQV3" s="285"/>
      <c r="JQW3" s="285"/>
      <c r="JQX3" s="285"/>
      <c r="JQY3" s="285"/>
      <c r="JQZ3" s="285"/>
      <c r="JRA3" s="285"/>
      <c r="JRB3" s="285"/>
      <c r="JRC3" s="285"/>
      <c r="JRD3" s="285"/>
      <c r="JRE3" s="285"/>
      <c r="JRF3" s="285"/>
      <c r="JRG3" s="285"/>
      <c r="JRH3" s="285"/>
      <c r="JRI3" s="285"/>
      <c r="JRJ3" s="285"/>
      <c r="JRK3" s="285"/>
      <c r="JRL3" s="285"/>
      <c r="JRM3" s="285"/>
      <c r="JRN3" s="285"/>
      <c r="JRO3" s="285"/>
      <c r="JRP3" s="285"/>
      <c r="JRQ3" s="285"/>
      <c r="JRR3" s="285"/>
      <c r="JRS3" s="285"/>
      <c r="JRT3" s="285"/>
      <c r="JRU3" s="285"/>
      <c r="JRV3" s="285"/>
      <c r="JRW3" s="285"/>
      <c r="JRX3" s="285"/>
      <c r="JRY3" s="285"/>
      <c r="JRZ3" s="285"/>
      <c r="JSA3" s="285"/>
      <c r="JSB3" s="285"/>
      <c r="JSC3" s="285"/>
      <c r="JSD3" s="285"/>
      <c r="JSE3" s="285"/>
      <c r="JSF3" s="285"/>
      <c r="JSG3" s="285"/>
      <c r="JSH3" s="285"/>
      <c r="JSI3" s="285"/>
      <c r="JSJ3" s="285"/>
      <c r="JSK3" s="285"/>
      <c r="JSL3" s="285"/>
      <c r="JSM3" s="285"/>
      <c r="JSN3" s="285"/>
      <c r="JSO3" s="285"/>
      <c r="JSP3" s="285"/>
      <c r="JSQ3" s="285"/>
      <c r="JSR3" s="285"/>
      <c r="JSS3" s="285"/>
      <c r="JST3" s="285"/>
      <c r="JSU3" s="285"/>
      <c r="JSV3" s="285"/>
      <c r="JSW3" s="285"/>
      <c r="JSX3" s="285"/>
      <c r="JSY3" s="285"/>
      <c r="JSZ3" s="285"/>
      <c r="JTA3" s="285"/>
      <c r="JTB3" s="285"/>
      <c r="JTC3" s="285"/>
      <c r="JTD3" s="285"/>
      <c r="JTE3" s="285"/>
      <c r="JTF3" s="285"/>
      <c r="JTG3" s="285"/>
      <c r="JTH3" s="285"/>
      <c r="JTI3" s="285"/>
      <c r="JTJ3" s="285"/>
      <c r="JTK3" s="285"/>
      <c r="JTL3" s="285"/>
      <c r="JTM3" s="285"/>
      <c r="JTN3" s="285"/>
      <c r="JTO3" s="285"/>
      <c r="JTP3" s="285"/>
      <c r="JTQ3" s="285"/>
      <c r="JTR3" s="285"/>
      <c r="JTS3" s="285"/>
      <c r="JTT3" s="285"/>
      <c r="JTU3" s="285"/>
      <c r="JTV3" s="285"/>
      <c r="JTW3" s="285"/>
      <c r="JTX3" s="285"/>
      <c r="JTY3" s="285"/>
      <c r="JTZ3" s="285"/>
      <c r="JUA3" s="285"/>
      <c r="JUB3" s="285"/>
      <c r="JUC3" s="285"/>
      <c r="JUD3" s="285"/>
      <c r="JUE3" s="285"/>
      <c r="JUF3" s="285"/>
      <c r="JUG3" s="285"/>
      <c r="JUH3" s="285"/>
      <c r="JUI3" s="285"/>
      <c r="JUJ3" s="285"/>
      <c r="JUK3" s="285"/>
      <c r="JUL3" s="285"/>
      <c r="JUM3" s="285"/>
      <c r="JUN3" s="285"/>
      <c r="JUO3" s="285"/>
      <c r="JUP3" s="285"/>
      <c r="JUQ3" s="285"/>
      <c r="JUR3" s="285"/>
      <c r="JUS3" s="285"/>
      <c r="JUT3" s="285"/>
      <c r="JUU3" s="285"/>
      <c r="JUV3" s="285"/>
      <c r="JUW3" s="285"/>
      <c r="JUX3" s="285"/>
      <c r="JUY3" s="285"/>
      <c r="JUZ3" s="285"/>
      <c r="JVA3" s="285"/>
      <c r="JVB3" s="285"/>
      <c r="JVC3" s="285"/>
      <c r="JVD3" s="285"/>
      <c r="JVE3" s="285"/>
      <c r="JVF3" s="285"/>
      <c r="JVG3" s="285"/>
      <c r="JVH3" s="285"/>
      <c r="JVI3" s="285"/>
      <c r="JVJ3" s="285"/>
      <c r="JVK3" s="285"/>
      <c r="JVL3" s="285"/>
      <c r="JVM3" s="285"/>
      <c r="JVN3" s="285"/>
      <c r="JVO3" s="285"/>
      <c r="JVP3" s="285"/>
      <c r="JVQ3" s="285"/>
      <c r="JVR3" s="285"/>
      <c r="JVS3" s="285"/>
      <c r="JVT3" s="285"/>
      <c r="JVU3" s="285"/>
      <c r="JVV3" s="285"/>
      <c r="JVW3" s="285"/>
      <c r="JVX3" s="285"/>
      <c r="JVY3" s="285"/>
      <c r="JVZ3" s="285"/>
      <c r="JWA3" s="285"/>
      <c r="JWB3" s="285"/>
      <c r="JWC3" s="285"/>
      <c r="JWD3" s="285"/>
      <c r="JWE3" s="285"/>
      <c r="JWF3" s="285"/>
      <c r="JWG3" s="285"/>
      <c r="JWH3" s="285"/>
      <c r="JWI3" s="285"/>
      <c r="JWJ3" s="285"/>
      <c r="JWK3" s="285"/>
      <c r="JWL3" s="285"/>
      <c r="JWM3" s="285"/>
      <c r="JWN3" s="285"/>
      <c r="JWO3" s="285"/>
      <c r="JWP3" s="285"/>
      <c r="JWQ3" s="285"/>
      <c r="JWR3" s="285"/>
      <c r="JWS3" s="285"/>
      <c r="JWT3" s="285"/>
      <c r="JWU3" s="285"/>
      <c r="JWV3" s="285"/>
      <c r="JWW3" s="285"/>
      <c r="JWX3" s="285"/>
      <c r="JWY3" s="285"/>
      <c r="JWZ3" s="285"/>
      <c r="JXA3" s="285"/>
      <c r="JXB3" s="285"/>
      <c r="JXC3" s="285"/>
      <c r="JXD3" s="285"/>
      <c r="JXE3" s="285"/>
      <c r="JXF3" s="285"/>
      <c r="JXG3" s="285"/>
      <c r="JXH3" s="285"/>
      <c r="JXI3" s="285"/>
      <c r="JXJ3" s="285"/>
      <c r="JXK3" s="285"/>
      <c r="JXL3" s="285"/>
      <c r="JXM3" s="285"/>
      <c r="JXN3" s="285"/>
      <c r="JXO3" s="285"/>
      <c r="JXP3" s="285"/>
      <c r="JXQ3" s="285"/>
      <c r="JXR3" s="285"/>
      <c r="JXS3" s="285"/>
      <c r="JXT3" s="285"/>
      <c r="JXU3" s="285"/>
      <c r="JXV3" s="285"/>
      <c r="JXW3" s="285"/>
      <c r="JXX3" s="285"/>
      <c r="JXY3" s="285"/>
      <c r="JXZ3" s="285"/>
      <c r="JYA3" s="285"/>
      <c r="JYB3" s="285"/>
      <c r="JYC3" s="285"/>
      <c r="JYD3" s="285"/>
      <c r="JYE3" s="285"/>
      <c r="JYF3" s="285"/>
      <c r="JYG3" s="285"/>
      <c r="JYH3" s="285"/>
      <c r="JYI3" s="285"/>
      <c r="JYJ3" s="285"/>
      <c r="JYK3" s="285"/>
      <c r="JYL3" s="285"/>
      <c r="JYM3" s="285"/>
      <c r="JYN3" s="285"/>
      <c r="JYO3" s="285"/>
      <c r="JYP3" s="285"/>
      <c r="JYQ3" s="285"/>
      <c r="JYR3" s="285"/>
      <c r="JYS3" s="285"/>
      <c r="JYT3" s="285"/>
      <c r="JYU3" s="285"/>
      <c r="JYV3" s="285"/>
      <c r="JYW3" s="285"/>
      <c r="JYX3" s="285"/>
      <c r="JYY3" s="285"/>
      <c r="JYZ3" s="285"/>
      <c r="JZA3" s="285"/>
      <c r="JZB3" s="285"/>
      <c r="JZC3" s="285"/>
      <c r="JZD3" s="285"/>
      <c r="JZE3" s="285"/>
      <c r="JZF3" s="285"/>
      <c r="JZG3" s="285"/>
      <c r="JZH3" s="285"/>
      <c r="JZI3" s="285"/>
      <c r="JZJ3" s="285"/>
      <c r="JZK3" s="285"/>
      <c r="JZL3" s="285"/>
      <c r="JZM3" s="285"/>
      <c r="JZN3" s="285"/>
      <c r="JZO3" s="285"/>
      <c r="JZP3" s="285"/>
      <c r="JZQ3" s="285"/>
      <c r="JZR3" s="285"/>
      <c r="JZS3" s="285"/>
      <c r="JZT3" s="285"/>
      <c r="JZU3" s="285"/>
      <c r="JZV3" s="285"/>
      <c r="JZW3" s="285"/>
      <c r="JZX3" s="285"/>
      <c r="JZY3" s="285"/>
      <c r="JZZ3" s="285"/>
      <c r="KAA3" s="285"/>
      <c r="KAB3" s="285"/>
      <c r="KAC3" s="285"/>
      <c r="KAD3" s="285"/>
      <c r="KAE3" s="285"/>
      <c r="KAF3" s="285"/>
      <c r="KAG3" s="285"/>
      <c r="KAH3" s="285"/>
      <c r="KAI3" s="285"/>
      <c r="KAJ3" s="285"/>
      <c r="KAK3" s="285"/>
      <c r="KAL3" s="285"/>
      <c r="KAM3" s="285"/>
      <c r="KAN3" s="285"/>
      <c r="KAO3" s="285"/>
      <c r="KAP3" s="285"/>
      <c r="KAQ3" s="285"/>
      <c r="KAR3" s="285"/>
      <c r="KAS3" s="285"/>
      <c r="KAT3" s="285"/>
      <c r="KAU3" s="285"/>
      <c r="KAV3" s="285"/>
      <c r="KAW3" s="285"/>
      <c r="KAX3" s="285"/>
      <c r="KAY3" s="285"/>
      <c r="KAZ3" s="285"/>
      <c r="KBA3" s="285"/>
      <c r="KBB3" s="285"/>
      <c r="KBC3" s="285"/>
      <c r="KBD3" s="285"/>
      <c r="KBE3" s="285"/>
      <c r="KBF3" s="285"/>
      <c r="KBG3" s="285"/>
      <c r="KBH3" s="285"/>
      <c r="KBI3" s="285"/>
      <c r="KBJ3" s="285"/>
      <c r="KBK3" s="285"/>
      <c r="KBL3" s="285"/>
      <c r="KBM3" s="285"/>
      <c r="KBN3" s="285"/>
      <c r="KBO3" s="285"/>
      <c r="KBP3" s="285"/>
      <c r="KBQ3" s="285"/>
      <c r="KBR3" s="285"/>
      <c r="KBS3" s="285"/>
      <c r="KBT3" s="285"/>
      <c r="KBU3" s="285"/>
      <c r="KBV3" s="285"/>
      <c r="KBW3" s="285"/>
      <c r="KBX3" s="285"/>
      <c r="KBY3" s="285"/>
      <c r="KBZ3" s="285"/>
      <c r="KCA3" s="285"/>
      <c r="KCB3" s="285"/>
      <c r="KCC3" s="285"/>
      <c r="KCD3" s="285"/>
      <c r="KCE3" s="285"/>
      <c r="KCF3" s="285"/>
      <c r="KCG3" s="285"/>
      <c r="KCH3" s="285"/>
      <c r="KCI3" s="285"/>
      <c r="KCJ3" s="285"/>
      <c r="KCK3" s="285"/>
      <c r="KCL3" s="285"/>
      <c r="KCM3" s="285"/>
      <c r="KCN3" s="285"/>
      <c r="KCO3" s="285"/>
      <c r="KCP3" s="285"/>
      <c r="KCQ3" s="285"/>
      <c r="KCR3" s="285"/>
      <c r="KCS3" s="285"/>
      <c r="KCT3" s="285"/>
      <c r="KCU3" s="285"/>
      <c r="KCV3" s="285"/>
      <c r="KCW3" s="285"/>
      <c r="KCX3" s="285"/>
      <c r="KCY3" s="285"/>
      <c r="KCZ3" s="285"/>
      <c r="KDA3" s="285"/>
      <c r="KDB3" s="285"/>
      <c r="KDC3" s="285"/>
      <c r="KDD3" s="285"/>
      <c r="KDE3" s="285"/>
      <c r="KDF3" s="285"/>
      <c r="KDG3" s="285"/>
      <c r="KDH3" s="285"/>
      <c r="KDI3" s="285"/>
      <c r="KDJ3" s="285"/>
      <c r="KDK3" s="285"/>
      <c r="KDL3" s="285"/>
      <c r="KDM3" s="285"/>
      <c r="KDN3" s="285"/>
      <c r="KDO3" s="285"/>
      <c r="KDP3" s="285"/>
      <c r="KDQ3" s="285"/>
      <c r="KDR3" s="285"/>
      <c r="KDS3" s="285"/>
      <c r="KDT3" s="285"/>
      <c r="KDU3" s="285"/>
      <c r="KDV3" s="285"/>
      <c r="KDW3" s="285"/>
      <c r="KDX3" s="285"/>
      <c r="KDY3" s="285"/>
      <c r="KDZ3" s="285"/>
      <c r="KEA3" s="285"/>
      <c r="KEB3" s="285"/>
      <c r="KEC3" s="285"/>
      <c r="KED3" s="285"/>
      <c r="KEE3" s="285"/>
      <c r="KEF3" s="285"/>
      <c r="KEG3" s="285"/>
      <c r="KEH3" s="285"/>
      <c r="KEI3" s="285"/>
      <c r="KEJ3" s="285"/>
      <c r="KEK3" s="285"/>
      <c r="KEL3" s="285"/>
      <c r="KEM3" s="285"/>
      <c r="KEN3" s="285"/>
      <c r="KEO3" s="285"/>
      <c r="KEP3" s="285"/>
      <c r="KEQ3" s="285"/>
      <c r="KER3" s="285"/>
      <c r="KES3" s="285"/>
      <c r="KET3" s="285"/>
      <c r="KEU3" s="285"/>
      <c r="KEV3" s="285"/>
      <c r="KEW3" s="285"/>
      <c r="KEX3" s="285"/>
      <c r="KEY3" s="285"/>
      <c r="KEZ3" s="285"/>
      <c r="KFA3" s="285"/>
      <c r="KFB3" s="285"/>
      <c r="KFC3" s="285"/>
      <c r="KFD3" s="285"/>
      <c r="KFE3" s="285"/>
      <c r="KFF3" s="285"/>
      <c r="KFG3" s="285"/>
      <c r="KFH3" s="285"/>
      <c r="KFI3" s="285"/>
      <c r="KFJ3" s="285"/>
      <c r="KFK3" s="285"/>
      <c r="KFL3" s="285"/>
      <c r="KFM3" s="285"/>
      <c r="KFN3" s="285"/>
      <c r="KFO3" s="285"/>
      <c r="KFP3" s="285"/>
      <c r="KFQ3" s="285"/>
      <c r="KFR3" s="285"/>
      <c r="KFS3" s="285"/>
      <c r="KFT3" s="285"/>
      <c r="KFU3" s="285"/>
      <c r="KFV3" s="285"/>
      <c r="KFW3" s="285"/>
      <c r="KFX3" s="285"/>
      <c r="KFY3" s="285"/>
      <c r="KFZ3" s="285"/>
      <c r="KGA3" s="285"/>
      <c r="KGB3" s="285"/>
      <c r="KGC3" s="285"/>
      <c r="KGD3" s="285"/>
      <c r="KGE3" s="285"/>
      <c r="KGF3" s="285"/>
      <c r="KGG3" s="285"/>
      <c r="KGH3" s="285"/>
      <c r="KGI3" s="285"/>
      <c r="KGJ3" s="285"/>
      <c r="KGK3" s="285"/>
      <c r="KGL3" s="285"/>
      <c r="KGM3" s="285"/>
      <c r="KGN3" s="285"/>
      <c r="KGO3" s="285"/>
      <c r="KGP3" s="285"/>
      <c r="KGQ3" s="285"/>
      <c r="KGR3" s="285"/>
      <c r="KGS3" s="285"/>
      <c r="KGT3" s="285"/>
      <c r="KGU3" s="285"/>
      <c r="KGV3" s="285"/>
      <c r="KGW3" s="285"/>
      <c r="KGX3" s="285"/>
      <c r="KGY3" s="285"/>
      <c r="KGZ3" s="285"/>
      <c r="KHA3" s="285"/>
      <c r="KHB3" s="285"/>
      <c r="KHC3" s="285"/>
      <c r="KHD3" s="285"/>
      <c r="KHE3" s="285"/>
      <c r="KHF3" s="285"/>
      <c r="KHG3" s="285"/>
      <c r="KHH3" s="285"/>
      <c r="KHI3" s="285"/>
      <c r="KHJ3" s="285"/>
      <c r="KHK3" s="285"/>
      <c r="KHL3" s="285"/>
      <c r="KHM3" s="285"/>
      <c r="KHN3" s="285"/>
      <c r="KHO3" s="285"/>
      <c r="KHP3" s="285"/>
      <c r="KHQ3" s="285"/>
      <c r="KHR3" s="285"/>
      <c r="KHS3" s="285"/>
      <c r="KHT3" s="285"/>
      <c r="KHU3" s="285"/>
      <c r="KHV3" s="285"/>
      <c r="KHW3" s="285"/>
      <c r="KHX3" s="285"/>
      <c r="KHY3" s="285"/>
      <c r="KHZ3" s="285"/>
      <c r="KIA3" s="285"/>
      <c r="KIB3" s="285"/>
      <c r="KIC3" s="285"/>
      <c r="KID3" s="285"/>
      <c r="KIE3" s="285"/>
      <c r="KIF3" s="285"/>
      <c r="KIG3" s="285"/>
      <c r="KIH3" s="285"/>
      <c r="KII3" s="285"/>
      <c r="KIJ3" s="285"/>
      <c r="KIK3" s="285"/>
      <c r="KIL3" s="285"/>
      <c r="KIM3" s="285"/>
      <c r="KIN3" s="285"/>
      <c r="KIO3" s="285"/>
      <c r="KIP3" s="285"/>
      <c r="KIQ3" s="285"/>
      <c r="KIR3" s="285"/>
      <c r="KIS3" s="285"/>
      <c r="KIT3" s="285"/>
      <c r="KIU3" s="285"/>
      <c r="KIV3" s="285"/>
      <c r="KIW3" s="285"/>
      <c r="KIX3" s="285"/>
      <c r="KIY3" s="285"/>
      <c r="KIZ3" s="285"/>
      <c r="KJA3" s="285"/>
      <c r="KJB3" s="285"/>
      <c r="KJC3" s="285"/>
      <c r="KJD3" s="285"/>
      <c r="KJE3" s="285"/>
      <c r="KJF3" s="285"/>
      <c r="KJG3" s="285"/>
      <c r="KJH3" s="285"/>
      <c r="KJI3" s="285"/>
      <c r="KJJ3" s="285"/>
      <c r="KJK3" s="285"/>
      <c r="KJL3" s="285"/>
      <c r="KJM3" s="285"/>
      <c r="KJN3" s="285"/>
      <c r="KJO3" s="285"/>
      <c r="KJP3" s="285"/>
      <c r="KJQ3" s="285"/>
      <c r="KJR3" s="285"/>
      <c r="KJS3" s="285"/>
      <c r="KJT3" s="285"/>
      <c r="KJU3" s="285"/>
      <c r="KJV3" s="285"/>
      <c r="KJW3" s="285"/>
      <c r="KJX3" s="285"/>
      <c r="KJY3" s="285"/>
      <c r="KJZ3" s="285"/>
      <c r="KKA3" s="285"/>
      <c r="KKB3" s="285"/>
      <c r="KKC3" s="285"/>
      <c r="KKD3" s="285"/>
      <c r="KKE3" s="285"/>
      <c r="KKF3" s="285"/>
      <c r="KKG3" s="285"/>
      <c r="KKH3" s="285"/>
      <c r="KKI3" s="285"/>
      <c r="KKJ3" s="285"/>
      <c r="KKK3" s="285"/>
      <c r="KKL3" s="285"/>
      <c r="KKM3" s="285"/>
      <c r="KKN3" s="285"/>
      <c r="KKO3" s="285"/>
      <c r="KKP3" s="285"/>
      <c r="KKQ3" s="285"/>
      <c r="KKR3" s="285"/>
      <c r="KKS3" s="285"/>
      <c r="KKT3" s="285"/>
      <c r="KKU3" s="285"/>
      <c r="KKV3" s="285"/>
      <c r="KKW3" s="285"/>
      <c r="KKX3" s="285"/>
      <c r="KKY3" s="285"/>
      <c r="KKZ3" s="285"/>
      <c r="KLA3" s="285"/>
      <c r="KLB3" s="285"/>
      <c r="KLC3" s="285"/>
      <c r="KLD3" s="285"/>
      <c r="KLE3" s="285"/>
      <c r="KLF3" s="285"/>
      <c r="KLG3" s="285"/>
      <c r="KLH3" s="285"/>
      <c r="KLI3" s="285"/>
      <c r="KLJ3" s="285"/>
      <c r="KLK3" s="285"/>
      <c r="KLL3" s="285"/>
      <c r="KLM3" s="285"/>
      <c r="KLN3" s="285"/>
      <c r="KLO3" s="285"/>
      <c r="KLP3" s="285"/>
      <c r="KLQ3" s="285"/>
      <c r="KLR3" s="285"/>
      <c r="KLS3" s="285"/>
      <c r="KLT3" s="285"/>
      <c r="KLU3" s="285"/>
      <c r="KLV3" s="285"/>
      <c r="KLW3" s="285"/>
      <c r="KLX3" s="285"/>
      <c r="KLY3" s="285"/>
      <c r="KLZ3" s="285"/>
      <c r="KMA3" s="285"/>
      <c r="KMB3" s="285"/>
      <c r="KMC3" s="285"/>
      <c r="KMD3" s="285"/>
      <c r="KME3" s="285"/>
      <c r="KMF3" s="285"/>
      <c r="KMG3" s="285"/>
      <c r="KMH3" s="285"/>
      <c r="KMI3" s="285"/>
      <c r="KMJ3" s="285"/>
      <c r="KMK3" s="285"/>
      <c r="KML3" s="285"/>
      <c r="KMM3" s="285"/>
      <c r="KMN3" s="285"/>
      <c r="KMO3" s="285"/>
      <c r="KMP3" s="285"/>
      <c r="KMQ3" s="285"/>
      <c r="KMR3" s="285"/>
      <c r="KMS3" s="285"/>
      <c r="KMT3" s="285"/>
      <c r="KMU3" s="285"/>
      <c r="KMV3" s="285"/>
      <c r="KMW3" s="285"/>
      <c r="KMX3" s="285"/>
      <c r="KMY3" s="285"/>
      <c r="KMZ3" s="285"/>
      <c r="KNA3" s="285"/>
      <c r="KNB3" s="285"/>
      <c r="KNC3" s="285"/>
      <c r="KND3" s="285"/>
      <c r="KNE3" s="285"/>
      <c r="KNF3" s="285"/>
      <c r="KNG3" s="285"/>
      <c r="KNH3" s="285"/>
      <c r="KNI3" s="285"/>
      <c r="KNJ3" s="285"/>
      <c r="KNK3" s="285"/>
      <c r="KNL3" s="285"/>
      <c r="KNM3" s="285"/>
      <c r="KNN3" s="285"/>
      <c r="KNO3" s="285"/>
      <c r="KNP3" s="285"/>
      <c r="KNQ3" s="285"/>
      <c r="KNR3" s="285"/>
      <c r="KNS3" s="285"/>
      <c r="KNT3" s="285"/>
      <c r="KNU3" s="285"/>
      <c r="KNV3" s="285"/>
      <c r="KNW3" s="285"/>
      <c r="KNX3" s="285"/>
      <c r="KNY3" s="285"/>
      <c r="KNZ3" s="285"/>
      <c r="KOA3" s="285"/>
      <c r="KOB3" s="285"/>
      <c r="KOC3" s="285"/>
      <c r="KOD3" s="285"/>
      <c r="KOE3" s="285"/>
      <c r="KOF3" s="285"/>
      <c r="KOG3" s="285"/>
      <c r="KOH3" s="285"/>
      <c r="KOI3" s="285"/>
      <c r="KOJ3" s="285"/>
      <c r="KOK3" s="285"/>
      <c r="KOL3" s="285"/>
      <c r="KOM3" s="285"/>
      <c r="KON3" s="285"/>
      <c r="KOO3" s="285"/>
      <c r="KOP3" s="285"/>
      <c r="KOQ3" s="285"/>
      <c r="KOR3" s="285"/>
      <c r="KOS3" s="285"/>
      <c r="KOT3" s="285"/>
      <c r="KOU3" s="285"/>
      <c r="KOV3" s="285"/>
      <c r="KOW3" s="285"/>
      <c r="KOX3" s="285"/>
      <c r="KOY3" s="285"/>
      <c r="KOZ3" s="285"/>
      <c r="KPA3" s="285"/>
      <c r="KPB3" s="285"/>
      <c r="KPC3" s="285"/>
      <c r="KPD3" s="285"/>
      <c r="KPE3" s="285"/>
      <c r="KPF3" s="285"/>
      <c r="KPG3" s="285"/>
      <c r="KPH3" s="285"/>
      <c r="KPI3" s="285"/>
      <c r="KPJ3" s="285"/>
      <c r="KPK3" s="285"/>
      <c r="KPL3" s="285"/>
      <c r="KPM3" s="285"/>
      <c r="KPN3" s="285"/>
      <c r="KPO3" s="285"/>
      <c r="KPP3" s="285"/>
      <c r="KPQ3" s="285"/>
      <c r="KPR3" s="285"/>
      <c r="KPS3" s="285"/>
      <c r="KPT3" s="285"/>
      <c r="KPU3" s="285"/>
      <c r="KPV3" s="285"/>
      <c r="KPW3" s="285"/>
      <c r="KPX3" s="285"/>
      <c r="KPY3" s="285"/>
      <c r="KPZ3" s="285"/>
      <c r="KQA3" s="285"/>
      <c r="KQB3" s="285"/>
      <c r="KQC3" s="285"/>
      <c r="KQD3" s="285"/>
      <c r="KQE3" s="285"/>
      <c r="KQF3" s="285"/>
      <c r="KQG3" s="285"/>
      <c r="KQH3" s="285"/>
      <c r="KQI3" s="285"/>
      <c r="KQJ3" s="285"/>
      <c r="KQK3" s="285"/>
      <c r="KQL3" s="285"/>
      <c r="KQM3" s="285"/>
      <c r="KQN3" s="285"/>
      <c r="KQO3" s="285"/>
      <c r="KQP3" s="285"/>
      <c r="KQQ3" s="285"/>
      <c r="KQR3" s="285"/>
      <c r="KQS3" s="285"/>
      <c r="KQT3" s="285"/>
      <c r="KQU3" s="285"/>
      <c r="KQV3" s="285"/>
      <c r="KQW3" s="285"/>
      <c r="KQX3" s="285"/>
      <c r="KQY3" s="285"/>
      <c r="KQZ3" s="285"/>
      <c r="KRA3" s="285"/>
      <c r="KRB3" s="285"/>
      <c r="KRC3" s="285"/>
      <c r="KRD3" s="285"/>
      <c r="KRE3" s="285"/>
      <c r="KRF3" s="285"/>
      <c r="KRG3" s="285"/>
      <c r="KRH3" s="285"/>
      <c r="KRI3" s="285"/>
      <c r="KRJ3" s="285"/>
      <c r="KRK3" s="285"/>
      <c r="KRL3" s="285"/>
      <c r="KRM3" s="285"/>
      <c r="KRN3" s="285"/>
      <c r="KRO3" s="285"/>
      <c r="KRP3" s="285"/>
      <c r="KRQ3" s="285"/>
      <c r="KRR3" s="285"/>
      <c r="KRS3" s="285"/>
      <c r="KRT3" s="285"/>
      <c r="KRU3" s="285"/>
      <c r="KRV3" s="285"/>
      <c r="KRW3" s="285"/>
      <c r="KRX3" s="285"/>
      <c r="KRY3" s="285"/>
      <c r="KRZ3" s="285"/>
      <c r="KSA3" s="285"/>
      <c r="KSB3" s="285"/>
      <c r="KSC3" s="285"/>
      <c r="KSD3" s="285"/>
      <c r="KSE3" s="285"/>
      <c r="KSF3" s="285"/>
      <c r="KSG3" s="285"/>
      <c r="KSH3" s="285"/>
      <c r="KSI3" s="285"/>
      <c r="KSJ3" s="285"/>
      <c r="KSK3" s="285"/>
      <c r="KSL3" s="285"/>
      <c r="KSM3" s="285"/>
      <c r="KSN3" s="285"/>
      <c r="KSO3" s="285"/>
      <c r="KSP3" s="285"/>
      <c r="KSQ3" s="285"/>
      <c r="KSR3" s="285"/>
      <c r="KSS3" s="285"/>
      <c r="KST3" s="285"/>
      <c r="KSU3" s="285"/>
      <c r="KSV3" s="285"/>
      <c r="KSW3" s="285"/>
      <c r="KSX3" s="285"/>
      <c r="KSY3" s="285"/>
      <c r="KSZ3" s="285"/>
      <c r="KTA3" s="285"/>
      <c r="KTB3" s="285"/>
      <c r="KTC3" s="285"/>
      <c r="KTD3" s="285"/>
      <c r="KTE3" s="285"/>
      <c r="KTF3" s="285"/>
      <c r="KTG3" s="285"/>
      <c r="KTH3" s="285"/>
      <c r="KTI3" s="285"/>
      <c r="KTJ3" s="285"/>
      <c r="KTK3" s="285"/>
      <c r="KTL3" s="285"/>
      <c r="KTM3" s="285"/>
      <c r="KTN3" s="285"/>
      <c r="KTO3" s="285"/>
      <c r="KTP3" s="285"/>
      <c r="KTQ3" s="285"/>
      <c r="KTR3" s="285"/>
      <c r="KTS3" s="285"/>
      <c r="KTT3" s="285"/>
      <c r="KTU3" s="285"/>
      <c r="KTV3" s="285"/>
      <c r="KTW3" s="285"/>
      <c r="KTX3" s="285"/>
      <c r="KTY3" s="285"/>
      <c r="KTZ3" s="285"/>
      <c r="KUA3" s="285"/>
      <c r="KUB3" s="285"/>
      <c r="KUC3" s="285"/>
      <c r="KUD3" s="285"/>
      <c r="KUE3" s="285"/>
      <c r="KUF3" s="285"/>
      <c r="KUG3" s="285"/>
      <c r="KUH3" s="285"/>
      <c r="KUI3" s="285"/>
      <c r="KUJ3" s="285"/>
      <c r="KUK3" s="285"/>
      <c r="KUL3" s="285"/>
      <c r="KUM3" s="285"/>
      <c r="KUN3" s="285"/>
      <c r="KUO3" s="285"/>
      <c r="KUP3" s="285"/>
      <c r="KUQ3" s="285"/>
      <c r="KUR3" s="285"/>
      <c r="KUS3" s="285"/>
      <c r="KUT3" s="285"/>
      <c r="KUU3" s="285"/>
      <c r="KUV3" s="285"/>
      <c r="KUW3" s="285"/>
      <c r="KUX3" s="285"/>
      <c r="KUY3" s="285"/>
      <c r="KUZ3" s="285"/>
      <c r="KVA3" s="285"/>
      <c r="KVB3" s="285"/>
      <c r="KVC3" s="285"/>
      <c r="KVD3" s="285"/>
      <c r="KVE3" s="285"/>
      <c r="KVF3" s="285"/>
      <c r="KVG3" s="285"/>
      <c r="KVH3" s="285"/>
      <c r="KVI3" s="285"/>
      <c r="KVJ3" s="285"/>
      <c r="KVK3" s="285"/>
      <c r="KVL3" s="285"/>
      <c r="KVM3" s="285"/>
      <c r="KVN3" s="285"/>
      <c r="KVO3" s="285"/>
      <c r="KVP3" s="285"/>
      <c r="KVQ3" s="285"/>
      <c r="KVR3" s="285"/>
      <c r="KVS3" s="285"/>
      <c r="KVT3" s="285"/>
      <c r="KVU3" s="285"/>
      <c r="KVV3" s="285"/>
      <c r="KVW3" s="285"/>
      <c r="KVX3" s="285"/>
      <c r="KVY3" s="285"/>
      <c r="KVZ3" s="285"/>
      <c r="KWA3" s="285"/>
      <c r="KWB3" s="285"/>
      <c r="KWC3" s="285"/>
      <c r="KWD3" s="285"/>
      <c r="KWE3" s="285"/>
      <c r="KWF3" s="285"/>
      <c r="KWG3" s="285"/>
      <c r="KWH3" s="285"/>
      <c r="KWI3" s="285"/>
      <c r="KWJ3" s="285"/>
      <c r="KWK3" s="285"/>
      <c r="KWL3" s="285"/>
      <c r="KWM3" s="285"/>
      <c r="KWN3" s="285"/>
      <c r="KWO3" s="285"/>
      <c r="KWP3" s="285"/>
      <c r="KWQ3" s="285"/>
      <c r="KWR3" s="285"/>
      <c r="KWS3" s="285"/>
      <c r="KWT3" s="285"/>
      <c r="KWU3" s="285"/>
      <c r="KWV3" s="285"/>
      <c r="KWW3" s="285"/>
      <c r="KWX3" s="285"/>
      <c r="KWY3" s="285"/>
      <c r="KWZ3" s="285"/>
      <c r="KXA3" s="285"/>
      <c r="KXB3" s="285"/>
      <c r="KXC3" s="285"/>
      <c r="KXD3" s="285"/>
      <c r="KXE3" s="285"/>
      <c r="KXF3" s="285"/>
      <c r="KXG3" s="285"/>
      <c r="KXH3" s="285"/>
      <c r="KXI3" s="285"/>
      <c r="KXJ3" s="285"/>
      <c r="KXK3" s="285"/>
      <c r="KXL3" s="285"/>
      <c r="KXM3" s="285"/>
      <c r="KXN3" s="285"/>
      <c r="KXO3" s="285"/>
      <c r="KXP3" s="285"/>
      <c r="KXQ3" s="285"/>
      <c r="KXR3" s="285"/>
      <c r="KXS3" s="285"/>
      <c r="KXT3" s="285"/>
      <c r="KXU3" s="285"/>
      <c r="KXV3" s="285"/>
      <c r="KXW3" s="285"/>
      <c r="KXX3" s="285"/>
      <c r="KXY3" s="285"/>
      <c r="KXZ3" s="285"/>
      <c r="KYA3" s="285"/>
      <c r="KYB3" s="285"/>
      <c r="KYC3" s="285"/>
      <c r="KYD3" s="285"/>
      <c r="KYE3" s="285"/>
      <c r="KYF3" s="285"/>
      <c r="KYG3" s="285"/>
      <c r="KYH3" s="285"/>
      <c r="KYI3" s="285"/>
      <c r="KYJ3" s="285"/>
      <c r="KYK3" s="285"/>
      <c r="KYL3" s="285"/>
      <c r="KYM3" s="285"/>
      <c r="KYN3" s="285"/>
      <c r="KYO3" s="285"/>
      <c r="KYP3" s="285"/>
      <c r="KYQ3" s="285"/>
      <c r="KYR3" s="285"/>
      <c r="KYS3" s="285"/>
      <c r="KYT3" s="285"/>
      <c r="KYU3" s="285"/>
      <c r="KYV3" s="285"/>
      <c r="KYW3" s="285"/>
      <c r="KYX3" s="285"/>
      <c r="KYY3" s="285"/>
      <c r="KYZ3" s="285"/>
      <c r="KZA3" s="285"/>
      <c r="KZB3" s="285"/>
      <c r="KZC3" s="285"/>
      <c r="KZD3" s="285"/>
      <c r="KZE3" s="285"/>
      <c r="KZF3" s="285"/>
      <c r="KZG3" s="285"/>
      <c r="KZH3" s="285"/>
      <c r="KZI3" s="285"/>
      <c r="KZJ3" s="285"/>
      <c r="KZK3" s="285"/>
      <c r="KZL3" s="285"/>
      <c r="KZM3" s="285"/>
      <c r="KZN3" s="285"/>
      <c r="KZO3" s="285"/>
      <c r="KZP3" s="285"/>
      <c r="KZQ3" s="285"/>
      <c r="KZR3" s="285"/>
      <c r="KZS3" s="285"/>
      <c r="KZT3" s="285"/>
      <c r="KZU3" s="285"/>
      <c r="KZV3" s="285"/>
      <c r="KZW3" s="285"/>
      <c r="KZX3" s="285"/>
      <c r="KZY3" s="285"/>
      <c r="KZZ3" s="285"/>
      <c r="LAA3" s="285"/>
      <c r="LAB3" s="285"/>
      <c r="LAC3" s="285"/>
      <c r="LAD3" s="285"/>
      <c r="LAE3" s="285"/>
      <c r="LAF3" s="285"/>
      <c r="LAG3" s="285"/>
      <c r="LAH3" s="285"/>
      <c r="LAI3" s="285"/>
      <c r="LAJ3" s="285"/>
      <c r="LAK3" s="285"/>
      <c r="LAL3" s="285"/>
      <c r="LAM3" s="285"/>
      <c r="LAN3" s="285"/>
      <c r="LAO3" s="285"/>
      <c r="LAP3" s="285"/>
      <c r="LAQ3" s="285"/>
      <c r="LAR3" s="285"/>
      <c r="LAS3" s="285"/>
      <c r="LAT3" s="285"/>
      <c r="LAU3" s="285"/>
      <c r="LAV3" s="285"/>
      <c r="LAW3" s="285"/>
      <c r="LAX3" s="285"/>
      <c r="LAY3" s="285"/>
      <c r="LAZ3" s="285"/>
      <c r="LBA3" s="285"/>
      <c r="LBB3" s="285"/>
      <c r="LBC3" s="285"/>
      <c r="LBD3" s="285"/>
      <c r="LBE3" s="285"/>
      <c r="LBF3" s="285"/>
      <c r="LBG3" s="285"/>
      <c r="LBH3" s="285"/>
      <c r="LBI3" s="285"/>
      <c r="LBJ3" s="285"/>
      <c r="LBK3" s="285"/>
      <c r="LBL3" s="285"/>
      <c r="LBM3" s="285"/>
      <c r="LBN3" s="285"/>
      <c r="LBO3" s="285"/>
      <c r="LBP3" s="285"/>
      <c r="LBQ3" s="285"/>
      <c r="LBR3" s="285"/>
      <c r="LBS3" s="285"/>
      <c r="LBT3" s="285"/>
      <c r="LBU3" s="285"/>
      <c r="LBV3" s="285"/>
      <c r="LBW3" s="285"/>
      <c r="LBX3" s="285"/>
      <c r="LBY3" s="285"/>
      <c r="LBZ3" s="285"/>
      <c r="LCA3" s="285"/>
      <c r="LCB3" s="285"/>
      <c r="LCC3" s="285"/>
      <c r="LCD3" s="285"/>
      <c r="LCE3" s="285"/>
      <c r="LCF3" s="285"/>
      <c r="LCG3" s="285"/>
      <c r="LCH3" s="285"/>
      <c r="LCI3" s="285"/>
      <c r="LCJ3" s="285"/>
      <c r="LCK3" s="285"/>
      <c r="LCL3" s="285"/>
      <c r="LCM3" s="285"/>
      <c r="LCN3" s="285"/>
      <c r="LCO3" s="285"/>
      <c r="LCP3" s="285"/>
      <c r="LCQ3" s="285"/>
      <c r="LCR3" s="285"/>
      <c r="LCS3" s="285"/>
      <c r="LCT3" s="285"/>
      <c r="LCU3" s="285"/>
      <c r="LCV3" s="285"/>
      <c r="LCW3" s="285"/>
      <c r="LCX3" s="285"/>
      <c r="LCY3" s="285"/>
      <c r="LCZ3" s="285"/>
      <c r="LDA3" s="285"/>
      <c r="LDB3" s="285"/>
      <c r="LDC3" s="285"/>
      <c r="LDD3" s="285"/>
      <c r="LDE3" s="285"/>
      <c r="LDF3" s="285"/>
      <c r="LDG3" s="285"/>
      <c r="LDH3" s="285"/>
      <c r="LDI3" s="285"/>
      <c r="LDJ3" s="285"/>
      <c r="LDK3" s="285"/>
      <c r="LDL3" s="285"/>
      <c r="LDM3" s="285"/>
      <c r="LDN3" s="285"/>
      <c r="LDO3" s="285"/>
      <c r="LDP3" s="285"/>
      <c r="LDQ3" s="285"/>
      <c r="LDR3" s="285"/>
      <c r="LDS3" s="285"/>
      <c r="LDT3" s="285"/>
      <c r="LDU3" s="285"/>
      <c r="LDV3" s="285"/>
      <c r="LDW3" s="285"/>
      <c r="LDX3" s="285"/>
      <c r="LDY3" s="285"/>
      <c r="LDZ3" s="285"/>
      <c r="LEA3" s="285"/>
      <c r="LEB3" s="285"/>
      <c r="LEC3" s="285"/>
      <c r="LED3" s="285"/>
      <c r="LEE3" s="285"/>
      <c r="LEF3" s="285"/>
      <c r="LEG3" s="285"/>
      <c r="LEH3" s="285"/>
      <c r="LEI3" s="285"/>
      <c r="LEJ3" s="285"/>
      <c r="LEK3" s="285"/>
      <c r="LEL3" s="285"/>
      <c r="LEM3" s="285"/>
      <c r="LEN3" s="285"/>
      <c r="LEO3" s="285"/>
      <c r="LEP3" s="285"/>
      <c r="LEQ3" s="285"/>
      <c r="LER3" s="285"/>
      <c r="LES3" s="285"/>
      <c r="LET3" s="285"/>
      <c r="LEU3" s="285"/>
      <c r="LEV3" s="285"/>
      <c r="LEW3" s="285"/>
      <c r="LEX3" s="285"/>
      <c r="LEY3" s="285"/>
      <c r="LEZ3" s="285"/>
      <c r="LFA3" s="285"/>
      <c r="LFB3" s="285"/>
      <c r="LFC3" s="285"/>
      <c r="LFD3" s="285"/>
      <c r="LFE3" s="285"/>
      <c r="LFF3" s="285"/>
      <c r="LFG3" s="285"/>
      <c r="LFH3" s="285"/>
      <c r="LFI3" s="285"/>
      <c r="LFJ3" s="285"/>
      <c r="LFK3" s="285"/>
      <c r="LFL3" s="285"/>
      <c r="LFM3" s="285"/>
      <c r="LFN3" s="285"/>
      <c r="LFO3" s="285"/>
      <c r="LFP3" s="285"/>
      <c r="LFQ3" s="285"/>
      <c r="LFR3" s="285"/>
      <c r="LFS3" s="285"/>
      <c r="LFT3" s="285"/>
      <c r="LFU3" s="285"/>
      <c r="LFV3" s="285"/>
      <c r="LFW3" s="285"/>
      <c r="LFX3" s="285"/>
      <c r="LFY3" s="285"/>
      <c r="LFZ3" s="285"/>
      <c r="LGA3" s="285"/>
      <c r="LGB3" s="285"/>
      <c r="LGC3" s="285"/>
      <c r="LGD3" s="285"/>
      <c r="LGE3" s="285"/>
      <c r="LGF3" s="285"/>
      <c r="LGG3" s="285"/>
      <c r="LGH3" s="285"/>
      <c r="LGI3" s="285"/>
      <c r="LGJ3" s="285"/>
      <c r="LGK3" s="285"/>
      <c r="LGL3" s="285"/>
      <c r="LGM3" s="285"/>
      <c r="LGN3" s="285"/>
      <c r="LGO3" s="285"/>
      <c r="LGP3" s="285"/>
      <c r="LGQ3" s="285"/>
      <c r="LGR3" s="285"/>
      <c r="LGS3" s="285"/>
      <c r="LGT3" s="285"/>
      <c r="LGU3" s="285"/>
      <c r="LGV3" s="285"/>
      <c r="LGW3" s="285"/>
      <c r="LGX3" s="285"/>
      <c r="LGY3" s="285"/>
      <c r="LGZ3" s="285"/>
      <c r="LHA3" s="285"/>
      <c r="LHB3" s="285"/>
      <c r="LHC3" s="285"/>
      <c r="LHD3" s="285"/>
      <c r="LHE3" s="285"/>
      <c r="LHF3" s="285"/>
      <c r="LHG3" s="285"/>
      <c r="LHH3" s="285"/>
      <c r="LHI3" s="285"/>
      <c r="LHJ3" s="285"/>
      <c r="LHK3" s="285"/>
      <c r="LHL3" s="285"/>
      <c r="LHM3" s="285"/>
      <c r="LHN3" s="285"/>
      <c r="LHO3" s="285"/>
      <c r="LHP3" s="285"/>
      <c r="LHQ3" s="285"/>
      <c r="LHR3" s="285"/>
      <c r="LHS3" s="285"/>
      <c r="LHT3" s="285"/>
      <c r="LHU3" s="285"/>
      <c r="LHV3" s="285"/>
      <c r="LHW3" s="285"/>
      <c r="LHX3" s="285"/>
      <c r="LHY3" s="285"/>
      <c r="LHZ3" s="285"/>
      <c r="LIA3" s="285"/>
      <c r="LIB3" s="285"/>
      <c r="LIC3" s="285"/>
      <c r="LID3" s="285"/>
      <c r="LIE3" s="285"/>
      <c r="LIF3" s="285"/>
      <c r="LIG3" s="285"/>
      <c r="LIH3" s="285"/>
      <c r="LII3" s="285"/>
      <c r="LIJ3" s="285"/>
      <c r="LIK3" s="285"/>
      <c r="LIL3" s="285"/>
      <c r="LIM3" s="285"/>
      <c r="LIN3" s="285"/>
      <c r="LIO3" s="285"/>
      <c r="LIP3" s="285"/>
      <c r="LIQ3" s="285"/>
      <c r="LIR3" s="285"/>
      <c r="LIS3" s="285"/>
      <c r="LIT3" s="285"/>
      <c r="LIU3" s="285"/>
      <c r="LIV3" s="285"/>
      <c r="LIW3" s="285"/>
      <c r="LIX3" s="285"/>
      <c r="LIY3" s="285"/>
      <c r="LIZ3" s="285"/>
      <c r="LJA3" s="285"/>
      <c r="LJB3" s="285"/>
      <c r="LJC3" s="285"/>
      <c r="LJD3" s="285"/>
      <c r="LJE3" s="285"/>
      <c r="LJF3" s="285"/>
      <c r="LJG3" s="285"/>
      <c r="LJH3" s="285"/>
      <c r="LJI3" s="285"/>
      <c r="LJJ3" s="285"/>
      <c r="LJK3" s="285"/>
      <c r="LJL3" s="285"/>
      <c r="LJM3" s="285"/>
      <c r="LJN3" s="285"/>
      <c r="LJO3" s="285"/>
      <c r="LJP3" s="285"/>
      <c r="LJQ3" s="285"/>
      <c r="LJR3" s="285"/>
      <c r="LJS3" s="285"/>
      <c r="LJT3" s="285"/>
      <c r="LJU3" s="285"/>
      <c r="LJV3" s="285"/>
      <c r="LJW3" s="285"/>
      <c r="LJX3" s="285"/>
      <c r="LJY3" s="285"/>
      <c r="LJZ3" s="285"/>
      <c r="LKA3" s="285"/>
      <c r="LKB3" s="285"/>
      <c r="LKC3" s="285"/>
      <c r="LKD3" s="285"/>
      <c r="LKE3" s="285"/>
      <c r="LKF3" s="285"/>
      <c r="LKG3" s="285"/>
      <c r="LKH3" s="285"/>
      <c r="LKI3" s="285"/>
      <c r="LKJ3" s="285"/>
      <c r="LKK3" s="285"/>
      <c r="LKL3" s="285"/>
      <c r="LKM3" s="285"/>
      <c r="LKN3" s="285"/>
      <c r="LKO3" s="285"/>
      <c r="LKP3" s="285"/>
      <c r="LKQ3" s="285"/>
      <c r="LKR3" s="285"/>
      <c r="LKS3" s="285"/>
      <c r="LKT3" s="285"/>
      <c r="LKU3" s="285"/>
      <c r="LKV3" s="285"/>
      <c r="LKW3" s="285"/>
      <c r="LKX3" s="285"/>
      <c r="LKY3" s="285"/>
      <c r="LKZ3" s="285"/>
      <c r="LLA3" s="285"/>
      <c r="LLB3" s="285"/>
      <c r="LLC3" s="285"/>
      <c r="LLD3" s="285"/>
      <c r="LLE3" s="285"/>
      <c r="LLF3" s="285"/>
      <c r="LLG3" s="285"/>
      <c r="LLH3" s="285"/>
      <c r="LLI3" s="285"/>
      <c r="LLJ3" s="285"/>
      <c r="LLK3" s="285"/>
      <c r="LLL3" s="285"/>
      <c r="LLM3" s="285"/>
      <c r="LLN3" s="285"/>
      <c r="LLO3" s="285"/>
      <c r="LLP3" s="285"/>
      <c r="LLQ3" s="285"/>
      <c r="LLR3" s="285"/>
      <c r="LLS3" s="285"/>
      <c r="LLT3" s="285"/>
      <c r="LLU3" s="285"/>
      <c r="LLV3" s="285"/>
      <c r="LLW3" s="285"/>
      <c r="LLX3" s="285"/>
      <c r="LLY3" s="285"/>
      <c r="LLZ3" s="285"/>
      <c r="LMA3" s="285"/>
      <c r="LMB3" s="285"/>
      <c r="LMC3" s="285"/>
      <c r="LMD3" s="285"/>
      <c r="LME3" s="285"/>
      <c r="LMF3" s="285"/>
      <c r="LMG3" s="285"/>
      <c r="LMH3" s="285"/>
      <c r="LMI3" s="285"/>
      <c r="LMJ3" s="285"/>
      <c r="LMK3" s="285"/>
      <c r="LML3" s="285"/>
      <c r="LMM3" s="285"/>
      <c r="LMN3" s="285"/>
      <c r="LMO3" s="285"/>
      <c r="LMP3" s="285"/>
      <c r="LMQ3" s="285"/>
      <c r="LMR3" s="285"/>
      <c r="LMS3" s="285"/>
      <c r="LMT3" s="285"/>
      <c r="LMU3" s="285"/>
      <c r="LMV3" s="285"/>
      <c r="LMW3" s="285"/>
      <c r="LMX3" s="285"/>
      <c r="LMY3" s="285"/>
      <c r="LMZ3" s="285"/>
      <c r="LNA3" s="285"/>
      <c r="LNB3" s="285"/>
      <c r="LNC3" s="285"/>
      <c r="LND3" s="285"/>
      <c r="LNE3" s="285"/>
      <c r="LNF3" s="285"/>
      <c r="LNG3" s="285"/>
      <c r="LNH3" s="285"/>
      <c r="LNI3" s="285"/>
      <c r="LNJ3" s="285"/>
      <c r="LNK3" s="285"/>
      <c r="LNL3" s="285"/>
      <c r="LNM3" s="285"/>
      <c r="LNN3" s="285"/>
      <c r="LNO3" s="285"/>
      <c r="LNP3" s="285"/>
      <c r="LNQ3" s="285"/>
      <c r="LNR3" s="285"/>
      <c r="LNS3" s="285"/>
      <c r="LNT3" s="285"/>
      <c r="LNU3" s="285"/>
      <c r="LNV3" s="285"/>
      <c r="LNW3" s="285"/>
      <c r="LNX3" s="285"/>
      <c r="LNY3" s="285"/>
      <c r="LNZ3" s="285"/>
      <c r="LOA3" s="285"/>
      <c r="LOB3" s="285"/>
      <c r="LOC3" s="285"/>
      <c r="LOD3" s="285"/>
      <c r="LOE3" s="285"/>
      <c r="LOF3" s="285"/>
      <c r="LOG3" s="285"/>
      <c r="LOH3" s="285"/>
      <c r="LOI3" s="285"/>
      <c r="LOJ3" s="285"/>
      <c r="LOK3" s="285"/>
      <c r="LOL3" s="285"/>
      <c r="LOM3" s="285"/>
      <c r="LON3" s="285"/>
      <c r="LOO3" s="285"/>
      <c r="LOP3" s="285"/>
      <c r="LOQ3" s="285"/>
      <c r="LOR3" s="285"/>
      <c r="LOS3" s="285"/>
      <c r="LOT3" s="285"/>
      <c r="LOU3" s="285"/>
      <c r="LOV3" s="285"/>
      <c r="LOW3" s="285"/>
      <c r="LOX3" s="285"/>
      <c r="LOY3" s="285"/>
      <c r="LOZ3" s="285"/>
      <c r="LPA3" s="285"/>
      <c r="LPB3" s="285"/>
      <c r="LPC3" s="285"/>
      <c r="LPD3" s="285"/>
      <c r="LPE3" s="285"/>
      <c r="LPF3" s="285"/>
      <c r="LPG3" s="285"/>
      <c r="LPH3" s="285"/>
      <c r="LPI3" s="285"/>
      <c r="LPJ3" s="285"/>
      <c r="LPK3" s="285"/>
      <c r="LPL3" s="285"/>
      <c r="LPM3" s="285"/>
      <c r="LPN3" s="285"/>
      <c r="LPO3" s="285"/>
      <c r="LPP3" s="285"/>
      <c r="LPQ3" s="285"/>
      <c r="LPR3" s="285"/>
      <c r="LPS3" s="285"/>
      <c r="LPT3" s="285"/>
      <c r="LPU3" s="285"/>
      <c r="LPV3" s="285"/>
      <c r="LPW3" s="285"/>
      <c r="LPX3" s="285"/>
      <c r="LPY3" s="285"/>
      <c r="LPZ3" s="285"/>
      <c r="LQA3" s="285"/>
      <c r="LQB3" s="285"/>
      <c r="LQC3" s="285"/>
      <c r="LQD3" s="285"/>
      <c r="LQE3" s="285"/>
      <c r="LQF3" s="285"/>
      <c r="LQG3" s="285"/>
      <c r="LQH3" s="285"/>
      <c r="LQI3" s="285"/>
      <c r="LQJ3" s="285"/>
      <c r="LQK3" s="285"/>
      <c r="LQL3" s="285"/>
      <c r="LQM3" s="285"/>
      <c r="LQN3" s="285"/>
      <c r="LQO3" s="285"/>
      <c r="LQP3" s="285"/>
      <c r="LQQ3" s="285"/>
      <c r="LQR3" s="285"/>
      <c r="LQS3" s="285"/>
      <c r="LQT3" s="285"/>
      <c r="LQU3" s="285"/>
      <c r="LQV3" s="285"/>
      <c r="LQW3" s="285"/>
      <c r="LQX3" s="285"/>
      <c r="LQY3" s="285"/>
      <c r="LQZ3" s="285"/>
      <c r="LRA3" s="285"/>
      <c r="LRB3" s="285"/>
      <c r="LRC3" s="285"/>
      <c r="LRD3" s="285"/>
      <c r="LRE3" s="285"/>
      <c r="LRF3" s="285"/>
      <c r="LRG3" s="285"/>
      <c r="LRH3" s="285"/>
      <c r="LRI3" s="285"/>
      <c r="LRJ3" s="285"/>
      <c r="LRK3" s="285"/>
      <c r="LRL3" s="285"/>
      <c r="LRM3" s="285"/>
      <c r="LRN3" s="285"/>
      <c r="LRO3" s="285"/>
      <c r="LRP3" s="285"/>
      <c r="LRQ3" s="285"/>
      <c r="LRR3" s="285"/>
      <c r="LRS3" s="285"/>
      <c r="LRT3" s="285"/>
      <c r="LRU3" s="285"/>
      <c r="LRV3" s="285"/>
      <c r="LRW3" s="285"/>
      <c r="LRX3" s="285"/>
      <c r="LRY3" s="285"/>
      <c r="LRZ3" s="285"/>
      <c r="LSA3" s="285"/>
      <c r="LSB3" s="285"/>
      <c r="LSC3" s="285"/>
      <c r="LSD3" s="285"/>
      <c r="LSE3" s="285"/>
      <c r="LSF3" s="285"/>
      <c r="LSG3" s="285"/>
      <c r="LSH3" s="285"/>
      <c r="LSI3" s="285"/>
      <c r="LSJ3" s="285"/>
      <c r="LSK3" s="285"/>
      <c r="LSL3" s="285"/>
      <c r="LSM3" s="285"/>
      <c r="LSN3" s="285"/>
      <c r="LSO3" s="285"/>
      <c r="LSP3" s="285"/>
      <c r="LSQ3" s="285"/>
      <c r="LSR3" s="285"/>
      <c r="LSS3" s="285"/>
      <c r="LST3" s="285"/>
      <c r="LSU3" s="285"/>
      <c r="LSV3" s="285"/>
      <c r="LSW3" s="285"/>
      <c r="LSX3" s="285"/>
      <c r="LSY3" s="285"/>
      <c r="LSZ3" s="285"/>
      <c r="LTA3" s="285"/>
      <c r="LTB3" s="285"/>
      <c r="LTC3" s="285"/>
      <c r="LTD3" s="285"/>
      <c r="LTE3" s="285"/>
      <c r="LTF3" s="285"/>
      <c r="LTG3" s="285"/>
      <c r="LTH3" s="285"/>
      <c r="LTI3" s="285"/>
      <c r="LTJ3" s="285"/>
      <c r="LTK3" s="285"/>
      <c r="LTL3" s="285"/>
      <c r="LTM3" s="285"/>
      <c r="LTN3" s="285"/>
      <c r="LTO3" s="285"/>
      <c r="LTP3" s="285"/>
      <c r="LTQ3" s="285"/>
      <c r="LTR3" s="285"/>
      <c r="LTS3" s="285"/>
      <c r="LTT3" s="285"/>
      <c r="LTU3" s="285"/>
      <c r="LTV3" s="285"/>
      <c r="LTW3" s="285"/>
      <c r="LTX3" s="285"/>
      <c r="LTY3" s="285"/>
      <c r="LTZ3" s="285"/>
      <c r="LUA3" s="285"/>
      <c r="LUB3" s="285"/>
      <c r="LUC3" s="285"/>
      <c r="LUD3" s="285"/>
      <c r="LUE3" s="285"/>
      <c r="LUF3" s="285"/>
      <c r="LUG3" s="285"/>
      <c r="LUH3" s="285"/>
      <c r="LUI3" s="285"/>
      <c r="LUJ3" s="285"/>
      <c r="LUK3" s="285"/>
      <c r="LUL3" s="285"/>
      <c r="LUM3" s="285"/>
      <c r="LUN3" s="285"/>
      <c r="LUO3" s="285"/>
      <c r="LUP3" s="285"/>
      <c r="LUQ3" s="285"/>
      <c r="LUR3" s="285"/>
      <c r="LUS3" s="285"/>
      <c r="LUT3" s="285"/>
      <c r="LUU3" s="285"/>
      <c r="LUV3" s="285"/>
      <c r="LUW3" s="285"/>
      <c r="LUX3" s="285"/>
      <c r="LUY3" s="285"/>
      <c r="LUZ3" s="285"/>
      <c r="LVA3" s="285"/>
      <c r="LVB3" s="285"/>
      <c r="LVC3" s="285"/>
      <c r="LVD3" s="285"/>
      <c r="LVE3" s="285"/>
      <c r="LVF3" s="285"/>
      <c r="LVG3" s="285"/>
      <c r="LVH3" s="285"/>
      <c r="LVI3" s="285"/>
      <c r="LVJ3" s="285"/>
      <c r="LVK3" s="285"/>
      <c r="LVL3" s="285"/>
      <c r="LVM3" s="285"/>
      <c r="LVN3" s="285"/>
      <c r="LVO3" s="285"/>
      <c r="LVP3" s="285"/>
      <c r="LVQ3" s="285"/>
      <c r="LVR3" s="285"/>
      <c r="LVS3" s="285"/>
      <c r="LVT3" s="285"/>
      <c r="LVU3" s="285"/>
      <c r="LVV3" s="285"/>
      <c r="LVW3" s="285"/>
      <c r="LVX3" s="285"/>
      <c r="LVY3" s="285"/>
      <c r="LVZ3" s="285"/>
      <c r="LWA3" s="285"/>
      <c r="LWB3" s="285"/>
      <c r="LWC3" s="285"/>
      <c r="LWD3" s="285"/>
      <c r="LWE3" s="285"/>
      <c r="LWF3" s="285"/>
      <c r="LWG3" s="285"/>
      <c r="LWH3" s="285"/>
      <c r="LWI3" s="285"/>
      <c r="LWJ3" s="285"/>
      <c r="LWK3" s="285"/>
      <c r="LWL3" s="285"/>
      <c r="LWM3" s="285"/>
      <c r="LWN3" s="285"/>
      <c r="LWO3" s="285"/>
      <c r="LWP3" s="285"/>
      <c r="LWQ3" s="285"/>
      <c r="LWR3" s="285"/>
      <c r="LWS3" s="285"/>
      <c r="LWT3" s="285"/>
      <c r="LWU3" s="285"/>
      <c r="LWV3" s="285"/>
      <c r="LWW3" s="285"/>
      <c r="LWX3" s="285"/>
      <c r="LWY3" s="285"/>
      <c r="LWZ3" s="285"/>
      <c r="LXA3" s="285"/>
      <c r="LXB3" s="285"/>
      <c r="LXC3" s="285"/>
      <c r="LXD3" s="285"/>
      <c r="LXE3" s="285"/>
      <c r="LXF3" s="285"/>
      <c r="LXG3" s="285"/>
      <c r="LXH3" s="285"/>
      <c r="LXI3" s="285"/>
      <c r="LXJ3" s="285"/>
      <c r="LXK3" s="285"/>
      <c r="LXL3" s="285"/>
      <c r="LXM3" s="285"/>
      <c r="LXN3" s="285"/>
      <c r="LXO3" s="285"/>
      <c r="LXP3" s="285"/>
      <c r="LXQ3" s="285"/>
      <c r="LXR3" s="285"/>
      <c r="LXS3" s="285"/>
      <c r="LXT3" s="285"/>
      <c r="LXU3" s="285"/>
      <c r="LXV3" s="285"/>
      <c r="LXW3" s="285"/>
      <c r="LXX3" s="285"/>
      <c r="LXY3" s="285"/>
      <c r="LXZ3" s="285"/>
      <c r="LYA3" s="285"/>
      <c r="LYB3" s="285"/>
      <c r="LYC3" s="285"/>
      <c r="LYD3" s="285"/>
      <c r="LYE3" s="285"/>
      <c r="LYF3" s="285"/>
      <c r="LYG3" s="285"/>
      <c r="LYH3" s="285"/>
      <c r="LYI3" s="285"/>
      <c r="LYJ3" s="285"/>
      <c r="LYK3" s="285"/>
      <c r="LYL3" s="285"/>
      <c r="LYM3" s="285"/>
      <c r="LYN3" s="285"/>
      <c r="LYO3" s="285"/>
      <c r="LYP3" s="285"/>
      <c r="LYQ3" s="285"/>
      <c r="LYR3" s="285"/>
      <c r="LYS3" s="285"/>
      <c r="LYT3" s="285"/>
      <c r="LYU3" s="285"/>
      <c r="LYV3" s="285"/>
      <c r="LYW3" s="285"/>
      <c r="LYX3" s="285"/>
      <c r="LYY3" s="285"/>
      <c r="LYZ3" s="285"/>
      <c r="LZA3" s="285"/>
      <c r="LZB3" s="285"/>
      <c r="LZC3" s="285"/>
      <c r="LZD3" s="285"/>
      <c r="LZE3" s="285"/>
      <c r="LZF3" s="285"/>
      <c r="LZG3" s="285"/>
      <c r="LZH3" s="285"/>
      <c r="LZI3" s="285"/>
      <c r="LZJ3" s="285"/>
      <c r="LZK3" s="285"/>
      <c r="LZL3" s="285"/>
      <c r="LZM3" s="285"/>
      <c r="LZN3" s="285"/>
      <c r="LZO3" s="285"/>
      <c r="LZP3" s="285"/>
      <c r="LZQ3" s="285"/>
      <c r="LZR3" s="285"/>
      <c r="LZS3" s="285"/>
      <c r="LZT3" s="285"/>
      <c r="LZU3" s="285"/>
      <c r="LZV3" s="285"/>
      <c r="LZW3" s="285"/>
      <c r="LZX3" s="285"/>
      <c r="LZY3" s="285"/>
      <c r="LZZ3" s="285"/>
      <c r="MAA3" s="285"/>
      <c r="MAB3" s="285"/>
      <c r="MAC3" s="285"/>
      <c r="MAD3" s="285"/>
      <c r="MAE3" s="285"/>
      <c r="MAF3" s="285"/>
      <c r="MAG3" s="285"/>
      <c r="MAH3" s="285"/>
      <c r="MAI3" s="285"/>
      <c r="MAJ3" s="285"/>
      <c r="MAK3" s="285"/>
      <c r="MAL3" s="285"/>
      <c r="MAM3" s="285"/>
      <c r="MAN3" s="285"/>
      <c r="MAO3" s="285"/>
      <c r="MAP3" s="285"/>
      <c r="MAQ3" s="285"/>
      <c r="MAR3" s="285"/>
      <c r="MAS3" s="285"/>
      <c r="MAT3" s="285"/>
      <c r="MAU3" s="285"/>
      <c r="MAV3" s="285"/>
      <c r="MAW3" s="285"/>
      <c r="MAX3" s="285"/>
      <c r="MAY3" s="285"/>
      <c r="MAZ3" s="285"/>
      <c r="MBA3" s="285"/>
      <c r="MBB3" s="285"/>
      <c r="MBC3" s="285"/>
      <c r="MBD3" s="285"/>
      <c r="MBE3" s="285"/>
      <c r="MBF3" s="285"/>
      <c r="MBG3" s="285"/>
      <c r="MBH3" s="285"/>
      <c r="MBI3" s="285"/>
      <c r="MBJ3" s="285"/>
      <c r="MBK3" s="285"/>
      <c r="MBL3" s="285"/>
      <c r="MBM3" s="285"/>
      <c r="MBN3" s="285"/>
      <c r="MBO3" s="285"/>
      <c r="MBP3" s="285"/>
      <c r="MBQ3" s="285"/>
      <c r="MBR3" s="285"/>
      <c r="MBS3" s="285"/>
      <c r="MBT3" s="285"/>
      <c r="MBU3" s="285"/>
      <c r="MBV3" s="285"/>
      <c r="MBW3" s="285"/>
      <c r="MBX3" s="285"/>
      <c r="MBY3" s="285"/>
      <c r="MBZ3" s="285"/>
      <c r="MCA3" s="285"/>
      <c r="MCB3" s="285"/>
      <c r="MCC3" s="285"/>
      <c r="MCD3" s="285"/>
      <c r="MCE3" s="285"/>
      <c r="MCF3" s="285"/>
      <c r="MCG3" s="285"/>
      <c r="MCH3" s="285"/>
      <c r="MCI3" s="285"/>
      <c r="MCJ3" s="285"/>
      <c r="MCK3" s="285"/>
      <c r="MCL3" s="285"/>
      <c r="MCM3" s="285"/>
      <c r="MCN3" s="285"/>
      <c r="MCO3" s="285"/>
      <c r="MCP3" s="285"/>
      <c r="MCQ3" s="285"/>
      <c r="MCR3" s="285"/>
      <c r="MCS3" s="285"/>
      <c r="MCT3" s="285"/>
      <c r="MCU3" s="285"/>
      <c r="MCV3" s="285"/>
      <c r="MCW3" s="285"/>
      <c r="MCX3" s="285"/>
      <c r="MCY3" s="285"/>
      <c r="MCZ3" s="285"/>
      <c r="MDA3" s="285"/>
      <c r="MDB3" s="285"/>
      <c r="MDC3" s="285"/>
      <c r="MDD3" s="285"/>
      <c r="MDE3" s="285"/>
      <c r="MDF3" s="285"/>
      <c r="MDG3" s="285"/>
      <c r="MDH3" s="285"/>
      <c r="MDI3" s="285"/>
      <c r="MDJ3" s="285"/>
      <c r="MDK3" s="285"/>
      <c r="MDL3" s="285"/>
      <c r="MDM3" s="285"/>
      <c r="MDN3" s="285"/>
      <c r="MDO3" s="285"/>
      <c r="MDP3" s="285"/>
      <c r="MDQ3" s="285"/>
      <c r="MDR3" s="285"/>
      <c r="MDS3" s="285"/>
      <c r="MDT3" s="285"/>
      <c r="MDU3" s="285"/>
      <c r="MDV3" s="285"/>
      <c r="MDW3" s="285"/>
      <c r="MDX3" s="285"/>
      <c r="MDY3" s="285"/>
      <c r="MDZ3" s="285"/>
      <c r="MEA3" s="285"/>
      <c r="MEB3" s="285"/>
      <c r="MEC3" s="285"/>
      <c r="MED3" s="285"/>
      <c r="MEE3" s="285"/>
      <c r="MEF3" s="285"/>
      <c r="MEG3" s="285"/>
      <c r="MEH3" s="285"/>
      <c r="MEI3" s="285"/>
      <c r="MEJ3" s="285"/>
      <c r="MEK3" s="285"/>
      <c r="MEL3" s="285"/>
      <c r="MEM3" s="285"/>
      <c r="MEN3" s="285"/>
      <c r="MEO3" s="285"/>
      <c r="MEP3" s="285"/>
      <c r="MEQ3" s="285"/>
      <c r="MER3" s="285"/>
      <c r="MES3" s="285"/>
      <c r="MET3" s="285"/>
      <c r="MEU3" s="285"/>
      <c r="MEV3" s="285"/>
      <c r="MEW3" s="285"/>
      <c r="MEX3" s="285"/>
      <c r="MEY3" s="285"/>
      <c r="MEZ3" s="285"/>
      <c r="MFA3" s="285"/>
      <c r="MFB3" s="285"/>
      <c r="MFC3" s="285"/>
      <c r="MFD3" s="285"/>
      <c r="MFE3" s="285"/>
      <c r="MFF3" s="285"/>
      <c r="MFG3" s="285"/>
      <c r="MFH3" s="285"/>
      <c r="MFI3" s="285"/>
      <c r="MFJ3" s="285"/>
      <c r="MFK3" s="285"/>
      <c r="MFL3" s="285"/>
      <c r="MFM3" s="285"/>
      <c r="MFN3" s="285"/>
      <c r="MFO3" s="285"/>
      <c r="MFP3" s="285"/>
      <c r="MFQ3" s="285"/>
      <c r="MFR3" s="285"/>
      <c r="MFS3" s="285"/>
      <c r="MFT3" s="285"/>
      <c r="MFU3" s="285"/>
      <c r="MFV3" s="285"/>
      <c r="MFW3" s="285"/>
      <c r="MFX3" s="285"/>
      <c r="MFY3" s="285"/>
      <c r="MFZ3" s="285"/>
      <c r="MGA3" s="285"/>
      <c r="MGB3" s="285"/>
      <c r="MGC3" s="285"/>
      <c r="MGD3" s="285"/>
      <c r="MGE3" s="285"/>
      <c r="MGF3" s="285"/>
      <c r="MGG3" s="285"/>
      <c r="MGH3" s="285"/>
      <c r="MGI3" s="285"/>
      <c r="MGJ3" s="285"/>
      <c r="MGK3" s="285"/>
      <c r="MGL3" s="285"/>
      <c r="MGM3" s="285"/>
      <c r="MGN3" s="285"/>
      <c r="MGO3" s="285"/>
      <c r="MGP3" s="285"/>
      <c r="MGQ3" s="285"/>
      <c r="MGR3" s="285"/>
      <c r="MGS3" s="285"/>
      <c r="MGT3" s="285"/>
      <c r="MGU3" s="285"/>
      <c r="MGV3" s="285"/>
      <c r="MGW3" s="285"/>
      <c r="MGX3" s="285"/>
      <c r="MGY3" s="285"/>
      <c r="MGZ3" s="285"/>
      <c r="MHA3" s="285"/>
      <c r="MHB3" s="285"/>
      <c r="MHC3" s="285"/>
      <c r="MHD3" s="285"/>
      <c r="MHE3" s="285"/>
      <c r="MHF3" s="285"/>
      <c r="MHG3" s="285"/>
      <c r="MHH3" s="285"/>
      <c r="MHI3" s="285"/>
      <c r="MHJ3" s="285"/>
      <c r="MHK3" s="285"/>
      <c r="MHL3" s="285"/>
      <c r="MHM3" s="285"/>
      <c r="MHN3" s="285"/>
      <c r="MHO3" s="285"/>
      <c r="MHP3" s="285"/>
      <c r="MHQ3" s="285"/>
      <c r="MHR3" s="285"/>
      <c r="MHS3" s="285"/>
      <c r="MHT3" s="285"/>
      <c r="MHU3" s="285"/>
      <c r="MHV3" s="285"/>
      <c r="MHW3" s="285"/>
      <c r="MHX3" s="285"/>
      <c r="MHY3" s="285"/>
      <c r="MHZ3" s="285"/>
      <c r="MIA3" s="285"/>
      <c r="MIB3" s="285"/>
      <c r="MIC3" s="285"/>
      <c r="MID3" s="285"/>
      <c r="MIE3" s="285"/>
      <c r="MIF3" s="285"/>
      <c r="MIG3" s="285"/>
      <c r="MIH3" s="285"/>
      <c r="MII3" s="285"/>
      <c r="MIJ3" s="285"/>
      <c r="MIK3" s="285"/>
      <c r="MIL3" s="285"/>
      <c r="MIM3" s="285"/>
      <c r="MIN3" s="285"/>
      <c r="MIO3" s="285"/>
      <c r="MIP3" s="285"/>
      <c r="MIQ3" s="285"/>
      <c r="MIR3" s="285"/>
      <c r="MIS3" s="285"/>
      <c r="MIT3" s="285"/>
      <c r="MIU3" s="285"/>
      <c r="MIV3" s="285"/>
      <c r="MIW3" s="285"/>
      <c r="MIX3" s="285"/>
      <c r="MIY3" s="285"/>
      <c r="MIZ3" s="285"/>
      <c r="MJA3" s="285"/>
      <c r="MJB3" s="285"/>
      <c r="MJC3" s="285"/>
      <c r="MJD3" s="285"/>
      <c r="MJE3" s="285"/>
      <c r="MJF3" s="285"/>
      <c r="MJG3" s="285"/>
      <c r="MJH3" s="285"/>
      <c r="MJI3" s="285"/>
      <c r="MJJ3" s="285"/>
      <c r="MJK3" s="285"/>
      <c r="MJL3" s="285"/>
      <c r="MJM3" s="285"/>
      <c r="MJN3" s="285"/>
      <c r="MJO3" s="285"/>
      <c r="MJP3" s="285"/>
      <c r="MJQ3" s="285"/>
      <c r="MJR3" s="285"/>
      <c r="MJS3" s="285"/>
      <c r="MJT3" s="285"/>
      <c r="MJU3" s="285"/>
      <c r="MJV3" s="285"/>
      <c r="MJW3" s="285"/>
      <c r="MJX3" s="285"/>
      <c r="MJY3" s="285"/>
      <c r="MJZ3" s="285"/>
      <c r="MKA3" s="285"/>
      <c r="MKB3" s="285"/>
      <c r="MKC3" s="285"/>
      <c r="MKD3" s="285"/>
      <c r="MKE3" s="285"/>
      <c r="MKF3" s="285"/>
      <c r="MKG3" s="285"/>
      <c r="MKH3" s="285"/>
      <c r="MKI3" s="285"/>
      <c r="MKJ3" s="285"/>
      <c r="MKK3" s="285"/>
      <c r="MKL3" s="285"/>
      <c r="MKM3" s="285"/>
      <c r="MKN3" s="285"/>
      <c r="MKO3" s="285"/>
      <c r="MKP3" s="285"/>
      <c r="MKQ3" s="285"/>
      <c r="MKR3" s="285"/>
      <c r="MKS3" s="285"/>
      <c r="MKT3" s="285"/>
      <c r="MKU3" s="285"/>
      <c r="MKV3" s="285"/>
      <c r="MKW3" s="285"/>
      <c r="MKX3" s="285"/>
      <c r="MKY3" s="285"/>
      <c r="MKZ3" s="285"/>
      <c r="MLA3" s="285"/>
      <c r="MLB3" s="285"/>
      <c r="MLC3" s="285"/>
      <c r="MLD3" s="285"/>
      <c r="MLE3" s="285"/>
      <c r="MLF3" s="285"/>
      <c r="MLG3" s="285"/>
      <c r="MLH3" s="285"/>
      <c r="MLI3" s="285"/>
      <c r="MLJ3" s="285"/>
      <c r="MLK3" s="285"/>
      <c r="MLL3" s="285"/>
      <c r="MLM3" s="285"/>
      <c r="MLN3" s="285"/>
      <c r="MLO3" s="285"/>
      <c r="MLP3" s="285"/>
      <c r="MLQ3" s="285"/>
      <c r="MLR3" s="285"/>
      <c r="MLS3" s="285"/>
      <c r="MLT3" s="285"/>
      <c r="MLU3" s="285"/>
      <c r="MLV3" s="285"/>
      <c r="MLW3" s="285"/>
      <c r="MLX3" s="285"/>
      <c r="MLY3" s="285"/>
      <c r="MLZ3" s="285"/>
      <c r="MMA3" s="285"/>
      <c r="MMB3" s="285"/>
      <c r="MMC3" s="285"/>
      <c r="MMD3" s="285"/>
      <c r="MME3" s="285"/>
      <c r="MMF3" s="285"/>
      <c r="MMG3" s="285"/>
      <c r="MMH3" s="285"/>
      <c r="MMI3" s="285"/>
      <c r="MMJ3" s="285"/>
      <c r="MMK3" s="285"/>
      <c r="MML3" s="285"/>
      <c r="MMM3" s="285"/>
      <c r="MMN3" s="285"/>
      <c r="MMO3" s="285"/>
      <c r="MMP3" s="285"/>
      <c r="MMQ3" s="285"/>
      <c r="MMR3" s="285"/>
      <c r="MMS3" s="285"/>
      <c r="MMT3" s="285"/>
      <c r="MMU3" s="285"/>
      <c r="MMV3" s="285"/>
      <c r="MMW3" s="285"/>
      <c r="MMX3" s="285"/>
      <c r="MMY3" s="285"/>
      <c r="MMZ3" s="285"/>
      <c r="MNA3" s="285"/>
      <c r="MNB3" s="285"/>
      <c r="MNC3" s="285"/>
      <c r="MND3" s="285"/>
      <c r="MNE3" s="285"/>
      <c r="MNF3" s="285"/>
      <c r="MNG3" s="285"/>
      <c r="MNH3" s="285"/>
      <c r="MNI3" s="285"/>
      <c r="MNJ3" s="285"/>
      <c r="MNK3" s="285"/>
      <c r="MNL3" s="285"/>
      <c r="MNM3" s="285"/>
      <c r="MNN3" s="285"/>
      <c r="MNO3" s="285"/>
      <c r="MNP3" s="285"/>
      <c r="MNQ3" s="285"/>
      <c r="MNR3" s="285"/>
      <c r="MNS3" s="285"/>
      <c r="MNT3" s="285"/>
      <c r="MNU3" s="285"/>
      <c r="MNV3" s="285"/>
      <c r="MNW3" s="285"/>
      <c r="MNX3" s="285"/>
      <c r="MNY3" s="285"/>
      <c r="MNZ3" s="285"/>
      <c r="MOA3" s="285"/>
      <c r="MOB3" s="285"/>
      <c r="MOC3" s="285"/>
      <c r="MOD3" s="285"/>
      <c r="MOE3" s="285"/>
      <c r="MOF3" s="285"/>
      <c r="MOG3" s="285"/>
      <c r="MOH3" s="285"/>
      <c r="MOI3" s="285"/>
      <c r="MOJ3" s="285"/>
      <c r="MOK3" s="285"/>
      <c r="MOL3" s="285"/>
      <c r="MOM3" s="285"/>
      <c r="MON3" s="285"/>
      <c r="MOO3" s="285"/>
      <c r="MOP3" s="285"/>
      <c r="MOQ3" s="285"/>
      <c r="MOR3" s="285"/>
      <c r="MOS3" s="285"/>
      <c r="MOT3" s="285"/>
      <c r="MOU3" s="285"/>
      <c r="MOV3" s="285"/>
      <c r="MOW3" s="285"/>
      <c r="MOX3" s="285"/>
      <c r="MOY3" s="285"/>
      <c r="MOZ3" s="285"/>
      <c r="MPA3" s="285"/>
      <c r="MPB3" s="285"/>
      <c r="MPC3" s="285"/>
      <c r="MPD3" s="285"/>
      <c r="MPE3" s="285"/>
      <c r="MPF3" s="285"/>
      <c r="MPG3" s="285"/>
      <c r="MPH3" s="285"/>
      <c r="MPI3" s="285"/>
      <c r="MPJ3" s="285"/>
      <c r="MPK3" s="285"/>
      <c r="MPL3" s="285"/>
      <c r="MPM3" s="285"/>
      <c r="MPN3" s="285"/>
      <c r="MPO3" s="285"/>
      <c r="MPP3" s="285"/>
      <c r="MPQ3" s="285"/>
      <c r="MPR3" s="285"/>
      <c r="MPS3" s="285"/>
      <c r="MPT3" s="285"/>
      <c r="MPU3" s="285"/>
      <c r="MPV3" s="285"/>
      <c r="MPW3" s="285"/>
      <c r="MPX3" s="285"/>
      <c r="MPY3" s="285"/>
      <c r="MPZ3" s="285"/>
      <c r="MQA3" s="285"/>
      <c r="MQB3" s="285"/>
      <c r="MQC3" s="285"/>
      <c r="MQD3" s="285"/>
      <c r="MQE3" s="285"/>
      <c r="MQF3" s="285"/>
      <c r="MQG3" s="285"/>
      <c r="MQH3" s="285"/>
      <c r="MQI3" s="285"/>
      <c r="MQJ3" s="285"/>
      <c r="MQK3" s="285"/>
      <c r="MQL3" s="285"/>
      <c r="MQM3" s="285"/>
      <c r="MQN3" s="285"/>
      <c r="MQO3" s="285"/>
      <c r="MQP3" s="285"/>
      <c r="MQQ3" s="285"/>
      <c r="MQR3" s="285"/>
      <c r="MQS3" s="285"/>
      <c r="MQT3" s="285"/>
      <c r="MQU3" s="285"/>
      <c r="MQV3" s="285"/>
      <c r="MQW3" s="285"/>
      <c r="MQX3" s="285"/>
      <c r="MQY3" s="285"/>
      <c r="MQZ3" s="285"/>
      <c r="MRA3" s="285"/>
      <c r="MRB3" s="285"/>
      <c r="MRC3" s="285"/>
      <c r="MRD3" s="285"/>
      <c r="MRE3" s="285"/>
      <c r="MRF3" s="285"/>
      <c r="MRG3" s="285"/>
      <c r="MRH3" s="285"/>
      <c r="MRI3" s="285"/>
      <c r="MRJ3" s="285"/>
      <c r="MRK3" s="285"/>
      <c r="MRL3" s="285"/>
      <c r="MRM3" s="285"/>
      <c r="MRN3" s="285"/>
      <c r="MRO3" s="285"/>
      <c r="MRP3" s="285"/>
      <c r="MRQ3" s="285"/>
      <c r="MRR3" s="285"/>
      <c r="MRS3" s="285"/>
      <c r="MRT3" s="285"/>
      <c r="MRU3" s="285"/>
      <c r="MRV3" s="285"/>
      <c r="MRW3" s="285"/>
      <c r="MRX3" s="285"/>
      <c r="MRY3" s="285"/>
      <c r="MRZ3" s="285"/>
      <c r="MSA3" s="285"/>
      <c r="MSB3" s="285"/>
      <c r="MSC3" s="285"/>
      <c r="MSD3" s="285"/>
      <c r="MSE3" s="285"/>
      <c r="MSF3" s="285"/>
      <c r="MSG3" s="285"/>
      <c r="MSH3" s="285"/>
      <c r="MSI3" s="285"/>
      <c r="MSJ3" s="285"/>
      <c r="MSK3" s="285"/>
      <c r="MSL3" s="285"/>
      <c r="MSM3" s="285"/>
      <c r="MSN3" s="285"/>
      <c r="MSO3" s="285"/>
      <c r="MSP3" s="285"/>
      <c r="MSQ3" s="285"/>
      <c r="MSR3" s="285"/>
      <c r="MSS3" s="285"/>
      <c r="MST3" s="285"/>
      <c r="MSU3" s="285"/>
      <c r="MSV3" s="285"/>
      <c r="MSW3" s="285"/>
      <c r="MSX3" s="285"/>
      <c r="MSY3" s="285"/>
      <c r="MSZ3" s="285"/>
      <c r="MTA3" s="285"/>
      <c r="MTB3" s="285"/>
      <c r="MTC3" s="285"/>
      <c r="MTD3" s="285"/>
      <c r="MTE3" s="285"/>
      <c r="MTF3" s="285"/>
      <c r="MTG3" s="285"/>
      <c r="MTH3" s="285"/>
      <c r="MTI3" s="285"/>
      <c r="MTJ3" s="285"/>
      <c r="MTK3" s="285"/>
      <c r="MTL3" s="285"/>
      <c r="MTM3" s="285"/>
      <c r="MTN3" s="285"/>
      <c r="MTO3" s="285"/>
      <c r="MTP3" s="285"/>
      <c r="MTQ3" s="285"/>
      <c r="MTR3" s="285"/>
      <c r="MTS3" s="285"/>
      <c r="MTT3" s="285"/>
      <c r="MTU3" s="285"/>
      <c r="MTV3" s="285"/>
      <c r="MTW3" s="285"/>
      <c r="MTX3" s="285"/>
      <c r="MTY3" s="285"/>
      <c r="MTZ3" s="285"/>
      <c r="MUA3" s="285"/>
      <c r="MUB3" s="285"/>
      <c r="MUC3" s="285"/>
      <c r="MUD3" s="285"/>
      <c r="MUE3" s="285"/>
      <c r="MUF3" s="285"/>
      <c r="MUG3" s="285"/>
      <c r="MUH3" s="285"/>
      <c r="MUI3" s="285"/>
      <c r="MUJ3" s="285"/>
      <c r="MUK3" s="285"/>
      <c r="MUL3" s="285"/>
      <c r="MUM3" s="285"/>
      <c r="MUN3" s="285"/>
      <c r="MUO3" s="285"/>
      <c r="MUP3" s="285"/>
      <c r="MUQ3" s="285"/>
      <c r="MUR3" s="285"/>
      <c r="MUS3" s="285"/>
      <c r="MUT3" s="285"/>
      <c r="MUU3" s="285"/>
      <c r="MUV3" s="285"/>
      <c r="MUW3" s="285"/>
      <c r="MUX3" s="285"/>
      <c r="MUY3" s="285"/>
      <c r="MUZ3" s="285"/>
      <c r="MVA3" s="285"/>
      <c r="MVB3" s="285"/>
      <c r="MVC3" s="285"/>
      <c r="MVD3" s="285"/>
      <c r="MVE3" s="285"/>
      <c r="MVF3" s="285"/>
      <c r="MVG3" s="285"/>
      <c r="MVH3" s="285"/>
      <c r="MVI3" s="285"/>
      <c r="MVJ3" s="285"/>
      <c r="MVK3" s="285"/>
      <c r="MVL3" s="285"/>
      <c r="MVM3" s="285"/>
      <c r="MVN3" s="285"/>
      <c r="MVO3" s="285"/>
      <c r="MVP3" s="285"/>
      <c r="MVQ3" s="285"/>
      <c r="MVR3" s="285"/>
      <c r="MVS3" s="285"/>
      <c r="MVT3" s="285"/>
      <c r="MVU3" s="285"/>
      <c r="MVV3" s="285"/>
      <c r="MVW3" s="285"/>
      <c r="MVX3" s="285"/>
      <c r="MVY3" s="285"/>
      <c r="MVZ3" s="285"/>
      <c r="MWA3" s="285"/>
      <c r="MWB3" s="285"/>
      <c r="MWC3" s="285"/>
      <c r="MWD3" s="285"/>
      <c r="MWE3" s="285"/>
      <c r="MWF3" s="285"/>
      <c r="MWG3" s="285"/>
      <c r="MWH3" s="285"/>
      <c r="MWI3" s="285"/>
      <c r="MWJ3" s="285"/>
      <c r="MWK3" s="285"/>
      <c r="MWL3" s="285"/>
      <c r="MWM3" s="285"/>
      <c r="MWN3" s="285"/>
      <c r="MWO3" s="285"/>
      <c r="MWP3" s="285"/>
      <c r="MWQ3" s="285"/>
      <c r="MWR3" s="285"/>
      <c r="MWS3" s="285"/>
      <c r="MWT3" s="285"/>
      <c r="MWU3" s="285"/>
      <c r="MWV3" s="285"/>
      <c r="MWW3" s="285"/>
      <c r="MWX3" s="285"/>
      <c r="MWY3" s="285"/>
      <c r="MWZ3" s="285"/>
      <c r="MXA3" s="285"/>
      <c r="MXB3" s="285"/>
      <c r="MXC3" s="285"/>
      <c r="MXD3" s="285"/>
      <c r="MXE3" s="285"/>
      <c r="MXF3" s="285"/>
      <c r="MXG3" s="285"/>
      <c r="MXH3" s="285"/>
      <c r="MXI3" s="285"/>
      <c r="MXJ3" s="285"/>
      <c r="MXK3" s="285"/>
      <c r="MXL3" s="285"/>
      <c r="MXM3" s="285"/>
      <c r="MXN3" s="285"/>
      <c r="MXO3" s="285"/>
      <c r="MXP3" s="285"/>
      <c r="MXQ3" s="285"/>
      <c r="MXR3" s="285"/>
      <c r="MXS3" s="285"/>
      <c r="MXT3" s="285"/>
      <c r="MXU3" s="285"/>
      <c r="MXV3" s="285"/>
      <c r="MXW3" s="285"/>
      <c r="MXX3" s="285"/>
      <c r="MXY3" s="285"/>
      <c r="MXZ3" s="285"/>
      <c r="MYA3" s="285"/>
      <c r="MYB3" s="285"/>
      <c r="MYC3" s="285"/>
      <c r="MYD3" s="285"/>
      <c r="MYE3" s="285"/>
      <c r="MYF3" s="285"/>
      <c r="MYG3" s="285"/>
      <c r="MYH3" s="285"/>
      <c r="MYI3" s="285"/>
      <c r="MYJ3" s="285"/>
      <c r="MYK3" s="285"/>
      <c r="MYL3" s="285"/>
      <c r="MYM3" s="285"/>
      <c r="MYN3" s="285"/>
      <c r="MYO3" s="285"/>
      <c r="MYP3" s="285"/>
      <c r="MYQ3" s="285"/>
      <c r="MYR3" s="285"/>
      <c r="MYS3" s="285"/>
      <c r="MYT3" s="285"/>
      <c r="MYU3" s="285"/>
      <c r="MYV3" s="285"/>
      <c r="MYW3" s="285"/>
      <c r="MYX3" s="285"/>
      <c r="MYY3" s="285"/>
      <c r="MYZ3" s="285"/>
      <c r="MZA3" s="285"/>
      <c r="MZB3" s="285"/>
      <c r="MZC3" s="285"/>
      <c r="MZD3" s="285"/>
      <c r="MZE3" s="285"/>
      <c r="MZF3" s="285"/>
      <c r="MZG3" s="285"/>
      <c r="MZH3" s="285"/>
      <c r="MZI3" s="285"/>
      <c r="MZJ3" s="285"/>
      <c r="MZK3" s="285"/>
      <c r="MZL3" s="285"/>
      <c r="MZM3" s="285"/>
      <c r="MZN3" s="285"/>
      <c r="MZO3" s="285"/>
      <c r="MZP3" s="285"/>
      <c r="MZQ3" s="285"/>
      <c r="MZR3" s="285"/>
      <c r="MZS3" s="285"/>
      <c r="MZT3" s="285"/>
      <c r="MZU3" s="285"/>
      <c r="MZV3" s="285"/>
      <c r="MZW3" s="285"/>
      <c r="MZX3" s="285"/>
      <c r="MZY3" s="285"/>
      <c r="MZZ3" s="285"/>
      <c r="NAA3" s="285"/>
      <c r="NAB3" s="285"/>
      <c r="NAC3" s="285"/>
      <c r="NAD3" s="285"/>
      <c r="NAE3" s="285"/>
      <c r="NAF3" s="285"/>
      <c r="NAG3" s="285"/>
      <c r="NAH3" s="285"/>
      <c r="NAI3" s="285"/>
      <c r="NAJ3" s="285"/>
      <c r="NAK3" s="285"/>
      <c r="NAL3" s="285"/>
      <c r="NAM3" s="285"/>
      <c r="NAN3" s="285"/>
      <c r="NAO3" s="285"/>
      <c r="NAP3" s="285"/>
      <c r="NAQ3" s="285"/>
      <c r="NAR3" s="285"/>
      <c r="NAS3" s="285"/>
      <c r="NAT3" s="285"/>
      <c r="NAU3" s="285"/>
      <c r="NAV3" s="285"/>
      <c r="NAW3" s="285"/>
      <c r="NAX3" s="285"/>
      <c r="NAY3" s="285"/>
      <c r="NAZ3" s="285"/>
      <c r="NBA3" s="285"/>
      <c r="NBB3" s="285"/>
      <c r="NBC3" s="285"/>
      <c r="NBD3" s="285"/>
      <c r="NBE3" s="285"/>
      <c r="NBF3" s="285"/>
      <c r="NBG3" s="285"/>
      <c r="NBH3" s="285"/>
      <c r="NBI3" s="285"/>
      <c r="NBJ3" s="285"/>
      <c r="NBK3" s="285"/>
      <c r="NBL3" s="285"/>
      <c r="NBM3" s="285"/>
      <c r="NBN3" s="285"/>
      <c r="NBO3" s="285"/>
      <c r="NBP3" s="285"/>
      <c r="NBQ3" s="285"/>
      <c r="NBR3" s="285"/>
      <c r="NBS3" s="285"/>
      <c r="NBT3" s="285"/>
      <c r="NBU3" s="285"/>
      <c r="NBV3" s="285"/>
      <c r="NBW3" s="285"/>
      <c r="NBX3" s="285"/>
      <c r="NBY3" s="285"/>
      <c r="NBZ3" s="285"/>
      <c r="NCA3" s="285"/>
      <c r="NCB3" s="285"/>
      <c r="NCC3" s="285"/>
      <c r="NCD3" s="285"/>
      <c r="NCE3" s="285"/>
      <c r="NCF3" s="285"/>
      <c r="NCG3" s="285"/>
      <c r="NCH3" s="285"/>
      <c r="NCI3" s="285"/>
      <c r="NCJ3" s="285"/>
      <c r="NCK3" s="285"/>
      <c r="NCL3" s="285"/>
      <c r="NCM3" s="285"/>
      <c r="NCN3" s="285"/>
      <c r="NCO3" s="285"/>
      <c r="NCP3" s="285"/>
      <c r="NCQ3" s="285"/>
      <c r="NCR3" s="285"/>
      <c r="NCS3" s="285"/>
      <c r="NCT3" s="285"/>
      <c r="NCU3" s="285"/>
      <c r="NCV3" s="285"/>
      <c r="NCW3" s="285"/>
      <c r="NCX3" s="285"/>
      <c r="NCY3" s="285"/>
      <c r="NCZ3" s="285"/>
      <c r="NDA3" s="285"/>
      <c r="NDB3" s="285"/>
      <c r="NDC3" s="285"/>
      <c r="NDD3" s="285"/>
      <c r="NDE3" s="285"/>
      <c r="NDF3" s="285"/>
      <c r="NDG3" s="285"/>
      <c r="NDH3" s="285"/>
      <c r="NDI3" s="285"/>
      <c r="NDJ3" s="285"/>
      <c r="NDK3" s="285"/>
      <c r="NDL3" s="285"/>
      <c r="NDM3" s="285"/>
      <c r="NDN3" s="285"/>
      <c r="NDO3" s="285"/>
      <c r="NDP3" s="285"/>
      <c r="NDQ3" s="285"/>
      <c r="NDR3" s="285"/>
      <c r="NDS3" s="285"/>
      <c r="NDT3" s="285"/>
      <c r="NDU3" s="285"/>
      <c r="NDV3" s="285"/>
      <c r="NDW3" s="285"/>
      <c r="NDX3" s="285"/>
      <c r="NDY3" s="285"/>
      <c r="NDZ3" s="285"/>
      <c r="NEA3" s="285"/>
      <c r="NEB3" s="285"/>
      <c r="NEC3" s="285"/>
      <c r="NED3" s="285"/>
      <c r="NEE3" s="285"/>
      <c r="NEF3" s="285"/>
      <c r="NEG3" s="285"/>
      <c r="NEH3" s="285"/>
      <c r="NEI3" s="285"/>
      <c r="NEJ3" s="285"/>
      <c r="NEK3" s="285"/>
      <c r="NEL3" s="285"/>
      <c r="NEM3" s="285"/>
      <c r="NEN3" s="285"/>
      <c r="NEO3" s="285"/>
      <c r="NEP3" s="285"/>
      <c r="NEQ3" s="285"/>
      <c r="NER3" s="285"/>
      <c r="NES3" s="285"/>
      <c r="NET3" s="285"/>
      <c r="NEU3" s="285"/>
      <c r="NEV3" s="285"/>
      <c r="NEW3" s="285"/>
      <c r="NEX3" s="285"/>
      <c r="NEY3" s="285"/>
      <c r="NEZ3" s="285"/>
      <c r="NFA3" s="285"/>
      <c r="NFB3" s="285"/>
      <c r="NFC3" s="285"/>
      <c r="NFD3" s="285"/>
      <c r="NFE3" s="285"/>
      <c r="NFF3" s="285"/>
      <c r="NFG3" s="285"/>
      <c r="NFH3" s="285"/>
      <c r="NFI3" s="285"/>
      <c r="NFJ3" s="285"/>
      <c r="NFK3" s="285"/>
      <c r="NFL3" s="285"/>
      <c r="NFM3" s="285"/>
      <c r="NFN3" s="285"/>
      <c r="NFO3" s="285"/>
      <c r="NFP3" s="285"/>
      <c r="NFQ3" s="285"/>
      <c r="NFR3" s="285"/>
      <c r="NFS3" s="285"/>
      <c r="NFT3" s="285"/>
      <c r="NFU3" s="285"/>
      <c r="NFV3" s="285"/>
      <c r="NFW3" s="285"/>
      <c r="NFX3" s="285"/>
      <c r="NFY3" s="285"/>
      <c r="NFZ3" s="285"/>
      <c r="NGA3" s="285"/>
      <c r="NGB3" s="285"/>
      <c r="NGC3" s="285"/>
      <c r="NGD3" s="285"/>
      <c r="NGE3" s="285"/>
      <c r="NGF3" s="285"/>
      <c r="NGG3" s="285"/>
      <c r="NGH3" s="285"/>
      <c r="NGI3" s="285"/>
      <c r="NGJ3" s="285"/>
      <c r="NGK3" s="285"/>
      <c r="NGL3" s="285"/>
      <c r="NGM3" s="285"/>
      <c r="NGN3" s="285"/>
      <c r="NGO3" s="285"/>
      <c r="NGP3" s="285"/>
      <c r="NGQ3" s="285"/>
      <c r="NGR3" s="285"/>
      <c r="NGS3" s="285"/>
      <c r="NGT3" s="285"/>
      <c r="NGU3" s="285"/>
      <c r="NGV3" s="285"/>
      <c r="NGW3" s="285"/>
      <c r="NGX3" s="285"/>
      <c r="NGY3" s="285"/>
      <c r="NGZ3" s="285"/>
      <c r="NHA3" s="285"/>
      <c r="NHB3" s="285"/>
      <c r="NHC3" s="285"/>
      <c r="NHD3" s="285"/>
      <c r="NHE3" s="285"/>
      <c r="NHF3" s="285"/>
      <c r="NHG3" s="285"/>
      <c r="NHH3" s="285"/>
      <c r="NHI3" s="285"/>
      <c r="NHJ3" s="285"/>
      <c r="NHK3" s="285"/>
      <c r="NHL3" s="285"/>
      <c r="NHM3" s="285"/>
      <c r="NHN3" s="285"/>
      <c r="NHO3" s="285"/>
      <c r="NHP3" s="285"/>
      <c r="NHQ3" s="285"/>
      <c r="NHR3" s="285"/>
      <c r="NHS3" s="285"/>
      <c r="NHT3" s="285"/>
      <c r="NHU3" s="285"/>
      <c r="NHV3" s="285"/>
      <c r="NHW3" s="285"/>
      <c r="NHX3" s="285"/>
      <c r="NHY3" s="285"/>
      <c r="NHZ3" s="285"/>
      <c r="NIA3" s="285"/>
      <c r="NIB3" s="285"/>
      <c r="NIC3" s="285"/>
      <c r="NID3" s="285"/>
      <c r="NIE3" s="285"/>
      <c r="NIF3" s="285"/>
      <c r="NIG3" s="285"/>
      <c r="NIH3" s="285"/>
      <c r="NII3" s="285"/>
      <c r="NIJ3" s="285"/>
      <c r="NIK3" s="285"/>
      <c r="NIL3" s="285"/>
      <c r="NIM3" s="285"/>
      <c r="NIN3" s="285"/>
      <c r="NIO3" s="285"/>
      <c r="NIP3" s="285"/>
      <c r="NIQ3" s="285"/>
      <c r="NIR3" s="285"/>
      <c r="NIS3" s="285"/>
      <c r="NIT3" s="285"/>
      <c r="NIU3" s="285"/>
      <c r="NIV3" s="285"/>
      <c r="NIW3" s="285"/>
      <c r="NIX3" s="285"/>
      <c r="NIY3" s="285"/>
      <c r="NIZ3" s="285"/>
      <c r="NJA3" s="285"/>
      <c r="NJB3" s="285"/>
      <c r="NJC3" s="285"/>
      <c r="NJD3" s="285"/>
      <c r="NJE3" s="285"/>
      <c r="NJF3" s="285"/>
      <c r="NJG3" s="285"/>
      <c r="NJH3" s="285"/>
      <c r="NJI3" s="285"/>
      <c r="NJJ3" s="285"/>
      <c r="NJK3" s="285"/>
      <c r="NJL3" s="285"/>
      <c r="NJM3" s="285"/>
      <c r="NJN3" s="285"/>
      <c r="NJO3" s="285"/>
      <c r="NJP3" s="285"/>
      <c r="NJQ3" s="285"/>
      <c r="NJR3" s="285"/>
      <c r="NJS3" s="285"/>
      <c r="NJT3" s="285"/>
      <c r="NJU3" s="285"/>
      <c r="NJV3" s="285"/>
      <c r="NJW3" s="285"/>
      <c r="NJX3" s="285"/>
      <c r="NJY3" s="285"/>
      <c r="NJZ3" s="285"/>
      <c r="NKA3" s="285"/>
      <c r="NKB3" s="285"/>
      <c r="NKC3" s="285"/>
      <c r="NKD3" s="285"/>
      <c r="NKE3" s="285"/>
      <c r="NKF3" s="285"/>
      <c r="NKG3" s="285"/>
      <c r="NKH3" s="285"/>
      <c r="NKI3" s="285"/>
      <c r="NKJ3" s="285"/>
      <c r="NKK3" s="285"/>
      <c r="NKL3" s="285"/>
      <c r="NKM3" s="285"/>
      <c r="NKN3" s="285"/>
      <c r="NKO3" s="285"/>
      <c r="NKP3" s="285"/>
      <c r="NKQ3" s="285"/>
      <c r="NKR3" s="285"/>
      <c r="NKS3" s="285"/>
      <c r="NKT3" s="285"/>
      <c r="NKU3" s="285"/>
      <c r="NKV3" s="285"/>
      <c r="NKW3" s="285"/>
      <c r="NKX3" s="285"/>
      <c r="NKY3" s="285"/>
      <c r="NKZ3" s="285"/>
      <c r="NLA3" s="285"/>
      <c r="NLB3" s="285"/>
      <c r="NLC3" s="285"/>
      <c r="NLD3" s="285"/>
      <c r="NLE3" s="285"/>
      <c r="NLF3" s="285"/>
      <c r="NLG3" s="285"/>
      <c r="NLH3" s="285"/>
      <c r="NLI3" s="285"/>
      <c r="NLJ3" s="285"/>
      <c r="NLK3" s="285"/>
      <c r="NLL3" s="285"/>
      <c r="NLM3" s="285"/>
      <c r="NLN3" s="285"/>
      <c r="NLO3" s="285"/>
      <c r="NLP3" s="285"/>
      <c r="NLQ3" s="285"/>
      <c r="NLR3" s="285"/>
      <c r="NLS3" s="285"/>
      <c r="NLT3" s="285"/>
      <c r="NLU3" s="285"/>
      <c r="NLV3" s="285"/>
      <c r="NLW3" s="285"/>
      <c r="NLX3" s="285"/>
      <c r="NLY3" s="285"/>
      <c r="NLZ3" s="285"/>
      <c r="NMA3" s="285"/>
      <c r="NMB3" s="285"/>
      <c r="NMC3" s="285"/>
      <c r="NMD3" s="285"/>
      <c r="NME3" s="285"/>
      <c r="NMF3" s="285"/>
      <c r="NMG3" s="285"/>
      <c r="NMH3" s="285"/>
      <c r="NMI3" s="285"/>
      <c r="NMJ3" s="285"/>
      <c r="NMK3" s="285"/>
      <c r="NML3" s="285"/>
      <c r="NMM3" s="285"/>
      <c r="NMN3" s="285"/>
      <c r="NMO3" s="285"/>
      <c r="NMP3" s="285"/>
      <c r="NMQ3" s="285"/>
      <c r="NMR3" s="285"/>
      <c r="NMS3" s="285"/>
      <c r="NMT3" s="285"/>
      <c r="NMU3" s="285"/>
      <c r="NMV3" s="285"/>
      <c r="NMW3" s="285"/>
      <c r="NMX3" s="285"/>
      <c r="NMY3" s="285"/>
      <c r="NMZ3" s="285"/>
      <c r="NNA3" s="285"/>
      <c r="NNB3" s="285"/>
      <c r="NNC3" s="285"/>
      <c r="NND3" s="285"/>
      <c r="NNE3" s="285"/>
      <c r="NNF3" s="285"/>
      <c r="NNG3" s="285"/>
      <c r="NNH3" s="285"/>
      <c r="NNI3" s="285"/>
      <c r="NNJ3" s="285"/>
      <c r="NNK3" s="285"/>
      <c r="NNL3" s="285"/>
      <c r="NNM3" s="285"/>
      <c r="NNN3" s="285"/>
      <c r="NNO3" s="285"/>
      <c r="NNP3" s="285"/>
      <c r="NNQ3" s="285"/>
      <c r="NNR3" s="285"/>
      <c r="NNS3" s="285"/>
      <c r="NNT3" s="285"/>
      <c r="NNU3" s="285"/>
      <c r="NNV3" s="285"/>
      <c r="NNW3" s="285"/>
      <c r="NNX3" s="285"/>
      <c r="NNY3" s="285"/>
      <c r="NNZ3" s="285"/>
      <c r="NOA3" s="285"/>
      <c r="NOB3" s="285"/>
      <c r="NOC3" s="285"/>
      <c r="NOD3" s="285"/>
      <c r="NOE3" s="285"/>
      <c r="NOF3" s="285"/>
      <c r="NOG3" s="285"/>
      <c r="NOH3" s="285"/>
      <c r="NOI3" s="285"/>
      <c r="NOJ3" s="285"/>
      <c r="NOK3" s="285"/>
      <c r="NOL3" s="285"/>
      <c r="NOM3" s="285"/>
      <c r="NON3" s="285"/>
      <c r="NOO3" s="285"/>
      <c r="NOP3" s="285"/>
      <c r="NOQ3" s="285"/>
      <c r="NOR3" s="285"/>
      <c r="NOS3" s="285"/>
      <c r="NOT3" s="285"/>
      <c r="NOU3" s="285"/>
      <c r="NOV3" s="285"/>
      <c r="NOW3" s="285"/>
      <c r="NOX3" s="285"/>
      <c r="NOY3" s="285"/>
      <c r="NOZ3" s="285"/>
      <c r="NPA3" s="285"/>
      <c r="NPB3" s="285"/>
      <c r="NPC3" s="285"/>
      <c r="NPD3" s="285"/>
      <c r="NPE3" s="285"/>
      <c r="NPF3" s="285"/>
      <c r="NPG3" s="285"/>
      <c r="NPH3" s="285"/>
      <c r="NPI3" s="285"/>
      <c r="NPJ3" s="285"/>
      <c r="NPK3" s="285"/>
      <c r="NPL3" s="285"/>
      <c r="NPM3" s="285"/>
      <c r="NPN3" s="285"/>
      <c r="NPO3" s="285"/>
      <c r="NPP3" s="285"/>
      <c r="NPQ3" s="285"/>
      <c r="NPR3" s="285"/>
      <c r="NPS3" s="285"/>
      <c r="NPT3" s="285"/>
      <c r="NPU3" s="285"/>
      <c r="NPV3" s="285"/>
      <c r="NPW3" s="285"/>
      <c r="NPX3" s="285"/>
      <c r="NPY3" s="285"/>
      <c r="NPZ3" s="285"/>
      <c r="NQA3" s="285"/>
      <c r="NQB3" s="285"/>
      <c r="NQC3" s="285"/>
      <c r="NQD3" s="285"/>
      <c r="NQE3" s="285"/>
      <c r="NQF3" s="285"/>
      <c r="NQG3" s="285"/>
      <c r="NQH3" s="285"/>
      <c r="NQI3" s="285"/>
      <c r="NQJ3" s="285"/>
      <c r="NQK3" s="285"/>
      <c r="NQL3" s="285"/>
      <c r="NQM3" s="285"/>
      <c r="NQN3" s="285"/>
      <c r="NQO3" s="285"/>
      <c r="NQP3" s="285"/>
      <c r="NQQ3" s="285"/>
      <c r="NQR3" s="285"/>
      <c r="NQS3" s="285"/>
      <c r="NQT3" s="285"/>
      <c r="NQU3" s="285"/>
      <c r="NQV3" s="285"/>
      <c r="NQW3" s="285"/>
      <c r="NQX3" s="285"/>
      <c r="NQY3" s="285"/>
      <c r="NQZ3" s="285"/>
      <c r="NRA3" s="285"/>
      <c r="NRB3" s="285"/>
      <c r="NRC3" s="285"/>
      <c r="NRD3" s="285"/>
      <c r="NRE3" s="285"/>
      <c r="NRF3" s="285"/>
      <c r="NRG3" s="285"/>
      <c r="NRH3" s="285"/>
      <c r="NRI3" s="285"/>
      <c r="NRJ3" s="285"/>
      <c r="NRK3" s="285"/>
      <c r="NRL3" s="285"/>
      <c r="NRM3" s="285"/>
      <c r="NRN3" s="285"/>
      <c r="NRO3" s="285"/>
      <c r="NRP3" s="285"/>
      <c r="NRQ3" s="285"/>
      <c r="NRR3" s="285"/>
      <c r="NRS3" s="285"/>
      <c r="NRT3" s="285"/>
      <c r="NRU3" s="285"/>
      <c r="NRV3" s="285"/>
      <c r="NRW3" s="285"/>
      <c r="NRX3" s="285"/>
      <c r="NRY3" s="285"/>
      <c r="NRZ3" s="285"/>
      <c r="NSA3" s="285"/>
      <c r="NSB3" s="285"/>
      <c r="NSC3" s="285"/>
      <c r="NSD3" s="285"/>
      <c r="NSE3" s="285"/>
      <c r="NSF3" s="285"/>
      <c r="NSG3" s="285"/>
      <c r="NSH3" s="285"/>
      <c r="NSI3" s="285"/>
      <c r="NSJ3" s="285"/>
      <c r="NSK3" s="285"/>
      <c r="NSL3" s="285"/>
      <c r="NSM3" s="285"/>
      <c r="NSN3" s="285"/>
      <c r="NSO3" s="285"/>
      <c r="NSP3" s="285"/>
      <c r="NSQ3" s="285"/>
      <c r="NSR3" s="285"/>
      <c r="NSS3" s="285"/>
      <c r="NST3" s="285"/>
      <c r="NSU3" s="285"/>
      <c r="NSV3" s="285"/>
      <c r="NSW3" s="285"/>
      <c r="NSX3" s="285"/>
      <c r="NSY3" s="285"/>
      <c r="NSZ3" s="285"/>
      <c r="NTA3" s="285"/>
      <c r="NTB3" s="285"/>
      <c r="NTC3" s="285"/>
      <c r="NTD3" s="285"/>
      <c r="NTE3" s="285"/>
      <c r="NTF3" s="285"/>
      <c r="NTG3" s="285"/>
      <c r="NTH3" s="285"/>
      <c r="NTI3" s="285"/>
      <c r="NTJ3" s="285"/>
      <c r="NTK3" s="285"/>
      <c r="NTL3" s="285"/>
      <c r="NTM3" s="285"/>
      <c r="NTN3" s="285"/>
      <c r="NTO3" s="285"/>
      <c r="NTP3" s="285"/>
      <c r="NTQ3" s="285"/>
      <c r="NTR3" s="285"/>
      <c r="NTS3" s="285"/>
      <c r="NTT3" s="285"/>
      <c r="NTU3" s="285"/>
      <c r="NTV3" s="285"/>
      <c r="NTW3" s="285"/>
      <c r="NTX3" s="285"/>
      <c r="NTY3" s="285"/>
      <c r="NTZ3" s="285"/>
      <c r="NUA3" s="285"/>
      <c r="NUB3" s="285"/>
      <c r="NUC3" s="285"/>
      <c r="NUD3" s="285"/>
      <c r="NUE3" s="285"/>
      <c r="NUF3" s="285"/>
      <c r="NUG3" s="285"/>
      <c r="NUH3" s="285"/>
      <c r="NUI3" s="285"/>
      <c r="NUJ3" s="285"/>
      <c r="NUK3" s="285"/>
      <c r="NUL3" s="285"/>
      <c r="NUM3" s="285"/>
      <c r="NUN3" s="285"/>
      <c r="NUO3" s="285"/>
      <c r="NUP3" s="285"/>
      <c r="NUQ3" s="285"/>
      <c r="NUR3" s="285"/>
      <c r="NUS3" s="285"/>
      <c r="NUT3" s="285"/>
      <c r="NUU3" s="285"/>
      <c r="NUV3" s="285"/>
      <c r="NUW3" s="285"/>
      <c r="NUX3" s="285"/>
      <c r="NUY3" s="285"/>
      <c r="NUZ3" s="285"/>
      <c r="NVA3" s="285"/>
      <c r="NVB3" s="285"/>
      <c r="NVC3" s="285"/>
      <c r="NVD3" s="285"/>
      <c r="NVE3" s="285"/>
      <c r="NVF3" s="285"/>
      <c r="NVG3" s="285"/>
      <c r="NVH3" s="285"/>
      <c r="NVI3" s="285"/>
      <c r="NVJ3" s="285"/>
      <c r="NVK3" s="285"/>
      <c r="NVL3" s="285"/>
      <c r="NVM3" s="285"/>
      <c r="NVN3" s="285"/>
      <c r="NVO3" s="285"/>
      <c r="NVP3" s="285"/>
      <c r="NVQ3" s="285"/>
      <c r="NVR3" s="285"/>
      <c r="NVS3" s="285"/>
      <c r="NVT3" s="285"/>
      <c r="NVU3" s="285"/>
      <c r="NVV3" s="285"/>
      <c r="NVW3" s="285"/>
      <c r="NVX3" s="285"/>
      <c r="NVY3" s="285"/>
      <c r="NVZ3" s="285"/>
      <c r="NWA3" s="285"/>
      <c r="NWB3" s="285"/>
      <c r="NWC3" s="285"/>
      <c r="NWD3" s="285"/>
      <c r="NWE3" s="285"/>
      <c r="NWF3" s="285"/>
      <c r="NWG3" s="285"/>
      <c r="NWH3" s="285"/>
      <c r="NWI3" s="285"/>
      <c r="NWJ3" s="285"/>
      <c r="NWK3" s="285"/>
      <c r="NWL3" s="285"/>
      <c r="NWM3" s="285"/>
      <c r="NWN3" s="285"/>
      <c r="NWO3" s="285"/>
      <c r="NWP3" s="285"/>
      <c r="NWQ3" s="285"/>
      <c r="NWR3" s="285"/>
      <c r="NWS3" s="285"/>
      <c r="NWT3" s="285"/>
      <c r="NWU3" s="285"/>
      <c r="NWV3" s="285"/>
      <c r="NWW3" s="285"/>
      <c r="NWX3" s="285"/>
      <c r="NWY3" s="285"/>
      <c r="NWZ3" s="285"/>
      <c r="NXA3" s="285"/>
      <c r="NXB3" s="285"/>
      <c r="NXC3" s="285"/>
      <c r="NXD3" s="285"/>
      <c r="NXE3" s="285"/>
      <c r="NXF3" s="285"/>
      <c r="NXG3" s="285"/>
      <c r="NXH3" s="285"/>
      <c r="NXI3" s="285"/>
      <c r="NXJ3" s="285"/>
      <c r="NXK3" s="285"/>
      <c r="NXL3" s="285"/>
      <c r="NXM3" s="285"/>
      <c r="NXN3" s="285"/>
      <c r="NXO3" s="285"/>
      <c r="NXP3" s="285"/>
      <c r="NXQ3" s="285"/>
      <c r="NXR3" s="285"/>
      <c r="NXS3" s="285"/>
      <c r="NXT3" s="285"/>
      <c r="NXU3" s="285"/>
      <c r="NXV3" s="285"/>
      <c r="NXW3" s="285"/>
      <c r="NXX3" s="285"/>
      <c r="NXY3" s="285"/>
      <c r="NXZ3" s="285"/>
      <c r="NYA3" s="285"/>
      <c r="NYB3" s="285"/>
      <c r="NYC3" s="285"/>
      <c r="NYD3" s="285"/>
      <c r="NYE3" s="285"/>
      <c r="NYF3" s="285"/>
      <c r="NYG3" s="285"/>
      <c r="NYH3" s="285"/>
      <c r="NYI3" s="285"/>
      <c r="NYJ3" s="285"/>
      <c r="NYK3" s="285"/>
      <c r="NYL3" s="285"/>
      <c r="NYM3" s="285"/>
      <c r="NYN3" s="285"/>
      <c r="NYO3" s="285"/>
      <c r="NYP3" s="285"/>
      <c r="NYQ3" s="285"/>
      <c r="NYR3" s="285"/>
      <c r="NYS3" s="285"/>
      <c r="NYT3" s="285"/>
      <c r="NYU3" s="285"/>
      <c r="NYV3" s="285"/>
      <c r="NYW3" s="285"/>
      <c r="NYX3" s="285"/>
      <c r="NYY3" s="285"/>
      <c r="NYZ3" s="285"/>
      <c r="NZA3" s="285"/>
      <c r="NZB3" s="285"/>
      <c r="NZC3" s="285"/>
      <c r="NZD3" s="285"/>
      <c r="NZE3" s="285"/>
      <c r="NZF3" s="285"/>
      <c r="NZG3" s="285"/>
      <c r="NZH3" s="285"/>
      <c r="NZI3" s="285"/>
      <c r="NZJ3" s="285"/>
      <c r="NZK3" s="285"/>
      <c r="NZL3" s="285"/>
      <c r="NZM3" s="285"/>
      <c r="NZN3" s="285"/>
      <c r="NZO3" s="285"/>
      <c r="NZP3" s="285"/>
      <c r="NZQ3" s="285"/>
      <c r="NZR3" s="285"/>
      <c r="NZS3" s="285"/>
      <c r="NZT3" s="285"/>
      <c r="NZU3" s="285"/>
      <c r="NZV3" s="285"/>
      <c r="NZW3" s="285"/>
      <c r="NZX3" s="285"/>
      <c r="NZY3" s="285"/>
      <c r="NZZ3" s="285"/>
      <c r="OAA3" s="285"/>
      <c r="OAB3" s="285"/>
      <c r="OAC3" s="285"/>
      <c r="OAD3" s="285"/>
      <c r="OAE3" s="285"/>
      <c r="OAF3" s="285"/>
      <c r="OAG3" s="285"/>
      <c r="OAH3" s="285"/>
      <c r="OAI3" s="285"/>
      <c r="OAJ3" s="285"/>
      <c r="OAK3" s="285"/>
      <c r="OAL3" s="285"/>
      <c r="OAM3" s="285"/>
      <c r="OAN3" s="285"/>
      <c r="OAO3" s="285"/>
      <c r="OAP3" s="285"/>
      <c r="OAQ3" s="285"/>
      <c r="OAR3" s="285"/>
      <c r="OAS3" s="285"/>
      <c r="OAT3" s="285"/>
      <c r="OAU3" s="285"/>
      <c r="OAV3" s="285"/>
      <c r="OAW3" s="285"/>
      <c r="OAX3" s="285"/>
      <c r="OAY3" s="285"/>
      <c r="OAZ3" s="285"/>
      <c r="OBA3" s="285"/>
      <c r="OBB3" s="285"/>
      <c r="OBC3" s="285"/>
      <c r="OBD3" s="285"/>
      <c r="OBE3" s="285"/>
      <c r="OBF3" s="285"/>
      <c r="OBG3" s="285"/>
      <c r="OBH3" s="285"/>
      <c r="OBI3" s="285"/>
      <c r="OBJ3" s="285"/>
      <c r="OBK3" s="285"/>
      <c r="OBL3" s="285"/>
      <c r="OBM3" s="285"/>
      <c r="OBN3" s="285"/>
      <c r="OBO3" s="285"/>
      <c r="OBP3" s="285"/>
      <c r="OBQ3" s="285"/>
      <c r="OBR3" s="285"/>
      <c r="OBS3" s="285"/>
      <c r="OBT3" s="285"/>
      <c r="OBU3" s="285"/>
      <c r="OBV3" s="285"/>
      <c r="OBW3" s="285"/>
      <c r="OBX3" s="285"/>
      <c r="OBY3" s="285"/>
      <c r="OBZ3" s="285"/>
      <c r="OCA3" s="285"/>
      <c r="OCB3" s="285"/>
      <c r="OCC3" s="285"/>
      <c r="OCD3" s="285"/>
      <c r="OCE3" s="285"/>
      <c r="OCF3" s="285"/>
      <c r="OCG3" s="285"/>
      <c r="OCH3" s="285"/>
      <c r="OCI3" s="285"/>
      <c r="OCJ3" s="285"/>
      <c r="OCK3" s="285"/>
      <c r="OCL3" s="285"/>
      <c r="OCM3" s="285"/>
      <c r="OCN3" s="285"/>
      <c r="OCO3" s="285"/>
      <c r="OCP3" s="285"/>
      <c r="OCQ3" s="285"/>
      <c r="OCR3" s="285"/>
      <c r="OCS3" s="285"/>
      <c r="OCT3" s="285"/>
      <c r="OCU3" s="285"/>
      <c r="OCV3" s="285"/>
      <c r="OCW3" s="285"/>
      <c r="OCX3" s="285"/>
      <c r="OCY3" s="285"/>
      <c r="OCZ3" s="285"/>
      <c r="ODA3" s="285"/>
      <c r="ODB3" s="285"/>
      <c r="ODC3" s="285"/>
      <c r="ODD3" s="285"/>
      <c r="ODE3" s="285"/>
      <c r="ODF3" s="285"/>
      <c r="ODG3" s="285"/>
      <c r="ODH3" s="285"/>
      <c r="ODI3" s="285"/>
      <c r="ODJ3" s="285"/>
      <c r="ODK3" s="285"/>
      <c r="ODL3" s="285"/>
      <c r="ODM3" s="285"/>
      <c r="ODN3" s="285"/>
      <c r="ODO3" s="285"/>
      <c r="ODP3" s="285"/>
      <c r="ODQ3" s="285"/>
      <c r="ODR3" s="285"/>
      <c r="ODS3" s="285"/>
      <c r="ODT3" s="285"/>
      <c r="ODU3" s="285"/>
      <c r="ODV3" s="285"/>
      <c r="ODW3" s="285"/>
      <c r="ODX3" s="285"/>
      <c r="ODY3" s="285"/>
      <c r="ODZ3" s="285"/>
      <c r="OEA3" s="285"/>
      <c r="OEB3" s="285"/>
      <c r="OEC3" s="285"/>
      <c r="OED3" s="285"/>
      <c r="OEE3" s="285"/>
      <c r="OEF3" s="285"/>
      <c r="OEG3" s="285"/>
      <c r="OEH3" s="285"/>
      <c r="OEI3" s="285"/>
      <c r="OEJ3" s="285"/>
      <c r="OEK3" s="285"/>
      <c r="OEL3" s="285"/>
      <c r="OEM3" s="285"/>
      <c r="OEN3" s="285"/>
      <c r="OEO3" s="285"/>
      <c r="OEP3" s="285"/>
      <c r="OEQ3" s="285"/>
      <c r="OER3" s="285"/>
      <c r="OES3" s="285"/>
      <c r="OET3" s="285"/>
      <c r="OEU3" s="285"/>
      <c r="OEV3" s="285"/>
      <c r="OEW3" s="285"/>
      <c r="OEX3" s="285"/>
      <c r="OEY3" s="285"/>
      <c r="OEZ3" s="285"/>
      <c r="OFA3" s="285"/>
      <c r="OFB3" s="285"/>
      <c r="OFC3" s="285"/>
      <c r="OFD3" s="285"/>
      <c r="OFE3" s="285"/>
      <c r="OFF3" s="285"/>
      <c r="OFG3" s="285"/>
      <c r="OFH3" s="285"/>
      <c r="OFI3" s="285"/>
      <c r="OFJ3" s="285"/>
      <c r="OFK3" s="285"/>
      <c r="OFL3" s="285"/>
      <c r="OFM3" s="285"/>
      <c r="OFN3" s="285"/>
      <c r="OFO3" s="285"/>
      <c r="OFP3" s="285"/>
      <c r="OFQ3" s="285"/>
      <c r="OFR3" s="285"/>
      <c r="OFS3" s="285"/>
      <c r="OFT3" s="285"/>
      <c r="OFU3" s="285"/>
      <c r="OFV3" s="285"/>
      <c r="OFW3" s="285"/>
      <c r="OFX3" s="285"/>
      <c r="OFY3" s="285"/>
      <c r="OFZ3" s="285"/>
      <c r="OGA3" s="285"/>
      <c r="OGB3" s="285"/>
      <c r="OGC3" s="285"/>
      <c r="OGD3" s="285"/>
      <c r="OGE3" s="285"/>
      <c r="OGF3" s="285"/>
      <c r="OGG3" s="285"/>
      <c r="OGH3" s="285"/>
      <c r="OGI3" s="285"/>
      <c r="OGJ3" s="285"/>
      <c r="OGK3" s="285"/>
      <c r="OGL3" s="285"/>
      <c r="OGM3" s="285"/>
      <c r="OGN3" s="285"/>
      <c r="OGO3" s="285"/>
      <c r="OGP3" s="285"/>
      <c r="OGQ3" s="285"/>
      <c r="OGR3" s="285"/>
      <c r="OGS3" s="285"/>
      <c r="OGT3" s="285"/>
      <c r="OGU3" s="285"/>
      <c r="OGV3" s="285"/>
      <c r="OGW3" s="285"/>
      <c r="OGX3" s="285"/>
      <c r="OGY3" s="285"/>
      <c r="OGZ3" s="285"/>
      <c r="OHA3" s="285"/>
      <c r="OHB3" s="285"/>
      <c r="OHC3" s="285"/>
      <c r="OHD3" s="285"/>
      <c r="OHE3" s="285"/>
      <c r="OHF3" s="285"/>
      <c r="OHG3" s="285"/>
      <c r="OHH3" s="285"/>
      <c r="OHI3" s="285"/>
      <c r="OHJ3" s="285"/>
      <c r="OHK3" s="285"/>
      <c r="OHL3" s="285"/>
      <c r="OHM3" s="285"/>
      <c r="OHN3" s="285"/>
      <c r="OHO3" s="285"/>
      <c r="OHP3" s="285"/>
      <c r="OHQ3" s="285"/>
      <c r="OHR3" s="285"/>
      <c r="OHS3" s="285"/>
      <c r="OHT3" s="285"/>
      <c r="OHU3" s="285"/>
      <c r="OHV3" s="285"/>
      <c r="OHW3" s="285"/>
      <c r="OHX3" s="285"/>
      <c r="OHY3" s="285"/>
      <c r="OHZ3" s="285"/>
      <c r="OIA3" s="285"/>
      <c r="OIB3" s="285"/>
      <c r="OIC3" s="285"/>
      <c r="OID3" s="285"/>
      <c r="OIE3" s="285"/>
      <c r="OIF3" s="285"/>
      <c r="OIG3" s="285"/>
      <c r="OIH3" s="285"/>
      <c r="OII3" s="285"/>
      <c r="OIJ3" s="285"/>
      <c r="OIK3" s="285"/>
      <c r="OIL3" s="285"/>
      <c r="OIM3" s="285"/>
      <c r="OIN3" s="285"/>
      <c r="OIO3" s="285"/>
      <c r="OIP3" s="285"/>
      <c r="OIQ3" s="285"/>
      <c r="OIR3" s="285"/>
      <c r="OIS3" s="285"/>
      <c r="OIT3" s="285"/>
      <c r="OIU3" s="285"/>
      <c r="OIV3" s="285"/>
      <c r="OIW3" s="285"/>
      <c r="OIX3" s="285"/>
      <c r="OIY3" s="285"/>
      <c r="OIZ3" s="285"/>
      <c r="OJA3" s="285"/>
      <c r="OJB3" s="285"/>
      <c r="OJC3" s="285"/>
      <c r="OJD3" s="285"/>
      <c r="OJE3" s="285"/>
      <c r="OJF3" s="285"/>
      <c r="OJG3" s="285"/>
      <c r="OJH3" s="285"/>
      <c r="OJI3" s="285"/>
      <c r="OJJ3" s="285"/>
      <c r="OJK3" s="285"/>
      <c r="OJL3" s="285"/>
      <c r="OJM3" s="285"/>
      <c r="OJN3" s="285"/>
      <c r="OJO3" s="285"/>
      <c r="OJP3" s="285"/>
      <c r="OJQ3" s="285"/>
      <c r="OJR3" s="285"/>
      <c r="OJS3" s="285"/>
      <c r="OJT3" s="285"/>
      <c r="OJU3" s="285"/>
      <c r="OJV3" s="285"/>
      <c r="OJW3" s="285"/>
      <c r="OJX3" s="285"/>
      <c r="OJY3" s="285"/>
      <c r="OJZ3" s="285"/>
      <c r="OKA3" s="285"/>
      <c r="OKB3" s="285"/>
      <c r="OKC3" s="285"/>
      <c r="OKD3" s="285"/>
      <c r="OKE3" s="285"/>
      <c r="OKF3" s="285"/>
      <c r="OKG3" s="285"/>
      <c r="OKH3" s="285"/>
      <c r="OKI3" s="285"/>
      <c r="OKJ3" s="285"/>
      <c r="OKK3" s="285"/>
      <c r="OKL3" s="285"/>
      <c r="OKM3" s="285"/>
      <c r="OKN3" s="285"/>
      <c r="OKO3" s="285"/>
      <c r="OKP3" s="285"/>
      <c r="OKQ3" s="285"/>
      <c r="OKR3" s="285"/>
      <c r="OKS3" s="285"/>
      <c r="OKT3" s="285"/>
      <c r="OKU3" s="285"/>
      <c r="OKV3" s="285"/>
      <c r="OKW3" s="285"/>
      <c r="OKX3" s="285"/>
      <c r="OKY3" s="285"/>
      <c r="OKZ3" s="285"/>
      <c r="OLA3" s="285"/>
      <c r="OLB3" s="285"/>
      <c r="OLC3" s="285"/>
      <c r="OLD3" s="285"/>
      <c r="OLE3" s="285"/>
      <c r="OLF3" s="285"/>
      <c r="OLG3" s="285"/>
      <c r="OLH3" s="285"/>
      <c r="OLI3" s="285"/>
      <c r="OLJ3" s="285"/>
      <c r="OLK3" s="285"/>
      <c r="OLL3" s="285"/>
      <c r="OLM3" s="285"/>
      <c r="OLN3" s="285"/>
      <c r="OLO3" s="285"/>
      <c r="OLP3" s="285"/>
      <c r="OLQ3" s="285"/>
      <c r="OLR3" s="285"/>
      <c r="OLS3" s="285"/>
      <c r="OLT3" s="285"/>
      <c r="OLU3" s="285"/>
      <c r="OLV3" s="285"/>
      <c r="OLW3" s="285"/>
      <c r="OLX3" s="285"/>
      <c r="OLY3" s="285"/>
      <c r="OLZ3" s="285"/>
      <c r="OMA3" s="285"/>
      <c r="OMB3" s="285"/>
      <c r="OMC3" s="285"/>
      <c r="OMD3" s="285"/>
      <c r="OME3" s="285"/>
      <c r="OMF3" s="285"/>
      <c r="OMG3" s="285"/>
      <c r="OMH3" s="285"/>
      <c r="OMI3" s="285"/>
      <c r="OMJ3" s="285"/>
      <c r="OMK3" s="285"/>
      <c r="OML3" s="285"/>
      <c r="OMM3" s="285"/>
      <c r="OMN3" s="285"/>
      <c r="OMO3" s="285"/>
      <c r="OMP3" s="285"/>
      <c r="OMQ3" s="285"/>
      <c r="OMR3" s="285"/>
      <c r="OMS3" s="285"/>
      <c r="OMT3" s="285"/>
      <c r="OMU3" s="285"/>
      <c r="OMV3" s="285"/>
      <c r="OMW3" s="285"/>
      <c r="OMX3" s="285"/>
      <c r="OMY3" s="285"/>
      <c r="OMZ3" s="285"/>
      <c r="ONA3" s="285"/>
      <c r="ONB3" s="285"/>
      <c r="ONC3" s="285"/>
      <c r="OND3" s="285"/>
      <c r="ONE3" s="285"/>
      <c r="ONF3" s="285"/>
      <c r="ONG3" s="285"/>
      <c r="ONH3" s="285"/>
      <c r="ONI3" s="285"/>
      <c r="ONJ3" s="285"/>
      <c r="ONK3" s="285"/>
      <c r="ONL3" s="285"/>
      <c r="ONM3" s="285"/>
      <c r="ONN3" s="285"/>
      <c r="ONO3" s="285"/>
      <c r="ONP3" s="285"/>
      <c r="ONQ3" s="285"/>
      <c r="ONR3" s="285"/>
      <c r="ONS3" s="285"/>
      <c r="ONT3" s="285"/>
      <c r="ONU3" s="285"/>
      <c r="ONV3" s="285"/>
      <c r="ONW3" s="285"/>
      <c r="ONX3" s="285"/>
      <c r="ONY3" s="285"/>
      <c r="ONZ3" s="285"/>
      <c r="OOA3" s="285"/>
      <c r="OOB3" s="285"/>
      <c r="OOC3" s="285"/>
      <c r="OOD3" s="285"/>
      <c r="OOE3" s="285"/>
      <c r="OOF3" s="285"/>
      <c r="OOG3" s="285"/>
      <c r="OOH3" s="285"/>
      <c r="OOI3" s="285"/>
      <c r="OOJ3" s="285"/>
      <c r="OOK3" s="285"/>
      <c r="OOL3" s="285"/>
      <c r="OOM3" s="285"/>
      <c r="OON3" s="285"/>
      <c r="OOO3" s="285"/>
      <c r="OOP3" s="285"/>
      <c r="OOQ3" s="285"/>
      <c r="OOR3" s="285"/>
      <c r="OOS3" s="285"/>
      <c r="OOT3" s="285"/>
      <c r="OOU3" s="285"/>
      <c r="OOV3" s="285"/>
      <c r="OOW3" s="285"/>
      <c r="OOX3" s="285"/>
      <c r="OOY3" s="285"/>
      <c r="OOZ3" s="285"/>
      <c r="OPA3" s="285"/>
      <c r="OPB3" s="285"/>
      <c r="OPC3" s="285"/>
      <c r="OPD3" s="285"/>
      <c r="OPE3" s="285"/>
      <c r="OPF3" s="285"/>
      <c r="OPG3" s="285"/>
      <c r="OPH3" s="285"/>
      <c r="OPI3" s="285"/>
      <c r="OPJ3" s="285"/>
      <c r="OPK3" s="285"/>
      <c r="OPL3" s="285"/>
      <c r="OPM3" s="285"/>
      <c r="OPN3" s="285"/>
      <c r="OPO3" s="285"/>
      <c r="OPP3" s="285"/>
      <c r="OPQ3" s="285"/>
      <c r="OPR3" s="285"/>
      <c r="OPS3" s="285"/>
      <c r="OPT3" s="285"/>
      <c r="OPU3" s="285"/>
      <c r="OPV3" s="285"/>
      <c r="OPW3" s="285"/>
      <c r="OPX3" s="285"/>
      <c r="OPY3" s="285"/>
      <c r="OPZ3" s="285"/>
      <c r="OQA3" s="285"/>
      <c r="OQB3" s="285"/>
      <c r="OQC3" s="285"/>
      <c r="OQD3" s="285"/>
      <c r="OQE3" s="285"/>
      <c r="OQF3" s="285"/>
      <c r="OQG3" s="285"/>
      <c r="OQH3" s="285"/>
      <c r="OQI3" s="285"/>
      <c r="OQJ3" s="285"/>
      <c r="OQK3" s="285"/>
      <c r="OQL3" s="285"/>
      <c r="OQM3" s="285"/>
      <c r="OQN3" s="285"/>
      <c r="OQO3" s="285"/>
      <c r="OQP3" s="285"/>
      <c r="OQQ3" s="285"/>
      <c r="OQR3" s="285"/>
      <c r="OQS3" s="285"/>
      <c r="OQT3" s="285"/>
      <c r="OQU3" s="285"/>
      <c r="OQV3" s="285"/>
      <c r="OQW3" s="285"/>
      <c r="OQX3" s="285"/>
      <c r="OQY3" s="285"/>
      <c r="OQZ3" s="285"/>
      <c r="ORA3" s="285"/>
      <c r="ORB3" s="285"/>
      <c r="ORC3" s="285"/>
      <c r="ORD3" s="285"/>
      <c r="ORE3" s="285"/>
      <c r="ORF3" s="285"/>
      <c r="ORG3" s="285"/>
      <c r="ORH3" s="285"/>
      <c r="ORI3" s="285"/>
      <c r="ORJ3" s="285"/>
      <c r="ORK3" s="285"/>
      <c r="ORL3" s="285"/>
      <c r="ORM3" s="285"/>
      <c r="ORN3" s="285"/>
      <c r="ORO3" s="285"/>
      <c r="ORP3" s="285"/>
      <c r="ORQ3" s="285"/>
      <c r="ORR3" s="285"/>
      <c r="ORS3" s="285"/>
      <c r="ORT3" s="285"/>
      <c r="ORU3" s="285"/>
      <c r="ORV3" s="285"/>
      <c r="ORW3" s="285"/>
      <c r="ORX3" s="285"/>
      <c r="ORY3" s="285"/>
      <c r="ORZ3" s="285"/>
      <c r="OSA3" s="285"/>
      <c r="OSB3" s="285"/>
      <c r="OSC3" s="285"/>
      <c r="OSD3" s="285"/>
      <c r="OSE3" s="285"/>
      <c r="OSF3" s="285"/>
      <c r="OSG3" s="285"/>
      <c r="OSH3" s="285"/>
      <c r="OSI3" s="285"/>
      <c r="OSJ3" s="285"/>
      <c r="OSK3" s="285"/>
      <c r="OSL3" s="285"/>
      <c r="OSM3" s="285"/>
      <c r="OSN3" s="285"/>
      <c r="OSO3" s="285"/>
      <c r="OSP3" s="285"/>
      <c r="OSQ3" s="285"/>
      <c r="OSR3" s="285"/>
      <c r="OSS3" s="285"/>
      <c r="OST3" s="285"/>
      <c r="OSU3" s="285"/>
      <c r="OSV3" s="285"/>
      <c r="OSW3" s="285"/>
      <c r="OSX3" s="285"/>
      <c r="OSY3" s="285"/>
      <c r="OSZ3" s="285"/>
      <c r="OTA3" s="285"/>
      <c r="OTB3" s="285"/>
      <c r="OTC3" s="285"/>
      <c r="OTD3" s="285"/>
      <c r="OTE3" s="285"/>
      <c r="OTF3" s="285"/>
      <c r="OTG3" s="285"/>
      <c r="OTH3" s="285"/>
      <c r="OTI3" s="285"/>
      <c r="OTJ3" s="285"/>
      <c r="OTK3" s="285"/>
      <c r="OTL3" s="285"/>
      <c r="OTM3" s="285"/>
      <c r="OTN3" s="285"/>
      <c r="OTO3" s="285"/>
      <c r="OTP3" s="285"/>
      <c r="OTQ3" s="285"/>
      <c r="OTR3" s="285"/>
      <c r="OTS3" s="285"/>
      <c r="OTT3" s="285"/>
      <c r="OTU3" s="285"/>
      <c r="OTV3" s="285"/>
      <c r="OTW3" s="285"/>
      <c r="OTX3" s="285"/>
      <c r="OTY3" s="285"/>
      <c r="OTZ3" s="285"/>
      <c r="OUA3" s="285"/>
      <c r="OUB3" s="285"/>
      <c r="OUC3" s="285"/>
      <c r="OUD3" s="285"/>
      <c r="OUE3" s="285"/>
      <c r="OUF3" s="285"/>
      <c r="OUG3" s="285"/>
      <c r="OUH3" s="285"/>
      <c r="OUI3" s="285"/>
      <c r="OUJ3" s="285"/>
      <c r="OUK3" s="285"/>
      <c r="OUL3" s="285"/>
      <c r="OUM3" s="285"/>
      <c r="OUN3" s="285"/>
      <c r="OUO3" s="285"/>
      <c r="OUP3" s="285"/>
      <c r="OUQ3" s="285"/>
      <c r="OUR3" s="285"/>
      <c r="OUS3" s="285"/>
      <c r="OUT3" s="285"/>
      <c r="OUU3" s="285"/>
      <c r="OUV3" s="285"/>
      <c r="OUW3" s="285"/>
      <c r="OUX3" s="285"/>
      <c r="OUY3" s="285"/>
      <c r="OUZ3" s="285"/>
      <c r="OVA3" s="285"/>
      <c r="OVB3" s="285"/>
      <c r="OVC3" s="285"/>
      <c r="OVD3" s="285"/>
      <c r="OVE3" s="285"/>
      <c r="OVF3" s="285"/>
      <c r="OVG3" s="285"/>
      <c r="OVH3" s="285"/>
      <c r="OVI3" s="285"/>
      <c r="OVJ3" s="285"/>
      <c r="OVK3" s="285"/>
      <c r="OVL3" s="285"/>
      <c r="OVM3" s="285"/>
      <c r="OVN3" s="285"/>
      <c r="OVO3" s="285"/>
      <c r="OVP3" s="285"/>
      <c r="OVQ3" s="285"/>
      <c r="OVR3" s="285"/>
      <c r="OVS3" s="285"/>
      <c r="OVT3" s="285"/>
      <c r="OVU3" s="285"/>
      <c r="OVV3" s="285"/>
      <c r="OVW3" s="285"/>
      <c r="OVX3" s="285"/>
      <c r="OVY3" s="285"/>
      <c r="OVZ3" s="285"/>
      <c r="OWA3" s="285"/>
      <c r="OWB3" s="285"/>
      <c r="OWC3" s="285"/>
      <c r="OWD3" s="285"/>
      <c r="OWE3" s="285"/>
      <c r="OWF3" s="285"/>
      <c r="OWG3" s="285"/>
      <c r="OWH3" s="285"/>
      <c r="OWI3" s="285"/>
      <c r="OWJ3" s="285"/>
      <c r="OWK3" s="285"/>
      <c r="OWL3" s="285"/>
      <c r="OWM3" s="285"/>
      <c r="OWN3" s="285"/>
      <c r="OWO3" s="285"/>
      <c r="OWP3" s="285"/>
      <c r="OWQ3" s="285"/>
      <c r="OWR3" s="285"/>
      <c r="OWS3" s="285"/>
      <c r="OWT3" s="285"/>
      <c r="OWU3" s="285"/>
      <c r="OWV3" s="285"/>
      <c r="OWW3" s="285"/>
      <c r="OWX3" s="285"/>
      <c r="OWY3" s="285"/>
      <c r="OWZ3" s="285"/>
      <c r="OXA3" s="285"/>
      <c r="OXB3" s="285"/>
      <c r="OXC3" s="285"/>
      <c r="OXD3" s="285"/>
      <c r="OXE3" s="285"/>
      <c r="OXF3" s="285"/>
      <c r="OXG3" s="285"/>
      <c r="OXH3" s="285"/>
      <c r="OXI3" s="285"/>
      <c r="OXJ3" s="285"/>
      <c r="OXK3" s="285"/>
      <c r="OXL3" s="285"/>
      <c r="OXM3" s="285"/>
      <c r="OXN3" s="285"/>
      <c r="OXO3" s="285"/>
      <c r="OXP3" s="285"/>
      <c r="OXQ3" s="285"/>
      <c r="OXR3" s="285"/>
      <c r="OXS3" s="285"/>
      <c r="OXT3" s="285"/>
      <c r="OXU3" s="285"/>
      <c r="OXV3" s="285"/>
      <c r="OXW3" s="285"/>
      <c r="OXX3" s="285"/>
      <c r="OXY3" s="285"/>
      <c r="OXZ3" s="285"/>
      <c r="OYA3" s="285"/>
      <c r="OYB3" s="285"/>
      <c r="OYC3" s="285"/>
      <c r="OYD3" s="285"/>
      <c r="OYE3" s="285"/>
      <c r="OYF3" s="285"/>
      <c r="OYG3" s="285"/>
      <c r="OYH3" s="285"/>
      <c r="OYI3" s="285"/>
      <c r="OYJ3" s="285"/>
      <c r="OYK3" s="285"/>
      <c r="OYL3" s="285"/>
      <c r="OYM3" s="285"/>
      <c r="OYN3" s="285"/>
      <c r="OYO3" s="285"/>
      <c r="OYP3" s="285"/>
      <c r="OYQ3" s="285"/>
      <c r="OYR3" s="285"/>
      <c r="OYS3" s="285"/>
      <c r="OYT3" s="285"/>
      <c r="OYU3" s="285"/>
      <c r="OYV3" s="285"/>
      <c r="OYW3" s="285"/>
      <c r="OYX3" s="285"/>
      <c r="OYY3" s="285"/>
      <c r="OYZ3" s="285"/>
      <c r="OZA3" s="285"/>
      <c r="OZB3" s="285"/>
      <c r="OZC3" s="285"/>
      <c r="OZD3" s="285"/>
      <c r="OZE3" s="285"/>
      <c r="OZF3" s="285"/>
      <c r="OZG3" s="285"/>
      <c r="OZH3" s="285"/>
      <c r="OZI3" s="285"/>
      <c r="OZJ3" s="285"/>
      <c r="OZK3" s="285"/>
      <c r="OZL3" s="285"/>
      <c r="OZM3" s="285"/>
      <c r="OZN3" s="285"/>
      <c r="OZO3" s="285"/>
      <c r="OZP3" s="285"/>
      <c r="OZQ3" s="285"/>
      <c r="OZR3" s="285"/>
      <c r="OZS3" s="285"/>
      <c r="OZT3" s="285"/>
      <c r="OZU3" s="285"/>
      <c r="OZV3" s="285"/>
      <c r="OZW3" s="285"/>
      <c r="OZX3" s="285"/>
      <c r="OZY3" s="285"/>
      <c r="OZZ3" s="285"/>
      <c r="PAA3" s="285"/>
      <c r="PAB3" s="285"/>
      <c r="PAC3" s="285"/>
      <c r="PAD3" s="285"/>
      <c r="PAE3" s="285"/>
      <c r="PAF3" s="285"/>
      <c r="PAG3" s="285"/>
      <c r="PAH3" s="285"/>
      <c r="PAI3" s="285"/>
      <c r="PAJ3" s="285"/>
      <c r="PAK3" s="285"/>
      <c r="PAL3" s="285"/>
      <c r="PAM3" s="285"/>
      <c r="PAN3" s="285"/>
      <c r="PAO3" s="285"/>
      <c r="PAP3" s="285"/>
      <c r="PAQ3" s="285"/>
      <c r="PAR3" s="285"/>
      <c r="PAS3" s="285"/>
      <c r="PAT3" s="285"/>
      <c r="PAU3" s="285"/>
      <c r="PAV3" s="285"/>
      <c r="PAW3" s="285"/>
      <c r="PAX3" s="285"/>
      <c r="PAY3" s="285"/>
      <c r="PAZ3" s="285"/>
      <c r="PBA3" s="285"/>
      <c r="PBB3" s="285"/>
      <c r="PBC3" s="285"/>
      <c r="PBD3" s="285"/>
      <c r="PBE3" s="285"/>
      <c r="PBF3" s="285"/>
      <c r="PBG3" s="285"/>
      <c r="PBH3" s="285"/>
      <c r="PBI3" s="285"/>
      <c r="PBJ3" s="285"/>
      <c r="PBK3" s="285"/>
      <c r="PBL3" s="285"/>
      <c r="PBM3" s="285"/>
      <c r="PBN3" s="285"/>
      <c r="PBO3" s="285"/>
      <c r="PBP3" s="285"/>
      <c r="PBQ3" s="285"/>
      <c r="PBR3" s="285"/>
      <c r="PBS3" s="285"/>
      <c r="PBT3" s="285"/>
      <c r="PBU3" s="285"/>
      <c r="PBV3" s="285"/>
      <c r="PBW3" s="285"/>
      <c r="PBX3" s="285"/>
      <c r="PBY3" s="285"/>
      <c r="PBZ3" s="285"/>
      <c r="PCA3" s="285"/>
      <c r="PCB3" s="285"/>
      <c r="PCC3" s="285"/>
      <c r="PCD3" s="285"/>
      <c r="PCE3" s="285"/>
      <c r="PCF3" s="285"/>
      <c r="PCG3" s="285"/>
      <c r="PCH3" s="285"/>
      <c r="PCI3" s="285"/>
      <c r="PCJ3" s="285"/>
      <c r="PCK3" s="285"/>
      <c r="PCL3" s="285"/>
      <c r="PCM3" s="285"/>
      <c r="PCN3" s="285"/>
      <c r="PCO3" s="285"/>
      <c r="PCP3" s="285"/>
      <c r="PCQ3" s="285"/>
      <c r="PCR3" s="285"/>
      <c r="PCS3" s="285"/>
      <c r="PCT3" s="285"/>
      <c r="PCU3" s="285"/>
      <c r="PCV3" s="285"/>
      <c r="PCW3" s="285"/>
      <c r="PCX3" s="285"/>
      <c r="PCY3" s="285"/>
      <c r="PCZ3" s="285"/>
      <c r="PDA3" s="285"/>
      <c r="PDB3" s="285"/>
      <c r="PDC3" s="285"/>
      <c r="PDD3" s="285"/>
      <c r="PDE3" s="285"/>
      <c r="PDF3" s="285"/>
      <c r="PDG3" s="285"/>
      <c r="PDH3" s="285"/>
      <c r="PDI3" s="285"/>
      <c r="PDJ3" s="285"/>
      <c r="PDK3" s="285"/>
      <c r="PDL3" s="285"/>
      <c r="PDM3" s="285"/>
      <c r="PDN3" s="285"/>
      <c r="PDO3" s="285"/>
      <c r="PDP3" s="285"/>
      <c r="PDQ3" s="285"/>
      <c r="PDR3" s="285"/>
      <c r="PDS3" s="285"/>
      <c r="PDT3" s="285"/>
      <c r="PDU3" s="285"/>
      <c r="PDV3" s="285"/>
      <c r="PDW3" s="285"/>
      <c r="PDX3" s="285"/>
      <c r="PDY3" s="285"/>
      <c r="PDZ3" s="285"/>
      <c r="PEA3" s="285"/>
      <c r="PEB3" s="285"/>
      <c r="PEC3" s="285"/>
      <c r="PED3" s="285"/>
      <c r="PEE3" s="285"/>
      <c r="PEF3" s="285"/>
      <c r="PEG3" s="285"/>
      <c r="PEH3" s="285"/>
      <c r="PEI3" s="285"/>
      <c r="PEJ3" s="285"/>
      <c r="PEK3" s="285"/>
      <c r="PEL3" s="285"/>
      <c r="PEM3" s="285"/>
      <c r="PEN3" s="285"/>
      <c r="PEO3" s="285"/>
      <c r="PEP3" s="285"/>
      <c r="PEQ3" s="285"/>
      <c r="PER3" s="285"/>
      <c r="PES3" s="285"/>
      <c r="PET3" s="285"/>
      <c r="PEU3" s="285"/>
      <c r="PEV3" s="285"/>
      <c r="PEW3" s="285"/>
      <c r="PEX3" s="285"/>
      <c r="PEY3" s="285"/>
      <c r="PEZ3" s="285"/>
      <c r="PFA3" s="285"/>
      <c r="PFB3" s="285"/>
      <c r="PFC3" s="285"/>
      <c r="PFD3" s="285"/>
      <c r="PFE3" s="285"/>
      <c r="PFF3" s="285"/>
      <c r="PFG3" s="285"/>
      <c r="PFH3" s="285"/>
      <c r="PFI3" s="285"/>
      <c r="PFJ3" s="285"/>
      <c r="PFK3" s="285"/>
      <c r="PFL3" s="285"/>
      <c r="PFM3" s="285"/>
      <c r="PFN3" s="285"/>
      <c r="PFO3" s="285"/>
      <c r="PFP3" s="285"/>
      <c r="PFQ3" s="285"/>
      <c r="PFR3" s="285"/>
      <c r="PFS3" s="285"/>
      <c r="PFT3" s="285"/>
      <c r="PFU3" s="285"/>
      <c r="PFV3" s="285"/>
      <c r="PFW3" s="285"/>
      <c r="PFX3" s="285"/>
      <c r="PFY3" s="285"/>
      <c r="PFZ3" s="285"/>
      <c r="PGA3" s="285"/>
      <c r="PGB3" s="285"/>
      <c r="PGC3" s="285"/>
      <c r="PGD3" s="285"/>
      <c r="PGE3" s="285"/>
      <c r="PGF3" s="285"/>
      <c r="PGG3" s="285"/>
      <c r="PGH3" s="285"/>
      <c r="PGI3" s="285"/>
      <c r="PGJ3" s="285"/>
      <c r="PGK3" s="285"/>
      <c r="PGL3" s="285"/>
      <c r="PGM3" s="285"/>
      <c r="PGN3" s="285"/>
      <c r="PGO3" s="285"/>
      <c r="PGP3" s="285"/>
      <c r="PGQ3" s="285"/>
      <c r="PGR3" s="285"/>
      <c r="PGS3" s="285"/>
      <c r="PGT3" s="285"/>
      <c r="PGU3" s="285"/>
      <c r="PGV3" s="285"/>
      <c r="PGW3" s="285"/>
      <c r="PGX3" s="285"/>
      <c r="PGY3" s="285"/>
      <c r="PGZ3" s="285"/>
      <c r="PHA3" s="285"/>
      <c r="PHB3" s="285"/>
      <c r="PHC3" s="285"/>
      <c r="PHD3" s="285"/>
      <c r="PHE3" s="285"/>
      <c r="PHF3" s="285"/>
      <c r="PHG3" s="285"/>
      <c r="PHH3" s="285"/>
      <c r="PHI3" s="285"/>
      <c r="PHJ3" s="285"/>
      <c r="PHK3" s="285"/>
      <c r="PHL3" s="285"/>
      <c r="PHM3" s="285"/>
      <c r="PHN3" s="285"/>
      <c r="PHO3" s="285"/>
      <c r="PHP3" s="285"/>
      <c r="PHQ3" s="285"/>
      <c r="PHR3" s="285"/>
      <c r="PHS3" s="285"/>
      <c r="PHT3" s="285"/>
      <c r="PHU3" s="285"/>
      <c r="PHV3" s="285"/>
      <c r="PHW3" s="285"/>
      <c r="PHX3" s="285"/>
      <c r="PHY3" s="285"/>
      <c r="PHZ3" s="285"/>
      <c r="PIA3" s="285"/>
      <c r="PIB3" s="285"/>
      <c r="PIC3" s="285"/>
      <c r="PID3" s="285"/>
      <c r="PIE3" s="285"/>
      <c r="PIF3" s="285"/>
      <c r="PIG3" s="285"/>
      <c r="PIH3" s="285"/>
      <c r="PII3" s="285"/>
      <c r="PIJ3" s="285"/>
      <c r="PIK3" s="285"/>
      <c r="PIL3" s="285"/>
      <c r="PIM3" s="285"/>
      <c r="PIN3" s="285"/>
      <c r="PIO3" s="285"/>
      <c r="PIP3" s="285"/>
      <c r="PIQ3" s="285"/>
      <c r="PIR3" s="285"/>
      <c r="PIS3" s="285"/>
      <c r="PIT3" s="285"/>
      <c r="PIU3" s="285"/>
      <c r="PIV3" s="285"/>
      <c r="PIW3" s="285"/>
      <c r="PIX3" s="285"/>
      <c r="PIY3" s="285"/>
      <c r="PIZ3" s="285"/>
      <c r="PJA3" s="285"/>
      <c r="PJB3" s="285"/>
      <c r="PJC3" s="285"/>
      <c r="PJD3" s="285"/>
      <c r="PJE3" s="285"/>
      <c r="PJF3" s="285"/>
      <c r="PJG3" s="285"/>
      <c r="PJH3" s="285"/>
      <c r="PJI3" s="285"/>
      <c r="PJJ3" s="285"/>
      <c r="PJK3" s="285"/>
      <c r="PJL3" s="285"/>
      <c r="PJM3" s="285"/>
      <c r="PJN3" s="285"/>
      <c r="PJO3" s="285"/>
      <c r="PJP3" s="285"/>
      <c r="PJQ3" s="285"/>
      <c r="PJR3" s="285"/>
      <c r="PJS3" s="285"/>
      <c r="PJT3" s="285"/>
      <c r="PJU3" s="285"/>
      <c r="PJV3" s="285"/>
      <c r="PJW3" s="285"/>
      <c r="PJX3" s="285"/>
      <c r="PJY3" s="285"/>
      <c r="PJZ3" s="285"/>
      <c r="PKA3" s="285"/>
      <c r="PKB3" s="285"/>
      <c r="PKC3" s="285"/>
      <c r="PKD3" s="285"/>
      <c r="PKE3" s="285"/>
      <c r="PKF3" s="285"/>
      <c r="PKG3" s="285"/>
      <c r="PKH3" s="285"/>
      <c r="PKI3" s="285"/>
      <c r="PKJ3" s="285"/>
      <c r="PKK3" s="285"/>
      <c r="PKL3" s="285"/>
      <c r="PKM3" s="285"/>
      <c r="PKN3" s="285"/>
      <c r="PKO3" s="285"/>
      <c r="PKP3" s="285"/>
      <c r="PKQ3" s="285"/>
      <c r="PKR3" s="285"/>
      <c r="PKS3" s="285"/>
      <c r="PKT3" s="285"/>
      <c r="PKU3" s="285"/>
      <c r="PKV3" s="285"/>
      <c r="PKW3" s="285"/>
      <c r="PKX3" s="285"/>
      <c r="PKY3" s="285"/>
      <c r="PKZ3" s="285"/>
      <c r="PLA3" s="285"/>
      <c r="PLB3" s="285"/>
      <c r="PLC3" s="285"/>
      <c r="PLD3" s="285"/>
      <c r="PLE3" s="285"/>
      <c r="PLF3" s="285"/>
      <c r="PLG3" s="285"/>
      <c r="PLH3" s="285"/>
      <c r="PLI3" s="285"/>
      <c r="PLJ3" s="285"/>
      <c r="PLK3" s="285"/>
      <c r="PLL3" s="285"/>
      <c r="PLM3" s="285"/>
      <c r="PLN3" s="285"/>
      <c r="PLO3" s="285"/>
      <c r="PLP3" s="285"/>
      <c r="PLQ3" s="285"/>
      <c r="PLR3" s="285"/>
      <c r="PLS3" s="285"/>
      <c r="PLT3" s="285"/>
      <c r="PLU3" s="285"/>
      <c r="PLV3" s="285"/>
      <c r="PLW3" s="285"/>
      <c r="PLX3" s="285"/>
      <c r="PLY3" s="285"/>
      <c r="PLZ3" s="285"/>
      <c r="PMA3" s="285"/>
      <c r="PMB3" s="285"/>
      <c r="PMC3" s="285"/>
      <c r="PMD3" s="285"/>
      <c r="PME3" s="285"/>
      <c r="PMF3" s="285"/>
      <c r="PMG3" s="285"/>
      <c r="PMH3" s="285"/>
      <c r="PMI3" s="285"/>
      <c r="PMJ3" s="285"/>
      <c r="PMK3" s="285"/>
      <c r="PML3" s="285"/>
      <c r="PMM3" s="285"/>
      <c r="PMN3" s="285"/>
      <c r="PMO3" s="285"/>
      <c r="PMP3" s="285"/>
      <c r="PMQ3" s="285"/>
      <c r="PMR3" s="285"/>
      <c r="PMS3" s="285"/>
      <c r="PMT3" s="285"/>
      <c r="PMU3" s="285"/>
      <c r="PMV3" s="285"/>
      <c r="PMW3" s="285"/>
      <c r="PMX3" s="285"/>
      <c r="PMY3" s="285"/>
      <c r="PMZ3" s="285"/>
      <c r="PNA3" s="285"/>
      <c r="PNB3" s="285"/>
      <c r="PNC3" s="285"/>
      <c r="PND3" s="285"/>
      <c r="PNE3" s="285"/>
      <c r="PNF3" s="285"/>
      <c r="PNG3" s="285"/>
      <c r="PNH3" s="285"/>
      <c r="PNI3" s="285"/>
      <c r="PNJ3" s="285"/>
      <c r="PNK3" s="285"/>
      <c r="PNL3" s="285"/>
      <c r="PNM3" s="285"/>
      <c r="PNN3" s="285"/>
      <c r="PNO3" s="285"/>
      <c r="PNP3" s="285"/>
      <c r="PNQ3" s="285"/>
      <c r="PNR3" s="285"/>
      <c r="PNS3" s="285"/>
      <c r="PNT3" s="285"/>
      <c r="PNU3" s="285"/>
      <c r="PNV3" s="285"/>
      <c r="PNW3" s="285"/>
      <c r="PNX3" s="285"/>
      <c r="PNY3" s="285"/>
      <c r="PNZ3" s="285"/>
      <c r="POA3" s="285"/>
      <c r="POB3" s="285"/>
      <c r="POC3" s="285"/>
      <c r="POD3" s="285"/>
      <c r="POE3" s="285"/>
      <c r="POF3" s="285"/>
      <c r="POG3" s="285"/>
      <c r="POH3" s="285"/>
      <c r="POI3" s="285"/>
      <c r="POJ3" s="285"/>
      <c r="POK3" s="285"/>
      <c r="POL3" s="285"/>
      <c r="POM3" s="285"/>
      <c r="PON3" s="285"/>
      <c r="POO3" s="285"/>
      <c r="POP3" s="285"/>
      <c r="POQ3" s="285"/>
      <c r="POR3" s="285"/>
      <c r="POS3" s="285"/>
      <c r="POT3" s="285"/>
      <c r="POU3" s="285"/>
      <c r="POV3" s="285"/>
      <c r="POW3" s="285"/>
      <c r="POX3" s="285"/>
      <c r="POY3" s="285"/>
      <c r="POZ3" s="285"/>
      <c r="PPA3" s="285"/>
      <c r="PPB3" s="285"/>
      <c r="PPC3" s="285"/>
      <c r="PPD3" s="285"/>
      <c r="PPE3" s="285"/>
      <c r="PPF3" s="285"/>
      <c r="PPG3" s="285"/>
      <c r="PPH3" s="285"/>
      <c r="PPI3" s="285"/>
      <c r="PPJ3" s="285"/>
      <c r="PPK3" s="285"/>
      <c r="PPL3" s="285"/>
      <c r="PPM3" s="285"/>
      <c r="PPN3" s="285"/>
      <c r="PPO3" s="285"/>
      <c r="PPP3" s="285"/>
      <c r="PPQ3" s="285"/>
      <c r="PPR3" s="285"/>
      <c r="PPS3" s="285"/>
      <c r="PPT3" s="285"/>
      <c r="PPU3" s="285"/>
      <c r="PPV3" s="285"/>
      <c r="PPW3" s="285"/>
      <c r="PPX3" s="285"/>
      <c r="PPY3" s="285"/>
      <c r="PPZ3" s="285"/>
      <c r="PQA3" s="285"/>
      <c r="PQB3" s="285"/>
      <c r="PQC3" s="285"/>
      <c r="PQD3" s="285"/>
      <c r="PQE3" s="285"/>
      <c r="PQF3" s="285"/>
      <c r="PQG3" s="285"/>
      <c r="PQH3" s="285"/>
      <c r="PQI3" s="285"/>
      <c r="PQJ3" s="285"/>
      <c r="PQK3" s="285"/>
      <c r="PQL3" s="285"/>
      <c r="PQM3" s="285"/>
      <c r="PQN3" s="285"/>
      <c r="PQO3" s="285"/>
      <c r="PQP3" s="285"/>
      <c r="PQQ3" s="285"/>
      <c r="PQR3" s="285"/>
      <c r="PQS3" s="285"/>
      <c r="PQT3" s="285"/>
      <c r="PQU3" s="285"/>
      <c r="PQV3" s="285"/>
      <c r="PQW3" s="285"/>
      <c r="PQX3" s="285"/>
      <c r="PQY3" s="285"/>
      <c r="PQZ3" s="285"/>
      <c r="PRA3" s="285"/>
      <c r="PRB3" s="285"/>
      <c r="PRC3" s="285"/>
      <c r="PRD3" s="285"/>
      <c r="PRE3" s="285"/>
      <c r="PRF3" s="285"/>
      <c r="PRG3" s="285"/>
      <c r="PRH3" s="285"/>
      <c r="PRI3" s="285"/>
      <c r="PRJ3" s="285"/>
      <c r="PRK3" s="285"/>
      <c r="PRL3" s="285"/>
      <c r="PRM3" s="285"/>
      <c r="PRN3" s="285"/>
      <c r="PRO3" s="285"/>
      <c r="PRP3" s="285"/>
      <c r="PRQ3" s="285"/>
      <c r="PRR3" s="285"/>
      <c r="PRS3" s="285"/>
      <c r="PRT3" s="285"/>
      <c r="PRU3" s="285"/>
      <c r="PRV3" s="285"/>
      <c r="PRW3" s="285"/>
      <c r="PRX3" s="285"/>
      <c r="PRY3" s="285"/>
      <c r="PRZ3" s="285"/>
      <c r="PSA3" s="285"/>
      <c r="PSB3" s="285"/>
      <c r="PSC3" s="285"/>
      <c r="PSD3" s="285"/>
      <c r="PSE3" s="285"/>
      <c r="PSF3" s="285"/>
      <c r="PSG3" s="285"/>
      <c r="PSH3" s="285"/>
      <c r="PSI3" s="285"/>
      <c r="PSJ3" s="285"/>
      <c r="PSK3" s="285"/>
      <c r="PSL3" s="285"/>
      <c r="PSM3" s="285"/>
      <c r="PSN3" s="285"/>
      <c r="PSO3" s="285"/>
      <c r="PSP3" s="285"/>
      <c r="PSQ3" s="285"/>
      <c r="PSR3" s="285"/>
      <c r="PSS3" s="285"/>
      <c r="PST3" s="285"/>
      <c r="PSU3" s="285"/>
      <c r="PSV3" s="285"/>
      <c r="PSW3" s="285"/>
      <c r="PSX3" s="285"/>
      <c r="PSY3" s="285"/>
      <c r="PSZ3" s="285"/>
      <c r="PTA3" s="285"/>
      <c r="PTB3" s="285"/>
      <c r="PTC3" s="285"/>
      <c r="PTD3" s="285"/>
      <c r="PTE3" s="285"/>
      <c r="PTF3" s="285"/>
      <c r="PTG3" s="285"/>
      <c r="PTH3" s="285"/>
      <c r="PTI3" s="285"/>
      <c r="PTJ3" s="285"/>
      <c r="PTK3" s="285"/>
      <c r="PTL3" s="285"/>
      <c r="PTM3" s="285"/>
      <c r="PTN3" s="285"/>
      <c r="PTO3" s="285"/>
      <c r="PTP3" s="285"/>
      <c r="PTQ3" s="285"/>
      <c r="PTR3" s="285"/>
      <c r="PTS3" s="285"/>
      <c r="PTT3" s="285"/>
      <c r="PTU3" s="285"/>
      <c r="PTV3" s="285"/>
      <c r="PTW3" s="285"/>
      <c r="PTX3" s="285"/>
      <c r="PTY3" s="285"/>
      <c r="PTZ3" s="285"/>
      <c r="PUA3" s="285"/>
      <c r="PUB3" s="285"/>
      <c r="PUC3" s="285"/>
      <c r="PUD3" s="285"/>
      <c r="PUE3" s="285"/>
      <c r="PUF3" s="285"/>
      <c r="PUG3" s="285"/>
      <c r="PUH3" s="285"/>
      <c r="PUI3" s="285"/>
      <c r="PUJ3" s="285"/>
      <c r="PUK3" s="285"/>
      <c r="PUL3" s="285"/>
      <c r="PUM3" s="285"/>
      <c r="PUN3" s="285"/>
      <c r="PUO3" s="285"/>
      <c r="PUP3" s="285"/>
      <c r="PUQ3" s="285"/>
      <c r="PUR3" s="285"/>
      <c r="PUS3" s="285"/>
      <c r="PUT3" s="285"/>
      <c r="PUU3" s="285"/>
      <c r="PUV3" s="285"/>
      <c r="PUW3" s="285"/>
      <c r="PUX3" s="285"/>
      <c r="PUY3" s="285"/>
      <c r="PUZ3" s="285"/>
      <c r="PVA3" s="285"/>
      <c r="PVB3" s="285"/>
      <c r="PVC3" s="285"/>
      <c r="PVD3" s="285"/>
      <c r="PVE3" s="285"/>
      <c r="PVF3" s="285"/>
      <c r="PVG3" s="285"/>
      <c r="PVH3" s="285"/>
      <c r="PVI3" s="285"/>
      <c r="PVJ3" s="285"/>
      <c r="PVK3" s="285"/>
      <c r="PVL3" s="285"/>
      <c r="PVM3" s="285"/>
      <c r="PVN3" s="285"/>
      <c r="PVO3" s="285"/>
      <c r="PVP3" s="285"/>
      <c r="PVQ3" s="285"/>
      <c r="PVR3" s="285"/>
      <c r="PVS3" s="285"/>
      <c r="PVT3" s="285"/>
      <c r="PVU3" s="285"/>
      <c r="PVV3" s="285"/>
      <c r="PVW3" s="285"/>
      <c r="PVX3" s="285"/>
      <c r="PVY3" s="285"/>
      <c r="PVZ3" s="285"/>
      <c r="PWA3" s="285"/>
      <c r="PWB3" s="285"/>
      <c r="PWC3" s="285"/>
      <c r="PWD3" s="285"/>
      <c r="PWE3" s="285"/>
      <c r="PWF3" s="285"/>
      <c r="PWG3" s="285"/>
      <c r="PWH3" s="285"/>
      <c r="PWI3" s="285"/>
      <c r="PWJ3" s="285"/>
      <c r="PWK3" s="285"/>
      <c r="PWL3" s="285"/>
      <c r="PWM3" s="285"/>
      <c r="PWN3" s="285"/>
      <c r="PWO3" s="285"/>
      <c r="PWP3" s="285"/>
      <c r="PWQ3" s="285"/>
      <c r="PWR3" s="285"/>
      <c r="PWS3" s="285"/>
      <c r="PWT3" s="285"/>
      <c r="PWU3" s="285"/>
      <c r="PWV3" s="285"/>
      <c r="PWW3" s="285"/>
      <c r="PWX3" s="285"/>
      <c r="PWY3" s="285"/>
      <c r="PWZ3" s="285"/>
      <c r="PXA3" s="285"/>
      <c r="PXB3" s="285"/>
      <c r="PXC3" s="285"/>
      <c r="PXD3" s="285"/>
      <c r="PXE3" s="285"/>
      <c r="PXF3" s="285"/>
      <c r="PXG3" s="285"/>
      <c r="PXH3" s="285"/>
      <c r="PXI3" s="285"/>
      <c r="PXJ3" s="285"/>
      <c r="PXK3" s="285"/>
      <c r="PXL3" s="285"/>
      <c r="PXM3" s="285"/>
      <c r="PXN3" s="285"/>
      <c r="PXO3" s="285"/>
      <c r="PXP3" s="285"/>
      <c r="PXQ3" s="285"/>
      <c r="PXR3" s="285"/>
      <c r="PXS3" s="285"/>
      <c r="PXT3" s="285"/>
      <c r="PXU3" s="285"/>
      <c r="PXV3" s="285"/>
      <c r="PXW3" s="285"/>
      <c r="PXX3" s="285"/>
      <c r="PXY3" s="285"/>
      <c r="PXZ3" s="285"/>
      <c r="PYA3" s="285"/>
      <c r="PYB3" s="285"/>
      <c r="PYC3" s="285"/>
      <c r="PYD3" s="285"/>
      <c r="PYE3" s="285"/>
      <c r="PYF3" s="285"/>
      <c r="PYG3" s="285"/>
      <c r="PYH3" s="285"/>
      <c r="PYI3" s="285"/>
      <c r="PYJ3" s="285"/>
      <c r="PYK3" s="285"/>
      <c r="PYL3" s="285"/>
      <c r="PYM3" s="285"/>
      <c r="PYN3" s="285"/>
      <c r="PYO3" s="285"/>
      <c r="PYP3" s="285"/>
      <c r="PYQ3" s="285"/>
      <c r="PYR3" s="285"/>
      <c r="PYS3" s="285"/>
      <c r="PYT3" s="285"/>
      <c r="PYU3" s="285"/>
      <c r="PYV3" s="285"/>
      <c r="PYW3" s="285"/>
      <c r="PYX3" s="285"/>
      <c r="PYY3" s="285"/>
      <c r="PYZ3" s="285"/>
      <c r="PZA3" s="285"/>
      <c r="PZB3" s="285"/>
      <c r="PZC3" s="285"/>
      <c r="PZD3" s="285"/>
      <c r="PZE3" s="285"/>
      <c r="PZF3" s="285"/>
      <c r="PZG3" s="285"/>
      <c r="PZH3" s="285"/>
      <c r="PZI3" s="285"/>
      <c r="PZJ3" s="285"/>
      <c r="PZK3" s="285"/>
      <c r="PZL3" s="285"/>
      <c r="PZM3" s="285"/>
      <c r="PZN3" s="285"/>
      <c r="PZO3" s="285"/>
      <c r="PZP3" s="285"/>
      <c r="PZQ3" s="285"/>
      <c r="PZR3" s="285"/>
      <c r="PZS3" s="285"/>
      <c r="PZT3" s="285"/>
      <c r="PZU3" s="285"/>
      <c r="PZV3" s="285"/>
      <c r="PZW3" s="285"/>
      <c r="PZX3" s="285"/>
      <c r="PZY3" s="285"/>
      <c r="PZZ3" s="285"/>
      <c r="QAA3" s="285"/>
      <c r="QAB3" s="285"/>
      <c r="QAC3" s="285"/>
      <c r="QAD3" s="285"/>
      <c r="QAE3" s="285"/>
      <c r="QAF3" s="285"/>
      <c r="QAG3" s="285"/>
      <c r="QAH3" s="285"/>
      <c r="QAI3" s="285"/>
      <c r="QAJ3" s="285"/>
      <c r="QAK3" s="285"/>
      <c r="QAL3" s="285"/>
      <c r="QAM3" s="285"/>
      <c r="QAN3" s="285"/>
      <c r="QAO3" s="285"/>
      <c r="QAP3" s="285"/>
      <c r="QAQ3" s="285"/>
      <c r="QAR3" s="285"/>
      <c r="QAS3" s="285"/>
      <c r="QAT3" s="285"/>
      <c r="QAU3" s="285"/>
      <c r="QAV3" s="285"/>
      <c r="QAW3" s="285"/>
      <c r="QAX3" s="285"/>
      <c r="QAY3" s="285"/>
      <c r="QAZ3" s="285"/>
      <c r="QBA3" s="285"/>
      <c r="QBB3" s="285"/>
      <c r="QBC3" s="285"/>
      <c r="QBD3" s="285"/>
      <c r="QBE3" s="285"/>
      <c r="QBF3" s="285"/>
      <c r="QBG3" s="285"/>
      <c r="QBH3" s="285"/>
      <c r="QBI3" s="285"/>
      <c r="QBJ3" s="285"/>
      <c r="QBK3" s="285"/>
      <c r="QBL3" s="285"/>
      <c r="QBM3" s="285"/>
      <c r="QBN3" s="285"/>
      <c r="QBO3" s="285"/>
      <c r="QBP3" s="285"/>
      <c r="QBQ3" s="285"/>
      <c r="QBR3" s="285"/>
      <c r="QBS3" s="285"/>
      <c r="QBT3" s="285"/>
      <c r="QBU3" s="285"/>
      <c r="QBV3" s="285"/>
      <c r="QBW3" s="285"/>
      <c r="QBX3" s="285"/>
      <c r="QBY3" s="285"/>
      <c r="QBZ3" s="285"/>
      <c r="QCA3" s="285"/>
      <c r="QCB3" s="285"/>
      <c r="QCC3" s="285"/>
      <c r="QCD3" s="285"/>
      <c r="QCE3" s="285"/>
      <c r="QCF3" s="285"/>
      <c r="QCG3" s="285"/>
      <c r="QCH3" s="285"/>
      <c r="QCI3" s="285"/>
      <c r="QCJ3" s="285"/>
      <c r="QCK3" s="285"/>
      <c r="QCL3" s="285"/>
      <c r="QCM3" s="285"/>
      <c r="QCN3" s="285"/>
      <c r="QCO3" s="285"/>
      <c r="QCP3" s="285"/>
      <c r="QCQ3" s="285"/>
      <c r="QCR3" s="285"/>
      <c r="QCS3" s="285"/>
      <c r="QCT3" s="285"/>
      <c r="QCU3" s="285"/>
      <c r="QCV3" s="285"/>
      <c r="QCW3" s="285"/>
      <c r="QCX3" s="285"/>
      <c r="QCY3" s="285"/>
      <c r="QCZ3" s="285"/>
      <c r="QDA3" s="285"/>
      <c r="QDB3" s="285"/>
      <c r="QDC3" s="285"/>
      <c r="QDD3" s="285"/>
      <c r="QDE3" s="285"/>
      <c r="QDF3" s="285"/>
      <c r="QDG3" s="285"/>
      <c r="QDH3" s="285"/>
      <c r="QDI3" s="285"/>
      <c r="QDJ3" s="285"/>
      <c r="QDK3" s="285"/>
      <c r="QDL3" s="285"/>
      <c r="QDM3" s="285"/>
      <c r="QDN3" s="285"/>
      <c r="QDO3" s="285"/>
      <c r="QDP3" s="285"/>
      <c r="QDQ3" s="285"/>
      <c r="QDR3" s="285"/>
      <c r="QDS3" s="285"/>
      <c r="QDT3" s="285"/>
      <c r="QDU3" s="285"/>
      <c r="QDV3" s="285"/>
      <c r="QDW3" s="285"/>
      <c r="QDX3" s="285"/>
      <c r="QDY3" s="285"/>
      <c r="QDZ3" s="285"/>
      <c r="QEA3" s="285"/>
      <c r="QEB3" s="285"/>
      <c r="QEC3" s="285"/>
      <c r="QED3" s="285"/>
      <c r="QEE3" s="285"/>
      <c r="QEF3" s="285"/>
      <c r="QEG3" s="285"/>
      <c r="QEH3" s="285"/>
      <c r="QEI3" s="285"/>
      <c r="QEJ3" s="285"/>
      <c r="QEK3" s="285"/>
      <c r="QEL3" s="285"/>
      <c r="QEM3" s="285"/>
      <c r="QEN3" s="285"/>
      <c r="QEO3" s="285"/>
      <c r="QEP3" s="285"/>
      <c r="QEQ3" s="285"/>
      <c r="QER3" s="285"/>
      <c r="QES3" s="285"/>
      <c r="QET3" s="285"/>
      <c r="QEU3" s="285"/>
      <c r="QEV3" s="285"/>
      <c r="QEW3" s="285"/>
      <c r="QEX3" s="285"/>
      <c r="QEY3" s="285"/>
      <c r="QEZ3" s="285"/>
      <c r="QFA3" s="285"/>
      <c r="QFB3" s="285"/>
      <c r="QFC3" s="285"/>
      <c r="QFD3" s="285"/>
      <c r="QFE3" s="285"/>
      <c r="QFF3" s="285"/>
      <c r="QFG3" s="285"/>
      <c r="QFH3" s="285"/>
      <c r="QFI3" s="285"/>
      <c r="QFJ3" s="285"/>
      <c r="QFK3" s="285"/>
      <c r="QFL3" s="285"/>
      <c r="QFM3" s="285"/>
      <c r="QFN3" s="285"/>
      <c r="QFO3" s="285"/>
      <c r="QFP3" s="285"/>
      <c r="QFQ3" s="285"/>
      <c r="QFR3" s="285"/>
      <c r="QFS3" s="285"/>
      <c r="QFT3" s="285"/>
      <c r="QFU3" s="285"/>
      <c r="QFV3" s="285"/>
      <c r="QFW3" s="285"/>
      <c r="QFX3" s="285"/>
      <c r="QFY3" s="285"/>
      <c r="QFZ3" s="285"/>
      <c r="QGA3" s="285"/>
      <c r="QGB3" s="285"/>
      <c r="QGC3" s="285"/>
      <c r="QGD3" s="285"/>
      <c r="QGE3" s="285"/>
      <c r="QGF3" s="285"/>
      <c r="QGG3" s="285"/>
      <c r="QGH3" s="285"/>
      <c r="QGI3" s="285"/>
      <c r="QGJ3" s="285"/>
      <c r="QGK3" s="285"/>
      <c r="QGL3" s="285"/>
      <c r="QGM3" s="285"/>
      <c r="QGN3" s="285"/>
      <c r="QGO3" s="285"/>
      <c r="QGP3" s="285"/>
      <c r="QGQ3" s="285"/>
      <c r="QGR3" s="285"/>
      <c r="QGS3" s="285"/>
      <c r="QGT3" s="285"/>
      <c r="QGU3" s="285"/>
      <c r="QGV3" s="285"/>
      <c r="QGW3" s="285"/>
      <c r="QGX3" s="285"/>
      <c r="QGY3" s="285"/>
      <c r="QGZ3" s="285"/>
      <c r="QHA3" s="285"/>
      <c r="QHB3" s="285"/>
      <c r="QHC3" s="285"/>
      <c r="QHD3" s="285"/>
      <c r="QHE3" s="285"/>
      <c r="QHF3" s="285"/>
      <c r="QHG3" s="285"/>
      <c r="QHH3" s="285"/>
      <c r="QHI3" s="285"/>
      <c r="QHJ3" s="285"/>
      <c r="QHK3" s="285"/>
      <c r="QHL3" s="285"/>
      <c r="QHM3" s="285"/>
      <c r="QHN3" s="285"/>
      <c r="QHO3" s="285"/>
      <c r="QHP3" s="285"/>
      <c r="QHQ3" s="285"/>
      <c r="QHR3" s="285"/>
      <c r="QHS3" s="285"/>
      <c r="QHT3" s="285"/>
      <c r="QHU3" s="285"/>
      <c r="QHV3" s="285"/>
      <c r="QHW3" s="285"/>
      <c r="QHX3" s="285"/>
      <c r="QHY3" s="285"/>
      <c r="QHZ3" s="285"/>
      <c r="QIA3" s="285"/>
      <c r="QIB3" s="285"/>
      <c r="QIC3" s="285"/>
      <c r="QID3" s="285"/>
      <c r="QIE3" s="285"/>
      <c r="QIF3" s="285"/>
      <c r="QIG3" s="285"/>
      <c r="QIH3" s="285"/>
      <c r="QII3" s="285"/>
      <c r="QIJ3" s="285"/>
      <c r="QIK3" s="285"/>
      <c r="QIL3" s="285"/>
      <c r="QIM3" s="285"/>
      <c r="QIN3" s="285"/>
      <c r="QIO3" s="285"/>
      <c r="QIP3" s="285"/>
      <c r="QIQ3" s="285"/>
      <c r="QIR3" s="285"/>
      <c r="QIS3" s="285"/>
      <c r="QIT3" s="285"/>
      <c r="QIU3" s="285"/>
      <c r="QIV3" s="285"/>
      <c r="QIW3" s="285"/>
      <c r="QIX3" s="285"/>
      <c r="QIY3" s="285"/>
      <c r="QIZ3" s="285"/>
      <c r="QJA3" s="285"/>
      <c r="QJB3" s="285"/>
      <c r="QJC3" s="285"/>
      <c r="QJD3" s="285"/>
      <c r="QJE3" s="285"/>
      <c r="QJF3" s="285"/>
      <c r="QJG3" s="285"/>
      <c r="QJH3" s="285"/>
      <c r="QJI3" s="285"/>
      <c r="QJJ3" s="285"/>
      <c r="QJK3" s="285"/>
      <c r="QJL3" s="285"/>
      <c r="QJM3" s="285"/>
      <c r="QJN3" s="285"/>
      <c r="QJO3" s="285"/>
      <c r="QJP3" s="285"/>
      <c r="QJQ3" s="285"/>
      <c r="QJR3" s="285"/>
      <c r="QJS3" s="285"/>
      <c r="QJT3" s="285"/>
      <c r="QJU3" s="285"/>
      <c r="QJV3" s="285"/>
      <c r="QJW3" s="285"/>
      <c r="QJX3" s="285"/>
      <c r="QJY3" s="285"/>
      <c r="QJZ3" s="285"/>
      <c r="QKA3" s="285"/>
      <c r="QKB3" s="285"/>
      <c r="QKC3" s="285"/>
      <c r="QKD3" s="285"/>
      <c r="QKE3" s="285"/>
      <c r="QKF3" s="285"/>
      <c r="QKG3" s="285"/>
      <c r="QKH3" s="285"/>
      <c r="QKI3" s="285"/>
      <c r="QKJ3" s="285"/>
      <c r="QKK3" s="285"/>
      <c r="QKL3" s="285"/>
      <c r="QKM3" s="285"/>
      <c r="QKN3" s="285"/>
      <c r="QKO3" s="285"/>
      <c r="QKP3" s="285"/>
      <c r="QKQ3" s="285"/>
      <c r="QKR3" s="285"/>
      <c r="QKS3" s="285"/>
      <c r="QKT3" s="285"/>
      <c r="QKU3" s="285"/>
      <c r="QKV3" s="285"/>
      <c r="QKW3" s="285"/>
      <c r="QKX3" s="285"/>
      <c r="QKY3" s="285"/>
      <c r="QKZ3" s="285"/>
      <c r="QLA3" s="285"/>
      <c r="QLB3" s="285"/>
      <c r="QLC3" s="285"/>
      <c r="QLD3" s="285"/>
      <c r="QLE3" s="285"/>
      <c r="QLF3" s="285"/>
      <c r="QLG3" s="285"/>
      <c r="QLH3" s="285"/>
      <c r="QLI3" s="285"/>
      <c r="QLJ3" s="285"/>
      <c r="QLK3" s="285"/>
      <c r="QLL3" s="285"/>
      <c r="QLM3" s="285"/>
      <c r="QLN3" s="285"/>
      <c r="QLO3" s="285"/>
      <c r="QLP3" s="285"/>
      <c r="QLQ3" s="285"/>
      <c r="QLR3" s="285"/>
      <c r="QLS3" s="285"/>
      <c r="QLT3" s="285"/>
      <c r="QLU3" s="285"/>
      <c r="QLV3" s="285"/>
      <c r="QLW3" s="285"/>
      <c r="QLX3" s="285"/>
      <c r="QLY3" s="285"/>
      <c r="QLZ3" s="285"/>
      <c r="QMA3" s="285"/>
      <c r="QMB3" s="285"/>
      <c r="QMC3" s="285"/>
      <c r="QMD3" s="285"/>
      <c r="QME3" s="285"/>
      <c r="QMF3" s="285"/>
      <c r="QMG3" s="285"/>
      <c r="QMH3" s="285"/>
      <c r="QMI3" s="285"/>
      <c r="QMJ3" s="285"/>
      <c r="QMK3" s="285"/>
      <c r="QML3" s="285"/>
      <c r="QMM3" s="285"/>
      <c r="QMN3" s="285"/>
      <c r="QMO3" s="285"/>
      <c r="QMP3" s="285"/>
      <c r="QMQ3" s="285"/>
      <c r="QMR3" s="285"/>
      <c r="QMS3" s="285"/>
      <c r="QMT3" s="285"/>
      <c r="QMU3" s="285"/>
      <c r="QMV3" s="285"/>
      <c r="QMW3" s="285"/>
      <c r="QMX3" s="285"/>
      <c r="QMY3" s="285"/>
      <c r="QMZ3" s="285"/>
      <c r="QNA3" s="285"/>
      <c r="QNB3" s="285"/>
      <c r="QNC3" s="285"/>
      <c r="QND3" s="285"/>
      <c r="QNE3" s="285"/>
      <c r="QNF3" s="285"/>
      <c r="QNG3" s="285"/>
      <c r="QNH3" s="285"/>
      <c r="QNI3" s="285"/>
      <c r="QNJ3" s="285"/>
      <c r="QNK3" s="285"/>
      <c r="QNL3" s="285"/>
      <c r="QNM3" s="285"/>
      <c r="QNN3" s="285"/>
      <c r="QNO3" s="285"/>
      <c r="QNP3" s="285"/>
      <c r="QNQ3" s="285"/>
      <c r="QNR3" s="285"/>
      <c r="QNS3" s="285"/>
      <c r="QNT3" s="285"/>
      <c r="QNU3" s="285"/>
      <c r="QNV3" s="285"/>
      <c r="QNW3" s="285"/>
      <c r="QNX3" s="285"/>
      <c r="QNY3" s="285"/>
      <c r="QNZ3" s="285"/>
      <c r="QOA3" s="285"/>
      <c r="QOB3" s="285"/>
      <c r="QOC3" s="285"/>
      <c r="QOD3" s="285"/>
      <c r="QOE3" s="285"/>
      <c r="QOF3" s="285"/>
      <c r="QOG3" s="285"/>
      <c r="QOH3" s="285"/>
      <c r="QOI3" s="285"/>
      <c r="QOJ3" s="285"/>
      <c r="QOK3" s="285"/>
      <c r="QOL3" s="285"/>
      <c r="QOM3" s="285"/>
      <c r="QON3" s="285"/>
      <c r="QOO3" s="285"/>
      <c r="QOP3" s="285"/>
      <c r="QOQ3" s="285"/>
      <c r="QOR3" s="285"/>
      <c r="QOS3" s="285"/>
      <c r="QOT3" s="285"/>
      <c r="QOU3" s="285"/>
      <c r="QOV3" s="285"/>
      <c r="QOW3" s="285"/>
      <c r="QOX3" s="285"/>
      <c r="QOY3" s="285"/>
      <c r="QOZ3" s="285"/>
      <c r="QPA3" s="285"/>
      <c r="QPB3" s="285"/>
      <c r="QPC3" s="285"/>
      <c r="QPD3" s="285"/>
      <c r="QPE3" s="285"/>
      <c r="QPF3" s="285"/>
      <c r="QPG3" s="285"/>
      <c r="QPH3" s="285"/>
      <c r="QPI3" s="285"/>
      <c r="QPJ3" s="285"/>
      <c r="QPK3" s="285"/>
      <c r="QPL3" s="285"/>
      <c r="QPM3" s="285"/>
      <c r="QPN3" s="285"/>
      <c r="QPO3" s="285"/>
      <c r="QPP3" s="285"/>
      <c r="QPQ3" s="285"/>
      <c r="QPR3" s="285"/>
      <c r="QPS3" s="285"/>
      <c r="QPT3" s="285"/>
      <c r="QPU3" s="285"/>
      <c r="QPV3" s="285"/>
      <c r="QPW3" s="285"/>
      <c r="QPX3" s="285"/>
      <c r="QPY3" s="285"/>
      <c r="QPZ3" s="285"/>
      <c r="QQA3" s="285"/>
      <c r="QQB3" s="285"/>
      <c r="QQC3" s="285"/>
      <c r="QQD3" s="285"/>
      <c r="QQE3" s="285"/>
      <c r="QQF3" s="285"/>
      <c r="QQG3" s="285"/>
      <c r="QQH3" s="285"/>
      <c r="QQI3" s="285"/>
      <c r="QQJ3" s="285"/>
      <c r="QQK3" s="285"/>
      <c r="QQL3" s="285"/>
      <c r="QQM3" s="285"/>
      <c r="QQN3" s="285"/>
      <c r="QQO3" s="285"/>
      <c r="QQP3" s="285"/>
      <c r="QQQ3" s="285"/>
      <c r="QQR3" s="285"/>
      <c r="QQS3" s="285"/>
      <c r="QQT3" s="285"/>
      <c r="QQU3" s="285"/>
      <c r="QQV3" s="285"/>
      <c r="QQW3" s="285"/>
      <c r="QQX3" s="285"/>
      <c r="QQY3" s="285"/>
      <c r="QQZ3" s="285"/>
      <c r="QRA3" s="285"/>
      <c r="QRB3" s="285"/>
      <c r="QRC3" s="285"/>
      <c r="QRD3" s="285"/>
      <c r="QRE3" s="285"/>
      <c r="QRF3" s="285"/>
      <c r="QRG3" s="285"/>
      <c r="QRH3" s="285"/>
      <c r="QRI3" s="285"/>
      <c r="QRJ3" s="285"/>
      <c r="QRK3" s="285"/>
      <c r="QRL3" s="285"/>
      <c r="QRM3" s="285"/>
      <c r="QRN3" s="285"/>
      <c r="QRO3" s="285"/>
      <c r="QRP3" s="285"/>
      <c r="QRQ3" s="285"/>
      <c r="QRR3" s="285"/>
      <c r="QRS3" s="285"/>
      <c r="QRT3" s="285"/>
      <c r="QRU3" s="285"/>
      <c r="QRV3" s="285"/>
      <c r="QRW3" s="285"/>
      <c r="QRX3" s="285"/>
      <c r="QRY3" s="285"/>
      <c r="QRZ3" s="285"/>
      <c r="QSA3" s="285"/>
      <c r="QSB3" s="285"/>
      <c r="QSC3" s="285"/>
      <c r="QSD3" s="285"/>
      <c r="QSE3" s="285"/>
      <c r="QSF3" s="285"/>
      <c r="QSG3" s="285"/>
      <c r="QSH3" s="285"/>
      <c r="QSI3" s="285"/>
      <c r="QSJ3" s="285"/>
      <c r="QSK3" s="285"/>
      <c r="QSL3" s="285"/>
      <c r="QSM3" s="285"/>
      <c r="QSN3" s="285"/>
      <c r="QSO3" s="285"/>
      <c r="QSP3" s="285"/>
      <c r="QSQ3" s="285"/>
      <c r="QSR3" s="285"/>
      <c r="QSS3" s="285"/>
      <c r="QST3" s="285"/>
      <c r="QSU3" s="285"/>
      <c r="QSV3" s="285"/>
      <c r="QSW3" s="285"/>
      <c r="QSX3" s="285"/>
      <c r="QSY3" s="285"/>
      <c r="QSZ3" s="285"/>
      <c r="QTA3" s="285"/>
      <c r="QTB3" s="285"/>
      <c r="QTC3" s="285"/>
      <c r="QTD3" s="285"/>
      <c r="QTE3" s="285"/>
      <c r="QTF3" s="285"/>
      <c r="QTG3" s="285"/>
      <c r="QTH3" s="285"/>
      <c r="QTI3" s="285"/>
      <c r="QTJ3" s="285"/>
      <c r="QTK3" s="285"/>
      <c r="QTL3" s="285"/>
      <c r="QTM3" s="285"/>
      <c r="QTN3" s="285"/>
      <c r="QTO3" s="285"/>
      <c r="QTP3" s="285"/>
      <c r="QTQ3" s="285"/>
      <c r="QTR3" s="285"/>
      <c r="QTS3" s="285"/>
      <c r="QTT3" s="285"/>
      <c r="QTU3" s="285"/>
      <c r="QTV3" s="285"/>
      <c r="QTW3" s="285"/>
      <c r="QTX3" s="285"/>
      <c r="QTY3" s="285"/>
      <c r="QTZ3" s="285"/>
      <c r="QUA3" s="285"/>
      <c r="QUB3" s="285"/>
      <c r="QUC3" s="285"/>
      <c r="QUD3" s="285"/>
      <c r="QUE3" s="285"/>
      <c r="QUF3" s="285"/>
      <c r="QUG3" s="285"/>
      <c r="QUH3" s="285"/>
      <c r="QUI3" s="285"/>
      <c r="QUJ3" s="285"/>
      <c r="QUK3" s="285"/>
      <c r="QUL3" s="285"/>
      <c r="QUM3" s="285"/>
      <c r="QUN3" s="285"/>
      <c r="QUO3" s="285"/>
      <c r="QUP3" s="285"/>
      <c r="QUQ3" s="285"/>
      <c r="QUR3" s="285"/>
      <c r="QUS3" s="285"/>
      <c r="QUT3" s="285"/>
      <c r="QUU3" s="285"/>
      <c r="QUV3" s="285"/>
      <c r="QUW3" s="285"/>
      <c r="QUX3" s="285"/>
      <c r="QUY3" s="285"/>
      <c r="QUZ3" s="285"/>
      <c r="QVA3" s="285"/>
      <c r="QVB3" s="285"/>
      <c r="QVC3" s="285"/>
      <c r="QVD3" s="285"/>
      <c r="QVE3" s="285"/>
      <c r="QVF3" s="285"/>
      <c r="QVG3" s="285"/>
      <c r="QVH3" s="285"/>
      <c r="QVI3" s="285"/>
      <c r="QVJ3" s="285"/>
      <c r="QVK3" s="285"/>
      <c r="QVL3" s="285"/>
      <c r="QVM3" s="285"/>
      <c r="QVN3" s="285"/>
      <c r="QVO3" s="285"/>
      <c r="QVP3" s="285"/>
      <c r="QVQ3" s="285"/>
      <c r="QVR3" s="285"/>
      <c r="QVS3" s="285"/>
      <c r="QVT3" s="285"/>
      <c r="QVU3" s="285"/>
      <c r="QVV3" s="285"/>
      <c r="QVW3" s="285"/>
      <c r="QVX3" s="285"/>
      <c r="QVY3" s="285"/>
      <c r="QVZ3" s="285"/>
      <c r="QWA3" s="285"/>
      <c r="QWB3" s="285"/>
      <c r="QWC3" s="285"/>
      <c r="QWD3" s="285"/>
      <c r="QWE3" s="285"/>
      <c r="QWF3" s="285"/>
      <c r="QWG3" s="285"/>
      <c r="QWH3" s="285"/>
      <c r="QWI3" s="285"/>
      <c r="QWJ3" s="285"/>
      <c r="QWK3" s="285"/>
      <c r="QWL3" s="285"/>
      <c r="QWM3" s="285"/>
      <c r="QWN3" s="285"/>
      <c r="QWO3" s="285"/>
      <c r="QWP3" s="285"/>
      <c r="QWQ3" s="285"/>
      <c r="QWR3" s="285"/>
      <c r="QWS3" s="285"/>
      <c r="QWT3" s="285"/>
      <c r="QWU3" s="285"/>
      <c r="QWV3" s="285"/>
      <c r="QWW3" s="285"/>
      <c r="QWX3" s="285"/>
      <c r="QWY3" s="285"/>
      <c r="QWZ3" s="285"/>
      <c r="QXA3" s="285"/>
      <c r="QXB3" s="285"/>
      <c r="QXC3" s="285"/>
      <c r="QXD3" s="285"/>
      <c r="QXE3" s="285"/>
      <c r="QXF3" s="285"/>
      <c r="QXG3" s="285"/>
      <c r="QXH3" s="285"/>
      <c r="QXI3" s="285"/>
      <c r="QXJ3" s="285"/>
      <c r="QXK3" s="285"/>
      <c r="QXL3" s="285"/>
      <c r="QXM3" s="285"/>
      <c r="QXN3" s="285"/>
      <c r="QXO3" s="285"/>
      <c r="QXP3" s="285"/>
      <c r="QXQ3" s="285"/>
      <c r="QXR3" s="285"/>
      <c r="QXS3" s="285"/>
      <c r="QXT3" s="285"/>
      <c r="QXU3" s="285"/>
      <c r="QXV3" s="285"/>
      <c r="QXW3" s="285"/>
      <c r="QXX3" s="285"/>
      <c r="QXY3" s="285"/>
      <c r="QXZ3" s="285"/>
      <c r="QYA3" s="285"/>
      <c r="QYB3" s="285"/>
      <c r="QYC3" s="285"/>
      <c r="QYD3" s="285"/>
      <c r="QYE3" s="285"/>
      <c r="QYF3" s="285"/>
      <c r="QYG3" s="285"/>
      <c r="QYH3" s="285"/>
      <c r="QYI3" s="285"/>
      <c r="QYJ3" s="285"/>
      <c r="QYK3" s="285"/>
      <c r="QYL3" s="285"/>
      <c r="QYM3" s="285"/>
      <c r="QYN3" s="285"/>
      <c r="QYO3" s="285"/>
      <c r="QYP3" s="285"/>
      <c r="QYQ3" s="285"/>
      <c r="QYR3" s="285"/>
      <c r="QYS3" s="285"/>
      <c r="QYT3" s="285"/>
      <c r="QYU3" s="285"/>
      <c r="QYV3" s="285"/>
      <c r="QYW3" s="285"/>
      <c r="QYX3" s="285"/>
      <c r="QYY3" s="285"/>
      <c r="QYZ3" s="285"/>
      <c r="QZA3" s="285"/>
      <c r="QZB3" s="285"/>
      <c r="QZC3" s="285"/>
      <c r="QZD3" s="285"/>
      <c r="QZE3" s="285"/>
      <c r="QZF3" s="285"/>
      <c r="QZG3" s="285"/>
      <c r="QZH3" s="285"/>
      <c r="QZI3" s="285"/>
      <c r="QZJ3" s="285"/>
      <c r="QZK3" s="285"/>
      <c r="QZL3" s="285"/>
      <c r="QZM3" s="285"/>
      <c r="QZN3" s="285"/>
      <c r="QZO3" s="285"/>
      <c r="QZP3" s="285"/>
      <c r="QZQ3" s="285"/>
      <c r="QZR3" s="285"/>
      <c r="QZS3" s="285"/>
      <c r="QZT3" s="285"/>
      <c r="QZU3" s="285"/>
      <c r="QZV3" s="285"/>
      <c r="QZW3" s="285"/>
      <c r="QZX3" s="285"/>
      <c r="QZY3" s="285"/>
      <c r="QZZ3" s="285"/>
      <c r="RAA3" s="285"/>
      <c r="RAB3" s="285"/>
      <c r="RAC3" s="285"/>
      <c r="RAD3" s="285"/>
      <c r="RAE3" s="285"/>
      <c r="RAF3" s="285"/>
      <c r="RAG3" s="285"/>
      <c r="RAH3" s="285"/>
      <c r="RAI3" s="285"/>
      <c r="RAJ3" s="285"/>
      <c r="RAK3" s="285"/>
      <c r="RAL3" s="285"/>
      <c r="RAM3" s="285"/>
      <c r="RAN3" s="285"/>
      <c r="RAO3" s="285"/>
      <c r="RAP3" s="285"/>
      <c r="RAQ3" s="285"/>
      <c r="RAR3" s="285"/>
      <c r="RAS3" s="285"/>
      <c r="RAT3" s="285"/>
      <c r="RAU3" s="285"/>
      <c r="RAV3" s="285"/>
      <c r="RAW3" s="285"/>
      <c r="RAX3" s="285"/>
      <c r="RAY3" s="285"/>
      <c r="RAZ3" s="285"/>
      <c r="RBA3" s="285"/>
      <c r="RBB3" s="285"/>
      <c r="RBC3" s="285"/>
      <c r="RBD3" s="285"/>
      <c r="RBE3" s="285"/>
      <c r="RBF3" s="285"/>
      <c r="RBG3" s="285"/>
      <c r="RBH3" s="285"/>
      <c r="RBI3" s="285"/>
      <c r="RBJ3" s="285"/>
      <c r="RBK3" s="285"/>
      <c r="RBL3" s="285"/>
      <c r="RBM3" s="285"/>
      <c r="RBN3" s="285"/>
      <c r="RBO3" s="285"/>
      <c r="RBP3" s="285"/>
      <c r="RBQ3" s="285"/>
      <c r="RBR3" s="285"/>
      <c r="RBS3" s="285"/>
      <c r="RBT3" s="285"/>
      <c r="RBU3" s="285"/>
      <c r="RBV3" s="285"/>
      <c r="RBW3" s="285"/>
      <c r="RBX3" s="285"/>
      <c r="RBY3" s="285"/>
      <c r="RBZ3" s="285"/>
      <c r="RCA3" s="285"/>
      <c r="RCB3" s="285"/>
      <c r="RCC3" s="285"/>
      <c r="RCD3" s="285"/>
      <c r="RCE3" s="285"/>
      <c r="RCF3" s="285"/>
      <c r="RCG3" s="285"/>
      <c r="RCH3" s="285"/>
      <c r="RCI3" s="285"/>
      <c r="RCJ3" s="285"/>
      <c r="RCK3" s="285"/>
      <c r="RCL3" s="285"/>
      <c r="RCM3" s="285"/>
      <c r="RCN3" s="285"/>
      <c r="RCO3" s="285"/>
      <c r="RCP3" s="285"/>
      <c r="RCQ3" s="285"/>
      <c r="RCR3" s="285"/>
      <c r="RCS3" s="285"/>
      <c r="RCT3" s="285"/>
      <c r="RCU3" s="285"/>
      <c r="RCV3" s="285"/>
      <c r="RCW3" s="285"/>
      <c r="RCX3" s="285"/>
      <c r="RCY3" s="285"/>
      <c r="RCZ3" s="285"/>
      <c r="RDA3" s="285"/>
      <c r="RDB3" s="285"/>
      <c r="RDC3" s="285"/>
      <c r="RDD3" s="285"/>
      <c r="RDE3" s="285"/>
      <c r="RDF3" s="285"/>
      <c r="RDG3" s="285"/>
      <c r="RDH3" s="285"/>
      <c r="RDI3" s="285"/>
      <c r="RDJ3" s="285"/>
      <c r="RDK3" s="285"/>
      <c r="RDL3" s="285"/>
      <c r="RDM3" s="285"/>
      <c r="RDN3" s="285"/>
      <c r="RDO3" s="285"/>
      <c r="RDP3" s="285"/>
      <c r="RDQ3" s="285"/>
      <c r="RDR3" s="285"/>
      <c r="RDS3" s="285"/>
      <c r="RDT3" s="285"/>
      <c r="RDU3" s="285"/>
      <c r="RDV3" s="285"/>
      <c r="RDW3" s="285"/>
      <c r="RDX3" s="285"/>
      <c r="RDY3" s="285"/>
      <c r="RDZ3" s="285"/>
      <c r="REA3" s="285"/>
      <c r="REB3" s="285"/>
      <c r="REC3" s="285"/>
      <c r="RED3" s="285"/>
      <c r="REE3" s="285"/>
      <c r="REF3" s="285"/>
      <c r="REG3" s="285"/>
      <c r="REH3" s="285"/>
      <c r="REI3" s="285"/>
      <c r="REJ3" s="285"/>
      <c r="REK3" s="285"/>
      <c r="REL3" s="285"/>
      <c r="REM3" s="285"/>
      <c r="REN3" s="285"/>
      <c r="REO3" s="285"/>
      <c r="REP3" s="285"/>
      <c r="REQ3" s="285"/>
      <c r="RER3" s="285"/>
      <c r="RES3" s="285"/>
      <c r="RET3" s="285"/>
      <c r="REU3" s="285"/>
      <c r="REV3" s="285"/>
      <c r="REW3" s="285"/>
      <c r="REX3" s="285"/>
      <c r="REY3" s="285"/>
      <c r="REZ3" s="285"/>
      <c r="RFA3" s="285"/>
      <c r="RFB3" s="285"/>
      <c r="RFC3" s="285"/>
      <c r="RFD3" s="285"/>
      <c r="RFE3" s="285"/>
      <c r="RFF3" s="285"/>
      <c r="RFG3" s="285"/>
      <c r="RFH3" s="285"/>
      <c r="RFI3" s="285"/>
      <c r="RFJ3" s="285"/>
      <c r="RFK3" s="285"/>
      <c r="RFL3" s="285"/>
      <c r="RFM3" s="285"/>
      <c r="RFN3" s="285"/>
      <c r="RFO3" s="285"/>
      <c r="RFP3" s="285"/>
      <c r="RFQ3" s="285"/>
      <c r="RFR3" s="285"/>
      <c r="RFS3" s="285"/>
      <c r="RFT3" s="285"/>
      <c r="RFU3" s="285"/>
      <c r="RFV3" s="285"/>
      <c r="RFW3" s="285"/>
      <c r="RFX3" s="285"/>
      <c r="RFY3" s="285"/>
      <c r="RFZ3" s="285"/>
      <c r="RGA3" s="285"/>
      <c r="RGB3" s="285"/>
      <c r="RGC3" s="285"/>
      <c r="RGD3" s="285"/>
      <c r="RGE3" s="285"/>
      <c r="RGF3" s="285"/>
      <c r="RGG3" s="285"/>
      <c r="RGH3" s="285"/>
      <c r="RGI3" s="285"/>
      <c r="RGJ3" s="285"/>
      <c r="RGK3" s="285"/>
      <c r="RGL3" s="285"/>
      <c r="RGM3" s="285"/>
      <c r="RGN3" s="285"/>
      <c r="RGO3" s="285"/>
      <c r="RGP3" s="285"/>
      <c r="RGQ3" s="285"/>
      <c r="RGR3" s="285"/>
      <c r="RGS3" s="285"/>
      <c r="RGT3" s="285"/>
      <c r="RGU3" s="285"/>
      <c r="RGV3" s="285"/>
      <c r="RGW3" s="285"/>
      <c r="RGX3" s="285"/>
      <c r="RGY3" s="285"/>
      <c r="RGZ3" s="285"/>
      <c r="RHA3" s="285"/>
      <c r="RHB3" s="285"/>
      <c r="RHC3" s="285"/>
      <c r="RHD3" s="285"/>
      <c r="RHE3" s="285"/>
      <c r="RHF3" s="285"/>
      <c r="RHG3" s="285"/>
      <c r="RHH3" s="285"/>
      <c r="RHI3" s="285"/>
      <c r="RHJ3" s="285"/>
      <c r="RHK3" s="285"/>
      <c r="RHL3" s="285"/>
      <c r="RHM3" s="285"/>
      <c r="RHN3" s="285"/>
      <c r="RHO3" s="285"/>
      <c r="RHP3" s="285"/>
      <c r="RHQ3" s="285"/>
      <c r="RHR3" s="285"/>
      <c r="RHS3" s="285"/>
      <c r="RHT3" s="285"/>
      <c r="RHU3" s="285"/>
      <c r="RHV3" s="285"/>
      <c r="RHW3" s="285"/>
      <c r="RHX3" s="285"/>
      <c r="RHY3" s="285"/>
      <c r="RHZ3" s="285"/>
      <c r="RIA3" s="285"/>
      <c r="RIB3" s="285"/>
      <c r="RIC3" s="285"/>
      <c r="RID3" s="285"/>
      <c r="RIE3" s="285"/>
      <c r="RIF3" s="285"/>
      <c r="RIG3" s="285"/>
      <c r="RIH3" s="285"/>
      <c r="RII3" s="285"/>
      <c r="RIJ3" s="285"/>
      <c r="RIK3" s="285"/>
      <c r="RIL3" s="285"/>
      <c r="RIM3" s="285"/>
      <c r="RIN3" s="285"/>
      <c r="RIO3" s="285"/>
      <c r="RIP3" s="285"/>
      <c r="RIQ3" s="285"/>
      <c r="RIR3" s="285"/>
      <c r="RIS3" s="285"/>
      <c r="RIT3" s="285"/>
      <c r="RIU3" s="285"/>
      <c r="RIV3" s="285"/>
      <c r="RIW3" s="285"/>
      <c r="RIX3" s="285"/>
      <c r="RIY3" s="285"/>
      <c r="RIZ3" s="285"/>
      <c r="RJA3" s="285"/>
      <c r="RJB3" s="285"/>
      <c r="RJC3" s="285"/>
      <c r="RJD3" s="285"/>
      <c r="RJE3" s="285"/>
      <c r="RJF3" s="285"/>
      <c r="RJG3" s="285"/>
      <c r="RJH3" s="285"/>
      <c r="RJI3" s="285"/>
      <c r="RJJ3" s="285"/>
      <c r="RJK3" s="285"/>
      <c r="RJL3" s="285"/>
      <c r="RJM3" s="285"/>
      <c r="RJN3" s="285"/>
      <c r="RJO3" s="285"/>
      <c r="RJP3" s="285"/>
      <c r="RJQ3" s="285"/>
      <c r="RJR3" s="285"/>
      <c r="RJS3" s="285"/>
      <c r="RJT3" s="285"/>
      <c r="RJU3" s="285"/>
      <c r="RJV3" s="285"/>
      <c r="RJW3" s="285"/>
      <c r="RJX3" s="285"/>
      <c r="RJY3" s="285"/>
      <c r="RJZ3" s="285"/>
      <c r="RKA3" s="285"/>
      <c r="RKB3" s="285"/>
      <c r="RKC3" s="285"/>
      <c r="RKD3" s="285"/>
      <c r="RKE3" s="285"/>
      <c r="RKF3" s="285"/>
      <c r="RKG3" s="285"/>
      <c r="RKH3" s="285"/>
      <c r="RKI3" s="285"/>
      <c r="RKJ3" s="285"/>
      <c r="RKK3" s="285"/>
      <c r="RKL3" s="285"/>
      <c r="RKM3" s="285"/>
      <c r="RKN3" s="285"/>
      <c r="RKO3" s="285"/>
      <c r="RKP3" s="285"/>
      <c r="RKQ3" s="285"/>
      <c r="RKR3" s="285"/>
      <c r="RKS3" s="285"/>
      <c r="RKT3" s="285"/>
      <c r="RKU3" s="285"/>
      <c r="RKV3" s="285"/>
      <c r="RKW3" s="285"/>
      <c r="RKX3" s="285"/>
      <c r="RKY3" s="285"/>
      <c r="RKZ3" s="285"/>
      <c r="RLA3" s="285"/>
      <c r="RLB3" s="285"/>
      <c r="RLC3" s="285"/>
      <c r="RLD3" s="285"/>
      <c r="RLE3" s="285"/>
      <c r="RLF3" s="285"/>
      <c r="RLG3" s="285"/>
      <c r="RLH3" s="285"/>
      <c r="RLI3" s="285"/>
      <c r="RLJ3" s="285"/>
      <c r="RLK3" s="285"/>
      <c r="RLL3" s="285"/>
      <c r="RLM3" s="285"/>
      <c r="RLN3" s="285"/>
      <c r="RLO3" s="285"/>
      <c r="RLP3" s="285"/>
      <c r="RLQ3" s="285"/>
      <c r="RLR3" s="285"/>
      <c r="RLS3" s="285"/>
      <c r="RLT3" s="285"/>
      <c r="RLU3" s="285"/>
      <c r="RLV3" s="285"/>
      <c r="RLW3" s="285"/>
      <c r="RLX3" s="285"/>
      <c r="RLY3" s="285"/>
      <c r="RLZ3" s="285"/>
      <c r="RMA3" s="285"/>
      <c r="RMB3" s="285"/>
      <c r="RMC3" s="285"/>
      <c r="RMD3" s="285"/>
      <c r="RME3" s="285"/>
      <c r="RMF3" s="285"/>
      <c r="RMG3" s="285"/>
      <c r="RMH3" s="285"/>
      <c r="RMI3" s="285"/>
      <c r="RMJ3" s="285"/>
      <c r="RMK3" s="285"/>
      <c r="RML3" s="285"/>
      <c r="RMM3" s="285"/>
      <c r="RMN3" s="285"/>
      <c r="RMO3" s="285"/>
      <c r="RMP3" s="285"/>
      <c r="RMQ3" s="285"/>
      <c r="RMR3" s="285"/>
      <c r="RMS3" s="285"/>
      <c r="RMT3" s="285"/>
      <c r="RMU3" s="285"/>
      <c r="RMV3" s="285"/>
      <c r="RMW3" s="285"/>
      <c r="RMX3" s="285"/>
      <c r="RMY3" s="285"/>
      <c r="RMZ3" s="285"/>
      <c r="RNA3" s="285"/>
      <c r="RNB3" s="285"/>
      <c r="RNC3" s="285"/>
      <c r="RND3" s="285"/>
      <c r="RNE3" s="285"/>
      <c r="RNF3" s="285"/>
      <c r="RNG3" s="285"/>
      <c r="RNH3" s="285"/>
      <c r="RNI3" s="285"/>
      <c r="RNJ3" s="285"/>
      <c r="RNK3" s="285"/>
      <c r="RNL3" s="285"/>
      <c r="RNM3" s="285"/>
      <c r="RNN3" s="285"/>
      <c r="RNO3" s="285"/>
      <c r="RNP3" s="285"/>
      <c r="RNQ3" s="285"/>
      <c r="RNR3" s="285"/>
      <c r="RNS3" s="285"/>
      <c r="RNT3" s="285"/>
      <c r="RNU3" s="285"/>
      <c r="RNV3" s="285"/>
      <c r="RNW3" s="285"/>
      <c r="RNX3" s="285"/>
      <c r="RNY3" s="285"/>
      <c r="RNZ3" s="285"/>
      <c r="ROA3" s="285"/>
      <c r="ROB3" s="285"/>
      <c r="ROC3" s="285"/>
      <c r="ROD3" s="285"/>
      <c r="ROE3" s="285"/>
      <c r="ROF3" s="285"/>
      <c r="ROG3" s="285"/>
      <c r="ROH3" s="285"/>
      <c r="ROI3" s="285"/>
      <c r="ROJ3" s="285"/>
      <c r="ROK3" s="285"/>
      <c r="ROL3" s="285"/>
      <c r="ROM3" s="285"/>
      <c r="RON3" s="285"/>
      <c r="ROO3" s="285"/>
      <c r="ROP3" s="285"/>
      <c r="ROQ3" s="285"/>
      <c r="ROR3" s="285"/>
      <c r="ROS3" s="285"/>
      <c r="ROT3" s="285"/>
      <c r="ROU3" s="285"/>
      <c r="ROV3" s="285"/>
      <c r="ROW3" s="285"/>
      <c r="ROX3" s="285"/>
      <c r="ROY3" s="285"/>
      <c r="ROZ3" s="285"/>
      <c r="RPA3" s="285"/>
      <c r="RPB3" s="285"/>
      <c r="RPC3" s="285"/>
      <c r="RPD3" s="285"/>
      <c r="RPE3" s="285"/>
      <c r="RPF3" s="285"/>
      <c r="RPG3" s="285"/>
      <c r="RPH3" s="285"/>
      <c r="RPI3" s="285"/>
      <c r="RPJ3" s="285"/>
      <c r="RPK3" s="285"/>
      <c r="RPL3" s="285"/>
      <c r="RPM3" s="285"/>
      <c r="RPN3" s="285"/>
      <c r="RPO3" s="285"/>
      <c r="RPP3" s="285"/>
      <c r="RPQ3" s="285"/>
      <c r="RPR3" s="285"/>
      <c r="RPS3" s="285"/>
      <c r="RPT3" s="285"/>
      <c r="RPU3" s="285"/>
      <c r="RPV3" s="285"/>
      <c r="RPW3" s="285"/>
      <c r="RPX3" s="285"/>
      <c r="RPY3" s="285"/>
      <c r="RPZ3" s="285"/>
      <c r="RQA3" s="285"/>
      <c r="RQB3" s="285"/>
      <c r="RQC3" s="285"/>
      <c r="RQD3" s="285"/>
      <c r="RQE3" s="285"/>
      <c r="RQF3" s="285"/>
      <c r="RQG3" s="285"/>
      <c r="RQH3" s="285"/>
      <c r="RQI3" s="285"/>
      <c r="RQJ3" s="285"/>
      <c r="RQK3" s="285"/>
      <c r="RQL3" s="285"/>
      <c r="RQM3" s="285"/>
      <c r="RQN3" s="285"/>
      <c r="RQO3" s="285"/>
      <c r="RQP3" s="285"/>
      <c r="RQQ3" s="285"/>
      <c r="RQR3" s="285"/>
      <c r="RQS3" s="285"/>
      <c r="RQT3" s="285"/>
      <c r="RQU3" s="285"/>
      <c r="RQV3" s="285"/>
      <c r="RQW3" s="285"/>
      <c r="RQX3" s="285"/>
      <c r="RQY3" s="285"/>
      <c r="RQZ3" s="285"/>
      <c r="RRA3" s="285"/>
      <c r="RRB3" s="285"/>
      <c r="RRC3" s="285"/>
      <c r="RRD3" s="285"/>
      <c r="RRE3" s="285"/>
      <c r="RRF3" s="285"/>
      <c r="RRG3" s="285"/>
      <c r="RRH3" s="285"/>
      <c r="RRI3" s="285"/>
      <c r="RRJ3" s="285"/>
      <c r="RRK3" s="285"/>
      <c r="RRL3" s="285"/>
      <c r="RRM3" s="285"/>
      <c r="RRN3" s="285"/>
      <c r="RRO3" s="285"/>
      <c r="RRP3" s="285"/>
      <c r="RRQ3" s="285"/>
      <c r="RRR3" s="285"/>
      <c r="RRS3" s="285"/>
      <c r="RRT3" s="285"/>
      <c r="RRU3" s="285"/>
      <c r="RRV3" s="285"/>
      <c r="RRW3" s="285"/>
      <c r="RRX3" s="285"/>
      <c r="RRY3" s="285"/>
      <c r="RRZ3" s="285"/>
      <c r="RSA3" s="285"/>
      <c r="RSB3" s="285"/>
      <c r="RSC3" s="285"/>
      <c r="RSD3" s="285"/>
      <c r="RSE3" s="285"/>
      <c r="RSF3" s="285"/>
      <c r="RSG3" s="285"/>
      <c r="RSH3" s="285"/>
      <c r="RSI3" s="285"/>
      <c r="RSJ3" s="285"/>
      <c r="RSK3" s="285"/>
      <c r="RSL3" s="285"/>
      <c r="RSM3" s="285"/>
      <c r="RSN3" s="285"/>
      <c r="RSO3" s="285"/>
      <c r="RSP3" s="285"/>
      <c r="RSQ3" s="285"/>
      <c r="RSR3" s="285"/>
      <c r="RSS3" s="285"/>
      <c r="RST3" s="285"/>
      <c r="RSU3" s="285"/>
      <c r="RSV3" s="285"/>
      <c r="RSW3" s="285"/>
      <c r="RSX3" s="285"/>
      <c r="RSY3" s="285"/>
      <c r="RSZ3" s="285"/>
      <c r="RTA3" s="285"/>
      <c r="RTB3" s="285"/>
      <c r="RTC3" s="285"/>
      <c r="RTD3" s="285"/>
      <c r="RTE3" s="285"/>
      <c r="RTF3" s="285"/>
      <c r="RTG3" s="285"/>
      <c r="RTH3" s="285"/>
      <c r="RTI3" s="285"/>
      <c r="RTJ3" s="285"/>
      <c r="RTK3" s="285"/>
      <c r="RTL3" s="285"/>
      <c r="RTM3" s="285"/>
      <c r="RTN3" s="285"/>
      <c r="RTO3" s="285"/>
      <c r="RTP3" s="285"/>
      <c r="RTQ3" s="285"/>
      <c r="RTR3" s="285"/>
      <c r="RTS3" s="285"/>
      <c r="RTT3" s="285"/>
      <c r="RTU3" s="285"/>
      <c r="RTV3" s="285"/>
      <c r="RTW3" s="285"/>
      <c r="RTX3" s="285"/>
      <c r="RTY3" s="285"/>
      <c r="RTZ3" s="285"/>
      <c r="RUA3" s="285"/>
      <c r="RUB3" s="285"/>
      <c r="RUC3" s="285"/>
      <c r="RUD3" s="285"/>
      <c r="RUE3" s="285"/>
      <c r="RUF3" s="285"/>
      <c r="RUG3" s="285"/>
      <c r="RUH3" s="285"/>
      <c r="RUI3" s="285"/>
      <c r="RUJ3" s="285"/>
      <c r="RUK3" s="285"/>
      <c r="RUL3" s="285"/>
      <c r="RUM3" s="285"/>
      <c r="RUN3" s="285"/>
      <c r="RUO3" s="285"/>
      <c r="RUP3" s="285"/>
      <c r="RUQ3" s="285"/>
      <c r="RUR3" s="285"/>
      <c r="RUS3" s="285"/>
      <c r="RUT3" s="285"/>
      <c r="RUU3" s="285"/>
      <c r="RUV3" s="285"/>
      <c r="RUW3" s="285"/>
      <c r="RUX3" s="285"/>
      <c r="RUY3" s="285"/>
      <c r="RUZ3" s="285"/>
      <c r="RVA3" s="285"/>
      <c r="RVB3" s="285"/>
      <c r="RVC3" s="285"/>
      <c r="RVD3" s="285"/>
      <c r="RVE3" s="285"/>
      <c r="RVF3" s="285"/>
      <c r="RVG3" s="285"/>
      <c r="RVH3" s="285"/>
      <c r="RVI3" s="285"/>
      <c r="RVJ3" s="285"/>
      <c r="RVK3" s="285"/>
      <c r="RVL3" s="285"/>
      <c r="RVM3" s="285"/>
      <c r="RVN3" s="285"/>
      <c r="RVO3" s="285"/>
      <c r="RVP3" s="285"/>
      <c r="RVQ3" s="285"/>
      <c r="RVR3" s="285"/>
      <c r="RVS3" s="285"/>
      <c r="RVT3" s="285"/>
      <c r="RVU3" s="285"/>
      <c r="RVV3" s="285"/>
      <c r="RVW3" s="285"/>
      <c r="RVX3" s="285"/>
      <c r="RVY3" s="285"/>
      <c r="RVZ3" s="285"/>
      <c r="RWA3" s="285"/>
      <c r="RWB3" s="285"/>
      <c r="RWC3" s="285"/>
      <c r="RWD3" s="285"/>
      <c r="RWE3" s="285"/>
      <c r="RWF3" s="285"/>
      <c r="RWG3" s="285"/>
      <c r="RWH3" s="285"/>
      <c r="RWI3" s="285"/>
      <c r="RWJ3" s="285"/>
      <c r="RWK3" s="285"/>
      <c r="RWL3" s="285"/>
      <c r="RWM3" s="285"/>
      <c r="RWN3" s="285"/>
      <c r="RWO3" s="285"/>
      <c r="RWP3" s="285"/>
      <c r="RWQ3" s="285"/>
      <c r="RWR3" s="285"/>
      <c r="RWS3" s="285"/>
      <c r="RWT3" s="285"/>
      <c r="RWU3" s="285"/>
      <c r="RWV3" s="285"/>
      <c r="RWW3" s="285"/>
      <c r="RWX3" s="285"/>
      <c r="RWY3" s="285"/>
      <c r="RWZ3" s="285"/>
      <c r="RXA3" s="285"/>
      <c r="RXB3" s="285"/>
      <c r="RXC3" s="285"/>
      <c r="RXD3" s="285"/>
      <c r="RXE3" s="285"/>
      <c r="RXF3" s="285"/>
      <c r="RXG3" s="285"/>
      <c r="RXH3" s="285"/>
      <c r="RXI3" s="285"/>
      <c r="RXJ3" s="285"/>
      <c r="RXK3" s="285"/>
      <c r="RXL3" s="285"/>
      <c r="RXM3" s="285"/>
      <c r="RXN3" s="285"/>
      <c r="RXO3" s="285"/>
      <c r="RXP3" s="285"/>
      <c r="RXQ3" s="285"/>
      <c r="RXR3" s="285"/>
      <c r="RXS3" s="285"/>
      <c r="RXT3" s="285"/>
      <c r="RXU3" s="285"/>
      <c r="RXV3" s="285"/>
      <c r="RXW3" s="285"/>
      <c r="RXX3" s="285"/>
      <c r="RXY3" s="285"/>
      <c r="RXZ3" s="285"/>
      <c r="RYA3" s="285"/>
      <c r="RYB3" s="285"/>
      <c r="RYC3" s="285"/>
      <c r="RYD3" s="285"/>
      <c r="RYE3" s="285"/>
      <c r="RYF3" s="285"/>
      <c r="RYG3" s="285"/>
      <c r="RYH3" s="285"/>
      <c r="RYI3" s="285"/>
      <c r="RYJ3" s="285"/>
      <c r="RYK3" s="285"/>
      <c r="RYL3" s="285"/>
      <c r="RYM3" s="285"/>
      <c r="RYN3" s="285"/>
      <c r="RYO3" s="285"/>
      <c r="RYP3" s="285"/>
      <c r="RYQ3" s="285"/>
      <c r="RYR3" s="285"/>
      <c r="RYS3" s="285"/>
      <c r="RYT3" s="285"/>
      <c r="RYU3" s="285"/>
      <c r="RYV3" s="285"/>
      <c r="RYW3" s="285"/>
      <c r="RYX3" s="285"/>
      <c r="RYY3" s="285"/>
      <c r="RYZ3" s="285"/>
      <c r="RZA3" s="285"/>
      <c r="RZB3" s="285"/>
      <c r="RZC3" s="285"/>
      <c r="RZD3" s="285"/>
      <c r="RZE3" s="285"/>
      <c r="RZF3" s="285"/>
      <c r="RZG3" s="285"/>
      <c r="RZH3" s="285"/>
      <c r="RZI3" s="285"/>
      <c r="RZJ3" s="285"/>
      <c r="RZK3" s="285"/>
      <c r="RZL3" s="285"/>
      <c r="RZM3" s="285"/>
      <c r="RZN3" s="285"/>
      <c r="RZO3" s="285"/>
      <c r="RZP3" s="285"/>
      <c r="RZQ3" s="285"/>
      <c r="RZR3" s="285"/>
      <c r="RZS3" s="285"/>
      <c r="RZT3" s="285"/>
      <c r="RZU3" s="285"/>
      <c r="RZV3" s="285"/>
      <c r="RZW3" s="285"/>
      <c r="RZX3" s="285"/>
      <c r="RZY3" s="285"/>
      <c r="RZZ3" s="285"/>
      <c r="SAA3" s="285"/>
      <c r="SAB3" s="285"/>
      <c r="SAC3" s="285"/>
      <c r="SAD3" s="285"/>
      <c r="SAE3" s="285"/>
      <c r="SAF3" s="285"/>
      <c r="SAG3" s="285"/>
      <c r="SAH3" s="285"/>
      <c r="SAI3" s="285"/>
      <c r="SAJ3" s="285"/>
      <c r="SAK3" s="285"/>
      <c r="SAL3" s="285"/>
      <c r="SAM3" s="285"/>
      <c r="SAN3" s="285"/>
      <c r="SAO3" s="285"/>
      <c r="SAP3" s="285"/>
      <c r="SAQ3" s="285"/>
      <c r="SAR3" s="285"/>
      <c r="SAS3" s="285"/>
      <c r="SAT3" s="285"/>
      <c r="SAU3" s="285"/>
      <c r="SAV3" s="285"/>
      <c r="SAW3" s="285"/>
      <c r="SAX3" s="285"/>
      <c r="SAY3" s="285"/>
      <c r="SAZ3" s="285"/>
      <c r="SBA3" s="285"/>
      <c r="SBB3" s="285"/>
      <c r="SBC3" s="285"/>
      <c r="SBD3" s="285"/>
      <c r="SBE3" s="285"/>
      <c r="SBF3" s="285"/>
      <c r="SBG3" s="285"/>
      <c r="SBH3" s="285"/>
      <c r="SBI3" s="285"/>
      <c r="SBJ3" s="285"/>
      <c r="SBK3" s="285"/>
      <c r="SBL3" s="285"/>
      <c r="SBM3" s="285"/>
      <c r="SBN3" s="285"/>
      <c r="SBO3" s="285"/>
      <c r="SBP3" s="285"/>
      <c r="SBQ3" s="285"/>
      <c r="SBR3" s="285"/>
      <c r="SBS3" s="285"/>
      <c r="SBT3" s="285"/>
      <c r="SBU3" s="285"/>
      <c r="SBV3" s="285"/>
      <c r="SBW3" s="285"/>
      <c r="SBX3" s="285"/>
      <c r="SBY3" s="285"/>
      <c r="SBZ3" s="285"/>
      <c r="SCA3" s="285"/>
      <c r="SCB3" s="285"/>
      <c r="SCC3" s="285"/>
      <c r="SCD3" s="285"/>
      <c r="SCE3" s="285"/>
      <c r="SCF3" s="285"/>
      <c r="SCG3" s="285"/>
      <c r="SCH3" s="285"/>
      <c r="SCI3" s="285"/>
      <c r="SCJ3" s="285"/>
      <c r="SCK3" s="285"/>
      <c r="SCL3" s="285"/>
      <c r="SCM3" s="285"/>
      <c r="SCN3" s="285"/>
      <c r="SCO3" s="285"/>
      <c r="SCP3" s="285"/>
      <c r="SCQ3" s="285"/>
      <c r="SCR3" s="285"/>
      <c r="SCS3" s="285"/>
      <c r="SCT3" s="285"/>
      <c r="SCU3" s="285"/>
      <c r="SCV3" s="285"/>
      <c r="SCW3" s="285"/>
      <c r="SCX3" s="285"/>
      <c r="SCY3" s="285"/>
      <c r="SCZ3" s="285"/>
      <c r="SDA3" s="285"/>
      <c r="SDB3" s="285"/>
      <c r="SDC3" s="285"/>
      <c r="SDD3" s="285"/>
      <c r="SDE3" s="285"/>
      <c r="SDF3" s="285"/>
      <c r="SDG3" s="285"/>
      <c r="SDH3" s="285"/>
      <c r="SDI3" s="285"/>
      <c r="SDJ3" s="285"/>
      <c r="SDK3" s="285"/>
      <c r="SDL3" s="285"/>
      <c r="SDM3" s="285"/>
      <c r="SDN3" s="285"/>
      <c r="SDO3" s="285"/>
      <c r="SDP3" s="285"/>
      <c r="SDQ3" s="285"/>
      <c r="SDR3" s="285"/>
      <c r="SDS3" s="285"/>
      <c r="SDT3" s="285"/>
      <c r="SDU3" s="285"/>
      <c r="SDV3" s="285"/>
      <c r="SDW3" s="285"/>
      <c r="SDX3" s="285"/>
      <c r="SDY3" s="285"/>
      <c r="SDZ3" s="285"/>
      <c r="SEA3" s="285"/>
      <c r="SEB3" s="285"/>
      <c r="SEC3" s="285"/>
      <c r="SED3" s="285"/>
      <c r="SEE3" s="285"/>
      <c r="SEF3" s="285"/>
      <c r="SEG3" s="285"/>
      <c r="SEH3" s="285"/>
      <c r="SEI3" s="285"/>
      <c r="SEJ3" s="285"/>
      <c r="SEK3" s="285"/>
      <c r="SEL3" s="285"/>
      <c r="SEM3" s="285"/>
      <c r="SEN3" s="285"/>
      <c r="SEO3" s="285"/>
      <c r="SEP3" s="285"/>
      <c r="SEQ3" s="285"/>
      <c r="SER3" s="285"/>
      <c r="SES3" s="285"/>
      <c r="SET3" s="285"/>
      <c r="SEU3" s="285"/>
      <c r="SEV3" s="285"/>
      <c r="SEW3" s="285"/>
      <c r="SEX3" s="285"/>
      <c r="SEY3" s="285"/>
      <c r="SEZ3" s="285"/>
      <c r="SFA3" s="285"/>
      <c r="SFB3" s="285"/>
      <c r="SFC3" s="285"/>
      <c r="SFD3" s="285"/>
      <c r="SFE3" s="285"/>
      <c r="SFF3" s="285"/>
      <c r="SFG3" s="285"/>
      <c r="SFH3" s="285"/>
      <c r="SFI3" s="285"/>
      <c r="SFJ3" s="285"/>
      <c r="SFK3" s="285"/>
      <c r="SFL3" s="285"/>
      <c r="SFM3" s="285"/>
      <c r="SFN3" s="285"/>
      <c r="SFO3" s="285"/>
      <c r="SFP3" s="285"/>
      <c r="SFQ3" s="285"/>
      <c r="SFR3" s="285"/>
      <c r="SFS3" s="285"/>
      <c r="SFT3" s="285"/>
      <c r="SFU3" s="285"/>
      <c r="SFV3" s="285"/>
      <c r="SFW3" s="285"/>
      <c r="SFX3" s="285"/>
      <c r="SFY3" s="285"/>
      <c r="SFZ3" s="285"/>
      <c r="SGA3" s="285"/>
      <c r="SGB3" s="285"/>
      <c r="SGC3" s="285"/>
      <c r="SGD3" s="285"/>
      <c r="SGE3" s="285"/>
      <c r="SGF3" s="285"/>
      <c r="SGG3" s="285"/>
      <c r="SGH3" s="285"/>
      <c r="SGI3" s="285"/>
      <c r="SGJ3" s="285"/>
      <c r="SGK3" s="285"/>
      <c r="SGL3" s="285"/>
      <c r="SGM3" s="285"/>
      <c r="SGN3" s="285"/>
      <c r="SGO3" s="285"/>
      <c r="SGP3" s="285"/>
      <c r="SGQ3" s="285"/>
      <c r="SGR3" s="285"/>
      <c r="SGS3" s="285"/>
      <c r="SGT3" s="285"/>
      <c r="SGU3" s="285"/>
      <c r="SGV3" s="285"/>
      <c r="SGW3" s="285"/>
      <c r="SGX3" s="285"/>
      <c r="SGY3" s="285"/>
      <c r="SGZ3" s="285"/>
      <c r="SHA3" s="285"/>
      <c r="SHB3" s="285"/>
      <c r="SHC3" s="285"/>
      <c r="SHD3" s="285"/>
      <c r="SHE3" s="285"/>
      <c r="SHF3" s="285"/>
      <c r="SHG3" s="285"/>
      <c r="SHH3" s="285"/>
      <c r="SHI3" s="285"/>
      <c r="SHJ3" s="285"/>
      <c r="SHK3" s="285"/>
      <c r="SHL3" s="285"/>
      <c r="SHM3" s="285"/>
      <c r="SHN3" s="285"/>
      <c r="SHO3" s="285"/>
      <c r="SHP3" s="285"/>
      <c r="SHQ3" s="285"/>
      <c r="SHR3" s="285"/>
      <c r="SHS3" s="285"/>
      <c r="SHT3" s="285"/>
      <c r="SHU3" s="285"/>
      <c r="SHV3" s="285"/>
      <c r="SHW3" s="285"/>
      <c r="SHX3" s="285"/>
      <c r="SHY3" s="285"/>
      <c r="SHZ3" s="285"/>
      <c r="SIA3" s="285"/>
      <c r="SIB3" s="285"/>
      <c r="SIC3" s="285"/>
      <c r="SID3" s="285"/>
      <c r="SIE3" s="285"/>
      <c r="SIF3" s="285"/>
      <c r="SIG3" s="285"/>
      <c r="SIH3" s="285"/>
      <c r="SII3" s="285"/>
      <c r="SIJ3" s="285"/>
      <c r="SIK3" s="285"/>
      <c r="SIL3" s="285"/>
      <c r="SIM3" s="285"/>
      <c r="SIN3" s="285"/>
      <c r="SIO3" s="285"/>
      <c r="SIP3" s="285"/>
      <c r="SIQ3" s="285"/>
      <c r="SIR3" s="285"/>
      <c r="SIS3" s="285"/>
      <c r="SIT3" s="285"/>
      <c r="SIU3" s="285"/>
      <c r="SIV3" s="285"/>
      <c r="SIW3" s="285"/>
      <c r="SIX3" s="285"/>
      <c r="SIY3" s="285"/>
      <c r="SIZ3" s="285"/>
      <c r="SJA3" s="285"/>
      <c r="SJB3" s="285"/>
      <c r="SJC3" s="285"/>
      <c r="SJD3" s="285"/>
      <c r="SJE3" s="285"/>
      <c r="SJF3" s="285"/>
      <c r="SJG3" s="285"/>
      <c r="SJH3" s="285"/>
      <c r="SJI3" s="285"/>
      <c r="SJJ3" s="285"/>
      <c r="SJK3" s="285"/>
      <c r="SJL3" s="285"/>
      <c r="SJM3" s="285"/>
      <c r="SJN3" s="285"/>
      <c r="SJO3" s="285"/>
      <c r="SJP3" s="285"/>
      <c r="SJQ3" s="285"/>
      <c r="SJR3" s="285"/>
      <c r="SJS3" s="285"/>
      <c r="SJT3" s="285"/>
      <c r="SJU3" s="285"/>
      <c r="SJV3" s="285"/>
      <c r="SJW3" s="285"/>
      <c r="SJX3" s="285"/>
      <c r="SJY3" s="285"/>
      <c r="SJZ3" s="285"/>
      <c r="SKA3" s="285"/>
      <c r="SKB3" s="285"/>
      <c r="SKC3" s="285"/>
      <c r="SKD3" s="285"/>
      <c r="SKE3" s="285"/>
      <c r="SKF3" s="285"/>
      <c r="SKG3" s="285"/>
      <c r="SKH3" s="285"/>
      <c r="SKI3" s="285"/>
      <c r="SKJ3" s="285"/>
      <c r="SKK3" s="285"/>
      <c r="SKL3" s="285"/>
      <c r="SKM3" s="285"/>
      <c r="SKN3" s="285"/>
      <c r="SKO3" s="285"/>
      <c r="SKP3" s="285"/>
      <c r="SKQ3" s="285"/>
      <c r="SKR3" s="285"/>
      <c r="SKS3" s="285"/>
      <c r="SKT3" s="285"/>
      <c r="SKU3" s="285"/>
      <c r="SKV3" s="285"/>
      <c r="SKW3" s="285"/>
      <c r="SKX3" s="285"/>
      <c r="SKY3" s="285"/>
      <c r="SKZ3" s="285"/>
      <c r="SLA3" s="285"/>
      <c r="SLB3" s="285"/>
      <c r="SLC3" s="285"/>
      <c r="SLD3" s="285"/>
      <c r="SLE3" s="285"/>
      <c r="SLF3" s="285"/>
      <c r="SLG3" s="285"/>
      <c r="SLH3" s="285"/>
      <c r="SLI3" s="285"/>
      <c r="SLJ3" s="285"/>
      <c r="SLK3" s="285"/>
      <c r="SLL3" s="285"/>
      <c r="SLM3" s="285"/>
      <c r="SLN3" s="285"/>
      <c r="SLO3" s="285"/>
      <c r="SLP3" s="285"/>
      <c r="SLQ3" s="285"/>
      <c r="SLR3" s="285"/>
      <c r="SLS3" s="285"/>
      <c r="SLT3" s="285"/>
      <c r="SLU3" s="285"/>
      <c r="SLV3" s="285"/>
      <c r="SLW3" s="285"/>
      <c r="SLX3" s="285"/>
      <c r="SLY3" s="285"/>
      <c r="SLZ3" s="285"/>
      <c r="SMA3" s="285"/>
      <c r="SMB3" s="285"/>
      <c r="SMC3" s="285"/>
      <c r="SMD3" s="285"/>
      <c r="SME3" s="285"/>
      <c r="SMF3" s="285"/>
      <c r="SMG3" s="285"/>
      <c r="SMH3" s="285"/>
      <c r="SMI3" s="285"/>
      <c r="SMJ3" s="285"/>
      <c r="SMK3" s="285"/>
      <c r="SML3" s="285"/>
      <c r="SMM3" s="285"/>
      <c r="SMN3" s="285"/>
      <c r="SMO3" s="285"/>
      <c r="SMP3" s="285"/>
      <c r="SMQ3" s="285"/>
      <c r="SMR3" s="285"/>
      <c r="SMS3" s="285"/>
      <c r="SMT3" s="285"/>
      <c r="SMU3" s="285"/>
      <c r="SMV3" s="285"/>
      <c r="SMW3" s="285"/>
      <c r="SMX3" s="285"/>
      <c r="SMY3" s="285"/>
      <c r="SMZ3" s="285"/>
      <c r="SNA3" s="285"/>
      <c r="SNB3" s="285"/>
      <c r="SNC3" s="285"/>
      <c r="SND3" s="285"/>
      <c r="SNE3" s="285"/>
      <c r="SNF3" s="285"/>
      <c r="SNG3" s="285"/>
      <c r="SNH3" s="285"/>
      <c r="SNI3" s="285"/>
      <c r="SNJ3" s="285"/>
      <c r="SNK3" s="285"/>
      <c r="SNL3" s="285"/>
      <c r="SNM3" s="285"/>
      <c r="SNN3" s="285"/>
      <c r="SNO3" s="285"/>
      <c r="SNP3" s="285"/>
      <c r="SNQ3" s="285"/>
      <c r="SNR3" s="285"/>
      <c r="SNS3" s="285"/>
      <c r="SNT3" s="285"/>
      <c r="SNU3" s="285"/>
      <c r="SNV3" s="285"/>
      <c r="SNW3" s="285"/>
      <c r="SNX3" s="285"/>
      <c r="SNY3" s="285"/>
      <c r="SNZ3" s="285"/>
      <c r="SOA3" s="285"/>
      <c r="SOB3" s="285"/>
      <c r="SOC3" s="285"/>
      <c r="SOD3" s="285"/>
      <c r="SOE3" s="285"/>
      <c r="SOF3" s="285"/>
      <c r="SOG3" s="285"/>
      <c r="SOH3" s="285"/>
      <c r="SOI3" s="285"/>
      <c r="SOJ3" s="285"/>
      <c r="SOK3" s="285"/>
      <c r="SOL3" s="285"/>
      <c r="SOM3" s="285"/>
      <c r="SON3" s="285"/>
      <c r="SOO3" s="285"/>
      <c r="SOP3" s="285"/>
      <c r="SOQ3" s="285"/>
      <c r="SOR3" s="285"/>
      <c r="SOS3" s="285"/>
      <c r="SOT3" s="285"/>
      <c r="SOU3" s="285"/>
      <c r="SOV3" s="285"/>
      <c r="SOW3" s="285"/>
      <c r="SOX3" s="285"/>
      <c r="SOY3" s="285"/>
      <c r="SOZ3" s="285"/>
      <c r="SPA3" s="285"/>
      <c r="SPB3" s="285"/>
      <c r="SPC3" s="285"/>
      <c r="SPD3" s="285"/>
      <c r="SPE3" s="285"/>
      <c r="SPF3" s="285"/>
      <c r="SPG3" s="285"/>
      <c r="SPH3" s="285"/>
      <c r="SPI3" s="285"/>
      <c r="SPJ3" s="285"/>
      <c r="SPK3" s="285"/>
      <c r="SPL3" s="285"/>
      <c r="SPM3" s="285"/>
      <c r="SPN3" s="285"/>
      <c r="SPO3" s="285"/>
      <c r="SPP3" s="285"/>
      <c r="SPQ3" s="285"/>
      <c r="SPR3" s="285"/>
      <c r="SPS3" s="285"/>
      <c r="SPT3" s="285"/>
      <c r="SPU3" s="285"/>
      <c r="SPV3" s="285"/>
      <c r="SPW3" s="285"/>
      <c r="SPX3" s="285"/>
      <c r="SPY3" s="285"/>
      <c r="SPZ3" s="285"/>
      <c r="SQA3" s="285"/>
      <c r="SQB3" s="285"/>
      <c r="SQC3" s="285"/>
      <c r="SQD3" s="285"/>
      <c r="SQE3" s="285"/>
      <c r="SQF3" s="285"/>
      <c r="SQG3" s="285"/>
      <c r="SQH3" s="285"/>
      <c r="SQI3" s="285"/>
      <c r="SQJ3" s="285"/>
      <c r="SQK3" s="285"/>
      <c r="SQL3" s="285"/>
      <c r="SQM3" s="285"/>
      <c r="SQN3" s="285"/>
      <c r="SQO3" s="285"/>
      <c r="SQP3" s="285"/>
      <c r="SQQ3" s="285"/>
      <c r="SQR3" s="285"/>
      <c r="SQS3" s="285"/>
      <c r="SQT3" s="285"/>
      <c r="SQU3" s="285"/>
      <c r="SQV3" s="285"/>
      <c r="SQW3" s="285"/>
      <c r="SQX3" s="285"/>
      <c r="SQY3" s="285"/>
      <c r="SQZ3" s="285"/>
      <c r="SRA3" s="285"/>
      <c r="SRB3" s="285"/>
      <c r="SRC3" s="285"/>
      <c r="SRD3" s="285"/>
      <c r="SRE3" s="285"/>
      <c r="SRF3" s="285"/>
      <c r="SRG3" s="285"/>
      <c r="SRH3" s="285"/>
      <c r="SRI3" s="285"/>
      <c r="SRJ3" s="285"/>
      <c r="SRK3" s="285"/>
      <c r="SRL3" s="285"/>
      <c r="SRM3" s="285"/>
      <c r="SRN3" s="285"/>
      <c r="SRO3" s="285"/>
      <c r="SRP3" s="285"/>
      <c r="SRQ3" s="285"/>
      <c r="SRR3" s="285"/>
      <c r="SRS3" s="285"/>
      <c r="SRT3" s="285"/>
      <c r="SRU3" s="285"/>
      <c r="SRV3" s="285"/>
      <c r="SRW3" s="285"/>
      <c r="SRX3" s="285"/>
      <c r="SRY3" s="285"/>
      <c r="SRZ3" s="285"/>
      <c r="SSA3" s="285"/>
      <c r="SSB3" s="285"/>
      <c r="SSC3" s="285"/>
      <c r="SSD3" s="285"/>
      <c r="SSE3" s="285"/>
      <c r="SSF3" s="285"/>
      <c r="SSG3" s="285"/>
      <c r="SSH3" s="285"/>
      <c r="SSI3" s="285"/>
      <c r="SSJ3" s="285"/>
      <c r="SSK3" s="285"/>
      <c r="SSL3" s="285"/>
      <c r="SSM3" s="285"/>
      <c r="SSN3" s="285"/>
      <c r="SSO3" s="285"/>
      <c r="SSP3" s="285"/>
      <c r="SSQ3" s="285"/>
      <c r="SSR3" s="285"/>
      <c r="SSS3" s="285"/>
      <c r="SST3" s="285"/>
      <c r="SSU3" s="285"/>
      <c r="SSV3" s="285"/>
      <c r="SSW3" s="285"/>
      <c r="SSX3" s="285"/>
      <c r="SSY3" s="285"/>
      <c r="SSZ3" s="285"/>
      <c r="STA3" s="285"/>
      <c r="STB3" s="285"/>
      <c r="STC3" s="285"/>
      <c r="STD3" s="285"/>
      <c r="STE3" s="285"/>
      <c r="STF3" s="285"/>
      <c r="STG3" s="285"/>
      <c r="STH3" s="285"/>
      <c r="STI3" s="285"/>
      <c r="STJ3" s="285"/>
      <c r="STK3" s="285"/>
      <c r="STL3" s="285"/>
      <c r="STM3" s="285"/>
      <c r="STN3" s="285"/>
      <c r="STO3" s="285"/>
      <c r="STP3" s="285"/>
      <c r="STQ3" s="285"/>
      <c r="STR3" s="285"/>
      <c r="STS3" s="285"/>
      <c r="STT3" s="285"/>
      <c r="STU3" s="285"/>
      <c r="STV3" s="285"/>
      <c r="STW3" s="285"/>
      <c r="STX3" s="285"/>
      <c r="STY3" s="285"/>
      <c r="STZ3" s="285"/>
      <c r="SUA3" s="285"/>
      <c r="SUB3" s="285"/>
      <c r="SUC3" s="285"/>
      <c r="SUD3" s="285"/>
      <c r="SUE3" s="285"/>
      <c r="SUF3" s="285"/>
      <c r="SUG3" s="285"/>
      <c r="SUH3" s="285"/>
      <c r="SUI3" s="285"/>
      <c r="SUJ3" s="285"/>
      <c r="SUK3" s="285"/>
      <c r="SUL3" s="285"/>
      <c r="SUM3" s="285"/>
      <c r="SUN3" s="285"/>
      <c r="SUO3" s="285"/>
      <c r="SUP3" s="285"/>
      <c r="SUQ3" s="285"/>
      <c r="SUR3" s="285"/>
      <c r="SUS3" s="285"/>
      <c r="SUT3" s="285"/>
      <c r="SUU3" s="285"/>
      <c r="SUV3" s="285"/>
      <c r="SUW3" s="285"/>
      <c r="SUX3" s="285"/>
      <c r="SUY3" s="285"/>
      <c r="SUZ3" s="285"/>
      <c r="SVA3" s="285"/>
      <c r="SVB3" s="285"/>
      <c r="SVC3" s="285"/>
      <c r="SVD3" s="285"/>
      <c r="SVE3" s="285"/>
      <c r="SVF3" s="285"/>
      <c r="SVG3" s="285"/>
      <c r="SVH3" s="285"/>
      <c r="SVI3" s="285"/>
      <c r="SVJ3" s="285"/>
      <c r="SVK3" s="285"/>
      <c r="SVL3" s="285"/>
      <c r="SVM3" s="285"/>
      <c r="SVN3" s="285"/>
      <c r="SVO3" s="285"/>
      <c r="SVP3" s="285"/>
      <c r="SVQ3" s="285"/>
      <c r="SVR3" s="285"/>
      <c r="SVS3" s="285"/>
      <c r="SVT3" s="285"/>
      <c r="SVU3" s="285"/>
      <c r="SVV3" s="285"/>
      <c r="SVW3" s="285"/>
      <c r="SVX3" s="285"/>
      <c r="SVY3" s="285"/>
      <c r="SVZ3" s="285"/>
      <c r="SWA3" s="285"/>
      <c r="SWB3" s="285"/>
      <c r="SWC3" s="285"/>
      <c r="SWD3" s="285"/>
      <c r="SWE3" s="285"/>
      <c r="SWF3" s="285"/>
      <c r="SWG3" s="285"/>
      <c r="SWH3" s="285"/>
      <c r="SWI3" s="285"/>
      <c r="SWJ3" s="285"/>
      <c r="SWK3" s="285"/>
      <c r="SWL3" s="285"/>
      <c r="SWM3" s="285"/>
      <c r="SWN3" s="285"/>
      <c r="SWO3" s="285"/>
      <c r="SWP3" s="285"/>
      <c r="SWQ3" s="285"/>
      <c r="SWR3" s="285"/>
      <c r="SWS3" s="285"/>
      <c r="SWT3" s="285"/>
      <c r="SWU3" s="285"/>
      <c r="SWV3" s="285"/>
      <c r="SWW3" s="285"/>
      <c r="SWX3" s="285"/>
      <c r="SWY3" s="285"/>
      <c r="SWZ3" s="285"/>
      <c r="SXA3" s="285"/>
      <c r="SXB3" s="285"/>
      <c r="SXC3" s="285"/>
      <c r="SXD3" s="285"/>
      <c r="SXE3" s="285"/>
      <c r="SXF3" s="285"/>
      <c r="SXG3" s="285"/>
      <c r="SXH3" s="285"/>
      <c r="SXI3" s="285"/>
      <c r="SXJ3" s="285"/>
      <c r="SXK3" s="285"/>
      <c r="SXL3" s="285"/>
      <c r="SXM3" s="285"/>
      <c r="SXN3" s="285"/>
      <c r="SXO3" s="285"/>
      <c r="SXP3" s="285"/>
      <c r="SXQ3" s="285"/>
      <c r="SXR3" s="285"/>
      <c r="SXS3" s="285"/>
      <c r="SXT3" s="285"/>
      <c r="SXU3" s="285"/>
      <c r="SXV3" s="285"/>
      <c r="SXW3" s="285"/>
      <c r="SXX3" s="285"/>
      <c r="SXY3" s="285"/>
      <c r="SXZ3" s="285"/>
      <c r="SYA3" s="285"/>
      <c r="SYB3" s="285"/>
      <c r="SYC3" s="285"/>
      <c r="SYD3" s="285"/>
      <c r="SYE3" s="285"/>
      <c r="SYF3" s="285"/>
      <c r="SYG3" s="285"/>
      <c r="SYH3" s="285"/>
      <c r="SYI3" s="285"/>
      <c r="SYJ3" s="285"/>
      <c r="SYK3" s="285"/>
      <c r="SYL3" s="285"/>
      <c r="SYM3" s="285"/>
      <c r="SYN3" s="285"/>
      <c r="SYO3" s="285"/>
      <c r="SYP3" s="285"/>
      <c r="SYQ3" s="285"/>
      <c r="SYR3" s="285"/>
      <c r="SYS3" s="285"/>
      <c r="SYT3" s="285"/>
      <c r="SYU3" s="285"/>
      <c r="SYV3" s="285"/>
      <c r="SYW3" s="285"/>
      <c r="SYX3" s="285"/>
      <c r="SYY3" s="285"/>
      <c r="SYZ3" s="285"/>
      <c r="SZA3" s="285"/>
      <c r="SZB3" s="285"/>
      <c r="SZC3" s="285"/>
      <c r="SZD3" s="285"/>
      <c r="SZE3" s="285"/>
      <c r="SZF3" s="285"/>
      <c r="SZG3" s="285"/>
      <c r="SZH3" s="285"/>
      <c r="SZI3" s="285"/>
      <c r="SZJ3" s="285"/>
      <c r="SZK3" s="285"/>
      <c r="SZL3" s="285"/>
      <c r="SZM3" s="285"/>
      <c r="SZN3" s="285"/>
      <c r="SZO3" s="285"/>
      <c r="SZP3" s="285"/>
      <c r="SZQ3" s="285"/>
      <c r="SZR3" s="285"/>
      <c r="SZS3" s="285"/>
      <c r="SZT3" s="285"/>
      <c r="SZU3" s="285"/>
      <c r="SZV3" s="285"/>
      <c r="SZW3" s="285"/>
      <c r="SZX3" s="285"/>
      <c r="SZY3" s="285"/>
      <c r="SZZ3" s="285"/>
      <c r="TAA3" s="285"/>
      <c r="TAB3" s="285"/>
      <c r="TAC3" s="285"/>
      <c r="TAD3" s="285"/>
      <c r="TAE3" s="285"/>
      <c r="TAF3" s="285"/>
      <c r="TAG3" s="285"/>
      <c r="TAH3" s="285"/>
      <c r="TAI3" s="285"/>
      <c r="TAJ3" s="285"/>
      <c r="TAK3" s="285"/>
      <c r="TAL3" s="285"/>
      <c r="TAM3" s="285"/>
      <c r="TAN3" s="285"/>
      <c r="TAO3" s="285"/>
      <c r="TAP3" s="285"/>
      <c r="TAQ3" s="285"/>
      <c r="TAR3" s="285"/>
      <c r="TAS3" s="285"/>
      <c r="TAT3" s="285"/>
      <c r="TAU3" s="285"/>
      <c r="TAV3" s="285"/>
      <c r="TAW3" s="285"/>
      <c r="TAX3" s="285"/>
      <c r="TAY3" s="285"/>
      <c r="TAZ3" s="285"/>
      <c r="TBA3" s="285"/>
      <c r="TBB3" s="285"/>
      <c r="TBC3" s="285"/>
      <c r="TBD3" s="285"/>
      <c r="TBE3" s="285"/>
      <c r="TBF3" s="285"/>
      <c r="TBG3" s="285"/>
      <c r="TBH3" s="285"/>
      <c r="TBI3" s="285"/>
      <c r="TBJ3" s="285"/>
      <c r="TBK3" s="285"/>
      <c r="TBL3" s="285"/>
      <c r="TBM3" s="285"/>
      <c r="TBN3" s="285"/>
      <c r="TBO3" s="285"/>
      <c r="TBP3" s="285"/>
      <c r="TBQ3" s="285"/>
      <c r="TBR3" s="285"/>
      <c r="TBS3" s="285"/>
      <c r="TBT3" s="285"/>
      <c r="TBU3" s="285"/>
      <c r="TBV3" s="285"/>
      <c r="TBW3" s="285"/>
      <c r="TBX3" s="285"/>
      <c r="TBY3" s="285"/>
      <c r="TBZ3" s="285"/>
      <c r="TCA3" s="285"/>
      <c r="TCB3" s="285"/>
      <c r="TCC3" s="285"/>
      <c r="TCD3" s="285"/>
      <c r="TCE3" s="285"/>
      <c r="TCF3" s="285"/>
      <c r="TCG3" s="285"/>
      <c r="TCH3" s="285"/>
      <c r="TCI3" s="285"/>
      <c r="TCJ3" s="285"/>
      <c r="TCK3" s="285"/>
      <c r="TCL3" s="285"/>
      <c r="TCM3" s="285"/>
      <c r="TCN3" s="285"/>
      <c r="TCO3" s="285"/>
      <c r="TCP3" s="285"/>
      <c r="TCQ3" s="285"/>
      <c r="TCR3" s="285"/>
      <c r="TCS3" s="285"/>
      <c r="TCT3" s="285"/>
      <c r="TCU3" s="285"/>
      <c r="TCV3" s="285"/>
      <c r="TCW3" s="285"/>
      <c r="TCX3" s="285"/>
      <c r="TCY3" s="285"/>
      <c r="TCZ3" s="285"/>
      <c r="TDA3" s="285"/>
      <c r="TDB3" s="285"/>
      <c r="TDC3" s="285"/>
      <c r="TDD3" s="285"/>
      <c r="TDE3" s="285"/>
      <c r="TDF3" s="285"/>
      <c r="TDG3" s="285"/>
      <c r="TDH3" s="285"/>
      <c r="TDI3" s="285"/>
      <c r="TDJ3" s="285"/>
      <c r="TDK3" s="285"/>
      <c r="TDL3" s="285"/>
      <c r="TDM3" s="285"/>
      <c r="TDN3" s="285"/>
      <c r="TDO3" s="285"/>
      <c r="TDP3" s="285"/>
      <c r="TDQ3" s="285"/>
      <c r="TDR3" s="285"/>
      <c r="TDS3" s="285"/>
      <c r="TDT3" s="285"/>
      <c r="TDU3" s="285"/>
      <c r="TDV3" s="285"/>
      <c r="TDW3" s="285"/>
      <c r="TDX3" s="285"/>
      <c r="TDY3" s="285"/>
      <c r="TDZ3" s="285"/>
      <c r="TEA3" s="285"/>
      <c r="TEB3" s="285"/>
      <c r="TEC3" s="285"/>
      <c r="TED3" s="285"/>
      <c r="TEE3" s="285"/>
      <c r="TEF3" s="285"/>
      <c r="TEG3" s="285"/>
      <c r="TEH3" s="285"/>
      <c r="TEI3" s="285"/>
      <c r="TEJ3" s="285"/>
      <c r="TEK3" s="285"/>
      <c r="TEL3" s="285"/>
      <c r="TEM3" s="285"/>
      <c r="TEN3" s="285"/>
      <c r="TEO3" s="285"/>
      <c r="TEP3" s="285"/>
      <c r="TEQ3" s="285"/>
      <c r="TER3" s="285"/>
      <c r="TES3" s="285"/>
      <c r="TET3" s="285"/>
      <c r="TEU3" s="285"/>
      <c r="TEV3" s="285"/>
      <c r="TEW3" s="285"/>
      <c r="TEX3" s="285"/>
      <c r="TEY3" s="285"/>
      <c r="TEZ3" s="285"/>
      <c r="TFA3" s="285"/>
      <c r="TFB3" s="285"/>
      <c r="TFC3" s="285"/>
      <c r="TFD3" s="285"/>
      <c r="TFE3" s="285"/>
      <c r="TFF3" s="285"/>
      <c r="TFG3" s="285"/>
      <c r="TFH3" s="285"/>
      <c r="TFI3" s="285"/>
      <c r="TFJ3" s="285"/>
      <c r="TFK3" s="285"/>
      <c r="TFL3" s="285"/>
      <c r="TFM3" s="285"/>
      <c r="TFN3" s="285"/>
      <c r="TFO3" s="285"/>
      <c r="TFP3" s="285"/>
      <c r="TFQ3" s="285"/>
      <c r="TFR3" s="285"/>
      <c r="TFS3" s="285"/>
      <c r="TFT3" s="285"/>
      <c r="TFU3" s="285"/>
      <c r="TFV3" s="285"/>
      <c r="TFW3" s="285"/>
      <c r="TFX3" s="285"/>
      <c r="TFY3" s="285"/>
      <c r="TFZ3" s="285"/>
      <c r="TGA3" s="285"/>
      <c r="TGB3" s="285"/>
      <c r="TGC3" s="285"/>
      <c r="TGD3" s="285"/>
      <c r="TGE3" s="285"/>
      <c r="TGF3" s="285"/>
      <c r="TGG3" s="285"/>
      <c r="TGH3" s="285"/>
      <c r="TGI3" s="285"/>
      <c r="TGJ3" s="285"/>
      <c r="TGK3" s="285"/>
      <c r="TGL3" s="285"/>
      <c r="TGM3" s="285"/>
      <c r="TGN3" s="285"/>
      <c r="TGO3" s="285"/>
      <c r="TGP3" s="285"/>
      <c r="TGQ3" s="285"/>
      <c r="TGR3" s="285"/>
      <c r="TGS3" s="285"/>
      <c r="TGT3" s="285"/>
      <c r="TGU3" s="285"/>
      <c r="TGV3" s="285"/>
      <c r="TGW3" s="285"/>
      <c r="TGX3" s="285"/>
      <c r="TGY3" s="285"/>
      <c r="TGZ3" s="285"/>
      <c r="THA3" s="285"/>
      <c r="THB3" s="285"/>
      <c r="THC3" s="285"/>
      <c r="THD3" s="285"/>
      <c r="THE3" s="285"/>
      <c r="THF3" s="285"/>
      <c r="THG3" s="285"/>
      <c r="THH3" s="285"/>
      <c r="THI3" s="285"/>
      <c r="THJ3" s="285"/>
      <c r="THK3" s="285"/>
      <c r="THL3" s="285"/>
      <c r="THM3" s="285"/>
      <c r="THN3" s="285"/>
      <c r="THO3" s="285"/>
      <c r="THP3" s="285"/>
      <c r="THQ3" s="285"/>
      <c r="THR3" s="285"/>
      <c r="THS3" s="285"/>
      <c r="THT3" s="285"/>
      <c r="THU3" s="285"/>
      <c r="THV3" s="285"/>
      <c r="THW3" s="285"/>
      <c r="THX3" s="285"/>
      <c r="THY3" s="285"/>
      <c r="THZ3" s="285"/>
      <c r="TIA3" s="285"/>
      <c r="TIB3" s="285"/>
      <c r="TIC3" s="285"/>
      <c r="TID3" s="285"/>
      <c r="TIE3" s="285"/>
      <c r="TIF3" s="285"/>
      <c r="TIG3" s="285"/>
      <c r="TIH3" s="285"/>
      <c r="TII3" s="285"/>
      <c r="TIJ3" s="285"/>
      <c r="TIK3" s="285"/>
      <c r="TIL3" s="285"/>
      <c r="TIM3" s="285"/>
      <c r="TIN3" s="285"/>
      <c r="TIO3" s="285"/>
      <c r="TIP3" s="285"/>
      <c r="TIQ3" s="285"/>
      <c r="TIR3" s="285"/>
      <c r="TIS3" s="285"/>
      <c r="TIT3" s="285"/>
      <c r="TIU3" s="285"/>
      <c r="TIV3" s="285"/>
      <c r="TIW3" s="285"/>
      <c r="TIX3" s="285"/>
      <c r="TIY3" s="285"/>
      <c r="TIZ3" s="285"/>
      <c r="TJA3" s="285"/>
      <c r="TJB3" s="285"/>
      <c r="TJC3" s="285"/>
      <c r="TJD3" s="285"/>
      <c r="TJE3" s="285"/>
      <c r="TJF3" s="285"/>
      <c r="TJG3" s="285"/>
      <c r="TJH3" s="285"/>
      <c r="TJI3" s="285"/>
      <c r="TJJ3" s="285"/>
      <c r="TJK3" s="285"/>
      <c r="TJL3" s="285"/>
      <c r="TJM3" s="285"/>
      <c r="TJN3" s="285"/>
      <c r="TJO3" s="285"/>
      <c r="TJP3" s="285"/>
      <c r="TJQ3" s="285"/>
      <c r="TJR3" s="285"/>
      <c r="TJS3" s="285"/>
      <c r="TJT3" s="285"/>
      <c r="TJU3" s="285"/>
      <c r="TJV3" s="285"/>
      <c r="TJW3" s="285"/>
      <c r="TJX3" s="285"/>
      <c r="TJY3" s="285"/>
      <c r="TJZ3" s="285"/>
      <c r="TKA3" s="285"/>
      <c r="TKB3" s="285"/>
      <c r="TKC3" s="285"/>
      <c r="TKD3" s="285"/>
      <c r="TKE3" s="285"/>
      <c r="TKF3" s="285"/>
      <c r="TKG3" s="285"/>
      <c r="TKH3" s="285"/>
      <c r="TKI3" s="285"/>
      <c r="TKJ3" s="285"/>
      <c r="TKK3" s="285"/>
      <c r="TKL3" s="285"/>
      <c r="TKM3" s="285"/>
      <c r="TKN3" s="285"/>
      <c r="TKO3" s="285"/>
      <c r="TKP3" s="285"/>
      <c r="TKQ3" s="285"/>
      <c r="TKR3" s="285"/>
      <c r="TKS3" s="285"/>
      <c r="TKT3" s="285"/>
      <c r="TKU3" s="285"/>
      <c r="TKV3" s="285"/>
      <c r="TKW3" s="285"/>
      <c r="TKX3" s="285"/>
      <c r="TKY3" s="285"/>
      <c r="TKZ3" s="285"/>
      <c r="TLA3" s="285"/>
      <c r="TLB3" s="285"/>
      <c r="TLC3" s="285"/>
      <c r="TLD3" s="285"/>
      <c r="TLE3" s="285"/>
      <c r="TLF3" s="285"/>
      <c r="TLG3" s="285"/>
      <c r="TLH3" s="285"/>
      <c r="TLI3" s="285"/>
      <c r="TLJ3" s="285"/>
      <c r="TLK3" s="285"/>
      <c r="TLL3" s="285"/>
      <c r="TLM3" s="285"/>
      <c r="TLN3" s="285"/>
      <c r="TLO3" s="285"/>
      <c r="TLP3" s="285"/>
      <c r="TLQ3" s="285"/>
      <c r="TLR3" s="285"/>
      <c r="TLS3" s="285"/>
      <c r="TLT3" s="285"/>
      <c r="TLU3" s="285"/>
      <c r="TLV3" s="285"/>
      <c r="TLW3" s="285"/>
      <c r="TLX3" s="285"/>
      <c r="TLY3" s="285"/>
      <c r="TLZ3" s="285"/>
      <c r="TMA3" s="285"/>
      <c r="TMB3" s="285"/>
      <c r="TMC3" s="285"/>
      <c r="TMD3" s="285"/>
      <c r="TME3" s="285"/>
      <c r="TMF3" s="285"/>
      <c r="TMG3" s="285"/>
      <c r="TMH3" s="285"/>
      <c r="TMI3" s="285"/>
      <c r="TMJ3" s="285"/>
      <c r="TMK3" s="285"/>
      <c r="TML3" s="285"/>
      <c r="TMM3" s="285"/>
      <c r="TMN3" s="285"/>
      <c r="TMO3" s="285"/>
      <c r="TMP3" s="285"/>
      <c r="TMQ3" s="285"/>
      <c r="TMR3" s="285"/>
      <c r="TMS3" s="285"/>
      <c r="TMT3" s="285"/>
      <c r="TMU3" s="285"/>
      <c r="TMV3" s="285"/>
      <c r="TMW3" s="285"/>
      <c r="TMX3" s="285"/>
      <c r="TMY3" s="285"/>
      <c r="TMZ3" s="285"/>
      <c r="TNA3" s="285"/>
      <c r="TNB3" s="285"/>
      <c r="TNC3" s="285"/>
      <c r="TND3" s="285"/>
      <c r="TNE3" s="285"/>
      <c r="TNF3" s="285"/>
      <c r="TNG3" s="285"/>
      <c r="TNH3" s="285"/>
      <c r="TNI3" s="285"/>
      <c r="TNJ3" s="285"/>
      <c r="TNK3" s="285"/>
      <c r="TNL3" s="285"/>
      <c r="TNM3" s="285"/>
      <c r="TNN3" s="285"/>
      <c r="TNO3" s="285"/>
      <c r="TNP3" s="285"/>
      <c r="TNQ3" s="285"/>
      <c r="TNR3" s="285"/>
      <c r="TNS3" s="285"/>
      <c r="TNT3" s="285"/>
      <c r="TNU3" s="285"/>
      <c r="TNV3" s="285"/>
      <c r="TNW3" s="285"/>
      <c r="TNX3" s="285"/>
      <c r="TNY3" s="285"/>
      <c r="TNZ3" s="285"/>
      <c r="TOA3" s="285"/>
      <c r="TOB3" s="285"/>
      <c r="TOC3" s="285"/>
      <c r="TOD3" s="285"/>
      <c r="TOE3" s="285"/>
      <c r="TOF3" s="285"/>
      <c r="TOG3" s="285"/>
      <c r="TOH3" s="285"/>
      <c r="TOI3" s="285"/>
      <c r="TOJ3" s="285"/>
      <c r="TOK3" s="285"/>
      <c r="TOL3" s="285"/>
      <c r="TOM3" s="285"/>
      <c r="TON3" s="285"/>
      <c r="TOO3" s="285"/>
      <c r="TOP3" s="285"/>
      <c r="TOQ3" s="285"/>
      <c r="TOR3" s="285"/>
      <c r="TOS3" s="285"/>
      <c r="TOT3" s="285"/>
      <c r="TOU3" s="285"/>
      <c r="TOV3" s="285"/>
      <c r="TOW3" s="285"/>
      <c r="TOX3" s="285"/>
      <c r="TOY3" s="285"/>
      <c r="TOZ3" s="285"/>
      <c r="TPA3" s="285"/>
      <c r="TPB3" s="285"/>
      <c r="TPC3" s="285"/>
      <c r="TPD3" s="285"/>
      <c r="TPE3" s="285"/>
      <c r="TPF3" s="285"/>
      <c r="TPG3" s="285"/>
      <c r="TPH3" s="285"/>
      <c r="TPI3" s="285"/>
      <c r="TPJ3" s="285"/>
      <c r="TPK3" s="285"/>
      <c r="TPL3" s="285"/>
      <c r="TPM3" s="285"/>
      <c r="TPN3" s="285"/>
      <c r="TPO3" s="285"/>
      <c r="TPP3" s="285"/>
      <c r="TPQ3" s="285"/>
      <c r="TPR3" s="285"/>
      <c r="TPS3" s="285"/>
      <c r="TPT3" s="285"/>
      <c r="TPU3" s="285"/>
      <c r="TPV3" s="285"/>
      <c r="TPW3" s="285"/>
      <c r="TPX3" s="285"/>
      <c r="TPY3" s="285"/>
      <c r="TPZ3" s="285"/>
      <c r="TQA3" s="285"/>
      <c r="TQB3" s="285"/>
      <c r="TQC3" s="285"/>
      <c r="TQD3" s="285"/>
      <c r="TQE3" s="285"/>
      <c r="TQF3" s="285"/>
      <c r="TQG3" s="285"/>
      <c r="TQH3" s="285"/>
      <c r="TQI3" s="285"/>
      <c r="TQJ3" s="285"/>
      <c r="TQK3" s="285"/>
      <c r="TQL3" s="285"/>
      <c r="TQM3" s="285"/>
      <c r="TQN3" s="285"/>
      <c r="TQO3" s="285"/>
      <c r="TQP3" s="285"/>
      <c r="TQQ3" s="285"/>
      <c r="TQR3" s="285"/>
      <c r="TQS3" s="285"/>
      <c r="TQT3" s="285"/>
      <c r="TQU3" s="285"/>
      <c r="TQV3" s="285"/>
      <c r="TQW3" s="285"/>
      <c r="TQX3" s="285"/>
      <c r="TQY3" s="285"/>
      <c r="TQZ3" s="285"/>
      <c r="TRA3" s="285"/>
      <c r="TRB3" s="285"/>
      <c r="TRC3" s="285"/>
      <c r="TRD3" s="285"/>
      <c r="TRE3" s="285"/>
      <c r="TRF3" s="285"/>
      <c r="TRG3" s="285"/>
      <c r="TRH3" s="285"/>
      <c r="TRI3" s="285"/>
      <c r="TRJ3" s="285"/>
      <c r="TRK3" s="285"/>
      <c r="TRL3" s="285"/>
      <c r="TRM3" s="285"/>
      <c r="TRN3" s="285"/>
      <c r="TRO3" s="285"/>
      <c r="TRP3" s="285"/>
      <c r="TRQ3" s="285"/>
      <c r="TRR3" s="285"/>
      <c r="TRS3" s="285"/>
      <c r="TRT3" s="285"/>
      <c r="TRU3" s="285"/>
      <c r="TRV3" s="285"/>
      <c r="TRW3" s="285"/>
      <c r="TRX3" s="285"/>
      <c r="TRY3" s="285"/>
      <c r="TRZ3" s="285"/>
      <c r="TSA3" s="285"/>
      <c r="TSB3" s="285"/>
      <c r="TSC3" s="285"/>
      <c r="TSD3" s="285"/>
      <c r="TSE3" s="285"/>
      <c r="TSF3" s="285"/>
      <c r="TSG3" s="285"/>
      <c r="TSH3" s="285"/>
      <c r="TSI3" s="285"/>
      <c r="TSJ3" s="285"/>
      <c r="TSK3" s="285"/>
      <c r="TSL3" s="285"/>
      <c r="TSM3" s="285"/>
      <c r="TSN3" s="285"/>
      <c r="TSO3" s="285"/>
      <c r="TSP3" s="285"/>
      <c r="TSQ3" s="285"/>
      <c r="TSR3" s="285"/>
      <c r="TSS3" s="285"/>
      <c r="TST3" s="285"/>
      <c r="TSU3" s="285"/>
      <c r="TSV3" s="285"/>
      <c r="TSW3" s="285"/>
      <c r="TSX3" s="285"/>
      <c r="TSY3" s="285"/>
      <c r="TSZ3" s="285"/>
      <c r="TTA3" s="285"/>
      <c r="TTB3" s="285"/>
      <c r="TTC3" s="285"/>
      <c r="TTD3" s="285"/>
      <c r="TTE3" s="285"/>
      <c r="TTF3" s="285"/>
      <c r="TTG3" s="285"/>
      <c r="TTH3" s="285"/>
      <c r="TTI3" s="285"/>
      <c r="TTJ3" s="285"/>
      <c r="TTK3" s="285"/>
      <c r="TTL3" s="285"/>
      <c r="TTM3" s="285"/>
      <c r="TTN3" s="285"/>
      <c r="TTO3" s="285"/>
      <c r="TTP3" s="285"/>
      <c r="TTQ3" s="285"/>
      <c r="TTR3" s="285"/>
      <c r="TTS3" s="285"/>
      <c r="TTT3" s="285"/>
      <c r="TTU3" s="285"/>
      <c r="TTV3" s="285"/>
      <c r="TTW3" s="285"/>
      <c r="TTX3" s="285"/>
      <c r="TTY3" s="285"/>
      <c r="TTZ3" s="285"/>
      <c r="TUA3" s="285"/>
      <c r="TUB3" s="285"/>
      <c r="TUC3" s="285"/>
      <c r="TUD3" s="285"/>
      <c r="TUE3" s="285"/>
      <c r="TUF3" s="285"/>
      <c r="TUG3" s="285"/>
      <c r="TUH3" s="285"/>
      <c r="TUI3" s="285"/>
      <c r="TUJ3" s="285"/>
      <c r="TUK3" s="285"/>
      <c r="TUL3" s="285"/>
      <c r="TUM3" s="285"/>
      <c r="TUN3" s="285"/>
      <c r="TUO3" s="285"/>
      <c r="TUP3" s="285"/>
      <c r="TUQ3" s="285"/>
      <c r="TUR3" s="285"/>
      <c r="TUS3" s="285"/>
      <c r="TUT3" s="285"/>
      <c r="TUU3" s="285"/>
      <c r="TUV3" s="285"/>
      <c r="TUW3" s="285"/>
      <c r="TUX3" s="285"/>
      <c r="TUY3" s="285"/>
      <c r="TUZ3" s="285"/>
      <c r="TVA3" s="285"/>
      <c r="TVB3" s="285"/>
      <c r="TVC3" s="285"/>
      <c r="TVD3" s="285"/>
      <c r="TVE3" s="285"/>
      <c r="TVF3" s="285"/>
      <c r="TVG3" s="285"/>
      <c r="TVH3" s="285"/>
      <c r="TVI3" s="285"/>
      <c r="TVJ3" s="285"/>
      <c r="TVK3" s="285"/>
      <c r="TVL3" s="285"/>
      <c r="TVM3" s="285"/>
      <c r="TVN3" s="285"/>
      <c r="TVO3" s="285"/>
      <c r="TVP3" s="285"/>
      <c r="TVQ3" s="285"/>
      <c r="TVR3" s="285"/>
      <c r="TVS3" s="285"/>
      <c r="TVT3" s="285"/>
      <c r="TVU3" s="285"/>
      <c r="TVV3" s="285"/>
      <c r="TVW3" s="285"/>
      <c r="TVX3" s="285"/>
      <c r="TVY3" s="285"/>
      <c r="TVZ3" s="285"/>
      <c r="TWA3" s="285"/>
      <c r="TWB3" s="285"/>
      <c r="TWC3" s="285"/>
      <c r="TWD3" s="285"/>
      <c r="TWE3" s="285"/>
      <c r="TWF3" s="285"/>
      <c r="TWG3" s="285"/>
      <c r="TWH3" s="285"/>
      <c r="TWI3" s="285"/>
      <c r="TWJ3" s="285"/>
      <c r="TWK3" s="285"/>
      <c r="TWL3" s="285"/>
      <c r="TWM3" s="285"/>
      <c r="TWN3" s="285"/>
      <c r="TWO3" s="285"/>
      <c r="TWP3" s="285"/>
      <c r="TWQ3" s="285"/>
      <c r="TWR3" s="285"/>
      <c r="TWS3" s="285"/>
      <c r="TWT3" s="285"/>
      <c r="TWU3" s="285"/>
      <c r="TWV3" s="285"/>
      <c r="TWW3" s="285"/>
      <c r="TWX3" s="285"/>
      <c r="TWY3" s="285"/>
      <c r="TWZ3" s="285"/>
      <c r="TXA3" s="285"/>
      <c r="TXB3" s="285"/>
      <c r="TXC3" s="285"/>
      <c r="TXD3" s="285"/>
      <c r="TXE3" s="285"/>
      <c r="TXF3" s="285"/>
      <c r="TXG3" s="285"/>
      <c r="TXH3" s="285"/>
      <c r="TXI3" s="285"/>
      <c r="TXJ3" s="285"/>
      <c r="TXK3" s="285"/>
      <c r="TXL3" s="285"/>
      <c r="TXM3" s="285"/>
      <c r="TXN3" s="285"/>
      <c r="TXO3" s="285"/>
      <c r="TXP3" s="285"/>
      <c r="TXQ3" s="285"/>
      <c r="TXR3" s="285"/>
      <c r="TXS3" s="285"/>
      <c r="TXT3" s="285"/>
      <c r="TXU3" s="285"/>
      <c r="TXV3" s="285"/>
      <c r="TXW3" s="285"/>
      <c r="TXX3" s="285"/>
      <c r="TXY3" s="285"/>
      <c r="TXZ3" s="285"/>
      <c r="TYA3" s="285"/>
      <c r="TYB3" s="285"/>
      <c r="TYC3" s="285"/>
      <c r="TYD3" s="285"/>
      <c r="TYE3" s="285"/>
      <c r="TYF3" s="285"/>
      <c r="TYG3" s="285"/>
      <c r="TYH3" s="285"/>
      <c r="TYI3" s="285"/>
      <c r="TYJ3" s="285"/>
      <c r="TYK3" s="285"/>
      <c r="TYL3" s="285"/>
      <c r="TYM3" s="285"/>
      <c r="TYN3" s="285"/>
      <c r="TYO3" s="285"/>
      <c r="TYP3" s="285"/>
      <c r="TYQ3" s="285"/>
      <c r="TYR3" s="285"/>
      <c r="TYS3" s="285"/>
      <c r="TYT3" s="285"/>
      <c r="TYU3" s="285"/>
      <c r="TYV3" s="285"/>
      <c r="TYW3" s="285"/>
      <c r="TYX3" s="285"/>
      <c r="TYY3" s="285"/>
      <c r="TYZ3" s="285"/>
      <c r="TZA3" s="285"/>
      <c r="TZB3" s="285"/>
      <c r="TZC3" s="285"/>
      <c r="TZD3" s="285"/>
      <c r="TZE3" s="285"/>
      <c r="TZF3" s="285"/>
      <c r="TZG3" s="285"/>
      <c r="TZH3" s="285"/>
      <c r="TZI3" s="285"/>
      <c r="TZJ3" s="285"/>
      <c r="TZK3" s="285"/>
      <c r="TZL3" s="285"/>
      <c r="TZM3" s="285"/>
      <c r="TZN3" s="285"/>
      <c r="TZO3" s="285"/>
      <c r="TZP3" s="285"/>
      <c r="TZQ3" s="285"/>
      <c r="TZR3" s="285"/>
      <c r="TZS3" s="285"/>
      <c r="TZT3" s="285"/>
      <c r="TZU3" s="285"/>
      <c r="TZV3" s="285"/>
      <c r="TZW3" s="285"/>
      <c r="TZX3" s="285"/>
      <c r="TZY3" s="285"/>
      <c r="TZZ3" s="285"/>
      <c r="UAA3" s="285"/>
      <c r="UAB3" s="285"/>
      <c r="UAC3" s="285"/>
      <c r="UAD3" s="285"/>
      <c r="UAE3" s="285"/>
      <c r="UAF3" s="285"/>
      <c r="UAG3" s="285"/>
      <c r="UAH3" s="285"/>
      <c r="UAI3" s="285"/>
      <c r="UAJ3" s="285"/>
      <c r="UAK3" s="285"/>
      <c r="UAL3" s="285"/>
      <c r="UAM3" s="285"/>
      <c r="UAN3" s="285"/>
      <c r="UAO3" s="285"/>
      <c r="UAP3" s="285"/>
      <c r="UAQ3" s="285"/>
      <c r="UAR3" s="285"/>
      <c r="UAS3" s="285"/>
      <c r="UAT3" s="285"/>
      <c r="UAU3" s="285"/>
      <c r="UAV3" s="285"/>
      <c r="UAW3" s="285"/>
      <c r="UAX3" s="285"/>
      <c r="UAY3" s="285"/>
      <c r="UAZ3" s="285"/>
      <c r="UBA3" s="285"/>
      <c r="UBB3" s="285"/>
      <c r="UBC3" s="285"/>
      <c r="UBD3" s="285"/>
      <c r="UBE3" s="285"/>
      <c r="UBF3" s="285"/>
      <c r="UBG3" s="285"/>
      <c r="UBH3" s="285"/>
      <c r="UBI3" s="285"/>
      <c r="UBJ3" s="285"/>
      <c r="UBK3" s="285"/>
      <c r="UBL3" s="285"/>
      <c r="UBM3" s="285"/>
      <c r="UBN3" s="285"/>
      <c r="UBO3" s="285"/>
      <c r="UBP3" s="285"/>
      <c r="UBQ3" s="285"/>
      <c r="UBR3" s="285"/>
      <c r="UBS3" s="285"/>
      <c r="UBT3" s="285"/>
      <c r="UBU3" s="285"/>
      <c r="UBV3" s="285"/>
      <c r="UBW3" s="285"/>
      <c r="UBX3" s="285"/>
      <c r="UBY3" s="285"/>
      <c r="UBZ3" s="285"/>
      <c r="UCA3" s="285"/>
      <c r="UCB3" s="285"/>
      <c r="UCC3" s="285"/>
      <c r="UCD3" s="285"/>
      <c r="UCE3" s="285"/>
      <c r="UCF3" s="285"/>
      <c r="UCG3" s="285"/>
      <c r="UCH3" s="285"/>
      <c r="UCI3" s="285"/>
      <c r="UCJ3" s="285"/>
      <c r="UCK3" s="285"/>
      <c r="UCL3" s="285"/>
      <c r="UCM3" s="285"/>
      <c r="UCN3" s="285"/>
      <c r="UCO3" s="285"/>
      <c r="UCP3" s="285"/>
      <c r="UCQ3" s="285"/>
      <c r="UCR3" s="285"/>
      <c r="UCS3" s="285"/>
      <c r="UCT3" s="285"/>
      <c r="UCU3" s="285"/>
      <c r="UCV3" s="285"/>
      <c r="UCW3" s="285"/>
      <c r="UCX3" s="285"/>
      <c r="UCY3" s="285"/>
      <c r="UCZ3" s="285"/>
      <c r="UDA3" s="285"/>
      <c r="UDB3" s="285"/>
      <c r="UDC3" s="285"/>
      <c r="UDD3" s="285"/>
      <c r="UDE3" s="285"/>
      <c r="UDF3" s="285"/>
      <c r="UDG3" s="285"/>
      <c r="UDH3" s="285"/>
      <c r="UDI3" s="285"/>
      <c r="UDJ3" s="285"/>
      <c r="UDK3" s="285"/>
      <c r="UDL3" s="285"/>
      <c r="UDM3" s="285"/>
      <c r="UDN3" s="285"/>
      <c r="UDO3" s="285"/>
      <c r="UDP3" s="285"/>
      <c r="UDQ3" s="285"/>
      <c r="UDR3" s="285"/>
      <c r="UDS3" s="285"/>
      <c r="UDT3" s="285"/>
      <c r="UDU3" s="285"/>
      <c r="UDV3" s="285"/>
      <c r="UDW3" s="285"/>
      <c r="UDX3" s="285"/>
      <c r="UDY3" s="285"/>
      <c r="UDZ3" s="285"/>
      <c r="UEA3" s="285"/>
      <c r="UEB3" s="285"/>
      <c r="UEC3" s="285"/>
      <c r="UED3" s="285"/>
      <c r="UEE3" s="285"/>
      <c r="UEF3" s="285"/>
      <c r="UEG3" s="285"/>
      <c r="UEH3" s="285"/>
      <c r="UEI3" s="285"/>
      <c r="UEJ3" s="285"/>
      <c r="UEK3" s="285"/>
      <c r="UEL3" s="285"/>
      <c r="UEM3" s="285"/>
      <c r="UEN3" s="285"/>
      <c r="UEO3" s="285"/>
      <c r="UEP3" s="285"/>
      <c r="UEQ3" s="285"/>
      <c r="UER3" s="285"/>
      <c r="UES3" s="285"/>
      <c r="UET3" s="285"/>
      <c r="UEU3" s="285"/>
      <c r="UEV3" s="285"/>
      <c r="UEW3" s="285"/>
      <c r="UEX3" s="285"/>
      <c r="UEY3" s="285"/>
      <c r="UEZ3" s="285"/>
      <c r="UFA3" s="285"/>
      <c r="UFB3" s="285"/>
      <c r="UFC3" s="285"/>
      <c r="UFD3" s="285"/>
      <c r="UFE3" s="285"/>
      <c r="UFF3" s="285"/>
      <c r="UFG3" s="285"/>
      <c r="UFH3" s="285"/>
      <c r="UFI3" s="285"/>
      <c r="UFJ3" s="285"/>
      <c r="UFK3" s="285"/>
      <c r="UFL3" s="285"/>
      <c r="UFM3" s="285"/>
      <c r="UFN3" s="285"/>
      <c r="UFO3" s="285"/>
      <c r="UFP3" s="285"/>
      <c r="UFQ3" s="285"/>
      <c r="UFR3" s="285"/>
      <c r="UFS3" s="285"/>
      <c r="UFT3" s="285"/>
      <c r="UFU3" s="285"/>
      <c r="UFV3" s="285"/>
      <c r="UFW3" s="285"/>
      <c r="UFX3" s="285"/>
      <c r="UFY3" s="285"/>
      <c r="UFZ3" s="285"/>
      <c r="UGA3" s="285"/>
      <c r="UGB3" s="285"/>
      <c r="UGC3" s="285"/>
      <c r="UGD3" s="285"/>
      <c r="UGE3" s="285"/>
      <c r="UGF3" s="285"/>
      <c r="UGG3" s="285"/>
      <c r="UGH3" s="285"/>
      <c r="UGI3" s="285"/>
      <c r="UGJ3" s="285"/>
      <c r="UGK3" s="285"/>
      <c r="UGL3" s="285"/>
      <c r="UGM3" s="285"/>
      <c r="UGN3" s="285"/>
      <c r="UGO3" s="285"/>
      <c r="UGP3" s="285"/>
      <c r="UGQ3" s="285"/>
      <c r="UGR3" s="285"/>
      <c r="UGS3" s="285"/>
      <c r="UGT3" s="285"/>
      <c r="UGU3" s="285"/>
      <c r="UGV3" s="285"/>
      <c r="UGW3" s="285"/>
      <c r="UGX3" s="285"/>
      <c r="UGY3" s="285"/>
      <c r="UGZ3" s="285"/>
      <c r="UHA3" s="285"/>
      <c r="UHB3" s="285"/>
      <c r="UHC3" s="285"/>
      <c r="UHD3" s="285"/>
      <c r="UHE3" s="285"/>
      <c r="UHF3" s="285"/>
      <c r="UHG3" s="285"/>
      <c r="UHH3" s="285"/>
      <c r="UHI3" s="285"/>
      <c r="UHJ3" s="285"/>
      <c r="UHK3" s="285"/>
      <c r="UHL3" s="285"/>
      <c r="UHM3" s="285"/>
      <c r="UHN3" s="285"/>
      <c r="UHO3" s="285"/>
      <c r="UHP3" s="285"/>
      <c r="UHQ3" s="285"/>
      <c r="UHR3" s="285"/>
      <c r="UHS3" s="285"/>
      <c r="UHT3" s="285"/>
      <c r="UHU3" s="285"/>
      <c r="UHV3" s="285"/>
      <c r="UHW3" s="285"/>
      <c r="UHX3" s="285"/>
      <c r="UHY3" s="285"/>
      <c r="UHZ3" s="285"/>
      <c r="UIA3" s="285"/>
      <c r="UIB3" s="285"/>
      <c r="UIC3" s="285"/>
      <c r="UID3" s="285"/>
      <c r="UIE3" s="285"/>
      <c r="UIF3" s="285"/>
      <c r="UIG3" s="285"/>
      <c r="UIH3" s="285"/>
      <c r="UII3" s="285"/>
      <c r="UIJ3" s="285"/>
      <c r="UIK3" s="285"/>
      <c r="UIL3" s="285"/>
      <c r="UIM3" s="285"/>
      <c r="UIN3" s="285"/>
      <c r="UIO3" s="285"/>
      <c r="UIP3" s="285"/>
      <c r="UIQ3" s="285"/>
      <c r="UIR3" s="285"/>
      <c r="UIS3" s="285"/>
      <c r="UIT3" s="285"/>
      <c r="UIU3" s="285"/>
      <c r="UIV3" s="285"/>
      <c r="UIW3" s="285"/>
      <c r="UIX3" s="285"/>
      <c r="UIY3" s="285"/>
      <c r="UIZ3" s="285"/>
      <c r="UJA3" s="285"/>
      <c r="UJB3" s="285"/>
      <c r="UJC3" s="285"/>
      <c r="UJD3" s="285"/>
      <c r="UJE3" s="285"/>
      <c r="UJF3" s="285"/>
      <c r="UJG3" s="285"/>
      <c r="UJH3" s="285"/>
      <c r="UJI3" s="285"/>
      <c r="UJJ3" s="285"/>
      <c r="UJK3" s="285"/>
      <c r="UJL3" s="285"/>
      <c r="UJM3" s="285"/>
      <c r="UJN3" s="285"/>
      <c r="UJO3" s="285"/>
      <c r="UJP3" s="285"/>
      <c r="UJQ3" s="285"/>
      <c r="UJR3" s="285"/>
      <c r="UJS3" s="285"/>
      <c r="UJT3" s="285"/>
      <c r="UJU3" s="285"/>
      <c r="UJV3" s="285"/>
      <c r="UJW3" s="285"/>
      <c r="UJX3" s="285"/>
      <c r="UJY3" s="285"/>
      <c r="UJZ3" s="285"/>
      <c r="UKA3" s="285"/>
      <c r="UKB3" s="285"/>
      <c r="UKC3" s="285"/>
      <c r="UKD3" s="285"/>
      <c r="UKE3" s="285"/>
      <c r="UKF3" s="285"/>
      <c r="UKG3" s="285"/>
      <c r="UKH3" s="285"/>
      <c r="UKI3" s="285"/>
      <c r="UKJ3" s="285"/>
      <c r="UKK3" s="285"/>
      <c r="UKL3" s="285"/>
      <c r="UKM3" s="285"/>
      <c r="UKN3" s="285"/>
      <c r="UKO3" s="285"/>
      <c r="UKP3" s="285"/>
      <c r="UKQ3" s="285"/>
      <c r="UKR3" s="285"/>
      <c r="UKS3" s="285"/>
      <c r="UKT3" s="285"/>
      <c r="UKU3" s="285"/>
      <c r="UKV3" s="285"/>
      <c r="UKW3" s="285"/>
      <c r="UKX3" s="285"/>
      <c r="UKY3" s="285"/>
      <c r="UKZ3" s="285"/>
      <c r="ULA3" s="285"/>
      <c r="ULB3" s="285"/>
      <c r="ULC3" s="285"/>
      <c r="ULD3" s="285"/>
      <c r="ULE3" s="285"/>
      <c r="ULF3" s="285"/>
      <c r="ULG3" s="285"/>
      <c r="ULH3" s="285"/>
      <c r="ULI3" s="285"/>
      <c r="ULJ3" s="285"/>
      <c r="ULK3" s="285"/>
      <c r="ULL3" s="285"/>
      <c r="ULM3" s="285"/>
      <c r="ULN3" s="285"/>
      <c r="ULO3" s="285"/>
      <c r="ULP3" s="285"/>
      <c r="ULQ3" s="285"/>
      <c r="ULR3" s="285"/>
      <c r="ULS3" s="285"/>
      <c r="ULT3" s="285"/>
      <c r="ULU3" s="285"/>
      <c r="ULV3" s="285"/>
      <c r="ULW3" s="285"/>
      <c r="ULX3" s="285"/>
      <c r="ULY3" s="285"/>
      <c r="ULZ3" s="285"/>
      <c r="UMA3" s="285"/>
      <c r="UMB3" s="285"/>
      <c r="UMC3" s="285"/>
      <c r="UMD3" s="285"/>
      <c r="UME3" s="285"/>
      <c r="UMF3" s="285"/>
      <c r="UMG3" s="285"/>
      <c r="UMH3" s="285"/>
      <c r="UMI3" s="285"/>
      <c r="UMJ3" s="285"/>
      <c r="UMK3" s="285"/>
      <c r="UML3" s="285"/>
      <c r="UMM3" s="285"/>
      <c r="UMN3" s="285"/>
      <c r="UMO3" s="285"/>
      <c r="UMP3" s="285"/>
      <c r="UMQ3" s="285"/>
      <c r="UMR3" s="285"/>
      <c r="UMS3" s="285"/>
      <c r="UMT3" s="285"/>
      <c r="UMU3" s="285"/>
      <c r="UMV3" s="285"/>
      <c r="UMW3" s="285"/>
      <c r="UMX3" s="285"/>
      <c r="UMY3" s="285"/>
      <c r="UMZ3" s="285"/>
      <c r="UNA3" s="285"/>
      <c r="UNB3" s="285"/>
      <c r="UNC3" s="285"/>
      <c r="UND3" s="285"/>
      <c r="UNE3" s="285"/>
      <c r="UNF3" s="285"/>
      <c r="UNG3" s="285"/>
      <c r="UNH3" s="285"/>
      <c r="UNI3" s="285"/>
      <c r="UNJ3" s="285"/>
      <c r="UNK3" s="285"/>
      <c r="UNL3" s="285"/>
      <c r="UNM3" s="285"/>
      <c r="UNN3" s="285"/>
      <c r="UNO3" s="285"/>
      <c r="UNP3" s="285"/>
      <c r="UNQ3" s="285"/>
      <c r="UNR3" s="285"/>
      <c r="UNS3" s="285"/>
      <c r="UNT3" s="285"/>
      <c r="UNU3" s="285"/>
      <c r="UNV3" s="285"/>
      <c r="UNW3" s="285"/>
      <c r="UNX3" s="285"/>
      <c r="UNY3" s="285"/>
      <c r="UNZ3" s="285"/>
      <c r="UOA3" s="285"/>
      <c r="UOB3" s="285"/>
      <c r="UOC3" s="285"/>
      <c r="UOD3" s="285"/>
      <c r="UOE3" s="285"/>
      <c r="UOF3" s="285"/>
      <c r="UOG3" s="285"/>
      <c r="UOH3" s="285"/>
      <c r="UOI3" s="285"/>
      <c r="UOJ3" s="285"/>
      <c r="UOK3" s="285"/>
      <c r="UOL3" s="285"/>
      <c r="UOM3" s="285"/>
      <c r="UON3" s="285"/>
      <c r="UOO3" s="285"/>
      <c r="UOP3" s="285"/>
      <c r="UOQ3" s="285"/>
      <c r="UOR3" s="285"/>
      <c r="UOS3" s="285"/>
      <c r="UOT3" s="285"/>
      <c r="UOU3" s="285"/>
      <c r="UOV3" s="285"/>
      <c r="UOW3" s="285"/>
      <c r="UOX3" s="285"/>
      <c r="UOY3" s="285"/>
      <c r="UOZ3" s="285"/>
      <c r="UPA3" s="285"/>
      <c r="UPB3" s="285"/>
      <c r="UPC3" s="285"/>
      <c r="UPD3" s="285"/>
      <c r="UPE3" s="285"/>
      <c r="UPF3" s="285"/>
      <c r="UPG3" s="285"/>
      <c r="UPH3" s="285"/>
      <c r="UPI3" s="285"/>
      <c r="UPJ3" s="285"/>
      <c r="UPK3" s="285"/>
      <c r="UPL3" s="285"/>
      <c r="UPM3" s="285"/>
      <c r="UPN3" s="285"/>
      <c r="UPO3" s="285"/>
      <c r="UPP3" s="285"/>
      <c r="UPQ3" s="285"/>
      <c r="UPR3" s="285"/>
      <c r="UPS3" s="285"/>
      <c r="UPT3" s="285"/>
      <c r="UPU3" s="285"/>
      <c r="UPV3" s="285"/>
      <c r="UPW3" s="285"/>
      <c r="UPX3" s="285"/>
      <c r="UPY3" s="285"/>
      <c r="UPZ3" s="285"/>
      <c r="UQA3" s="285"/>
      <c r="UQB3" s="285"/>
      <c r="UQC3" s="285"/>
      <c r="UQD3" s="285"/>
      <c r="UQE3" s="285"/>
      <c r="UQF3" s="285"/>
      <c r="UQG3" s="285"/>
      <c r="UQH3" s="285"/>
      <c r="UQI3" s="285"/>
      <c r="UQJ3" s="285"/>
      <c r="UQK3" s="285"/>
      <c r="UQL3" s="285"/>
      <c r="UQM3" s="285"/>
      <c r="UQN3" s="285"/>
      <c r="UQO3" s="285"/>
      <c r="UQP3" s="285"/>
      <c r="UQQ3" s="285"/>
      <c r="UQR3" s="285"/>
      <c r="UQS3" s="285"/>
      <c r="UQT3" s="285"/>
      <c r="UQU3" s="285"/>
      <c r="UQV3" s="285"/>
      <c r="UQW3" s="285"/>
      <c r="UQX3" s="285"/>
      <c r="UQY3" s="285"/>
      <c r="UQZ3" s="285"/>
      <c r="URA3" s="285"/>
      <c r="URB3" s="285"/>
      <c r="URC3" s="285"/>
      <c r="URD3" s="285"/>
      <c r="URE3" s="285"/>
      <c r="URF3" s="285"/>
      <c r="URG3" s="285"/>
      <c r="URH3" s="285"/>
      <c r="URI3" s="285"/>
      <c r="URJ3" s="285"/>
      <c r="URK3" s="285"/>
      <c r="URL3" s="285"/>
      <c r="URM3" s="285"/>
      <c r="URN3" s="285"/>
      <c r="URO3" s="285"/>
      <c r="URP3" s="285"/>
      <c r="URQ3" s="285"/>
      <c r="URR3" s="285"/>
      <c r="URS3" s="285"/>
      <c r="URT3" s="285"/>
      <c r="URU3" s="285"/>
      <c r="URV3" s="285"/>
      <c r="URW3" s="285"/>
      <c r="URX3" s="285"/>
      <c r="URY3" s="285"/>
      <c r="URZ3" s="285"/>
      <c r="USA3" s="285"/>
      <c r="USB3" s="285"/>
      <c r="USC3" s="285"/>
      <c r="USD3" s="285"/>
      <c r="USE3" s="285"/>
      <c r="USF3" s="285"/>
      <c r="USG3" s="285"/>
      <c r="USH3" s="285"/>
      <c r="USI3" s="285"/>
      <c r="USJ3" s="285"/>
      <c r="USK3" s="285"/>
      <c r="USL3" s="285"/>
      <c r="USM3" s="285"/>
      <c r="USN3" s="285"/>
      <c r="USO3" s="285"/>
      <c r="USP3" s="285"/>
      <c r="USQ3" s="285"/>
      <c r="USR3" s="285"/>
      <c r="USS3" s="285"/>
      <c r="UST3" s="285"/>
      <c r="USU3" s="285"/>
      <c r="USV3" s="285"/>
      <c r="USW3" s="285"/>
      <c r="USX3" s="285"/>
      <c r="USY3" s="285"/>
      <c r="USZ3" s="285"/>
      <c r="UTA3" s="285"/>
      <c r="UTB3" s="285"/>
      <c r="UTC3" s="285"/>
      <c r="UTD3" s="285"/>
      <c r="UTE3" s="285"/>
      <c r="UTF3" s="285"/>
      <c r="UTG3" s="285"/>
      <c r="UTH3" s="285"/>
      <c r="UTI3" s="285"/>
      <c r="UTJ3" s="285"/>
      <c r="UTK3" s="285"/>
      <c r="UTL3" s="285"/>
      <c r="UTM3" s="285"/>
      <c r="UTN3" s="285"/>
      <c r="UTO3" s="285"/>
      <c r="UTP3" s="285"/>
      <c r="UTQ3" s="285"/>
      <c r="UTR3" s="285"/>
      <c r="UTS3" s="285"/>
      <c r="UTT3" s="285"/>
      <c r="UTU3" s="285"/>
      <c r="UTV3" s="285"/>
      <c r="UTW3" s="285"/>
      <c r="UTX3" s="285"/>
      <c r="UTY3" s="285"/>
      <c r="UTZ3" s="285"/>
      <c r="UUA3" s="285"/>
      <c r="UUB3" s="285"/>
      <c r="UUC3" s="285"/>
      <c r="UUD3" s="285"/>
      <c r="UUE3" s="285"/>
      <c r="UUF3" s="285"/>
      <c r="UUG3" s="285"/>
      <c r="UUH3" s="285"/>
      <c r="UUI3" s="285"/>
      <c r="UUJ3" s="285"/>
      <c r="UUK3" s="285"/>
      <c r="UUL3" s="285"/>
      <c r="UUM3" s="285"/>
      <c r="UUN3" s="285"/>
      <c r="UUO3" s="285"/>
      <c r="UUP3" s="285"/>
      <c r="UUQ3" s="285"/>
      <c r="UUR3" s="285"/>
      <c r="UUS3" s="285"/>
      <c r="UUT3" s="285"/>
      <c r="UUU3" s="285"/>
      <c r="UUV3" s="285"/>
      <c r="UUW3" s="285"/>
      <c r="UUX3" s="285"/>
      <c r="UUY3" s="285"/>
      <c r="UUZ3" s="285"/>
      <c r="UVA3" s="285"/>
      <c r="UVB3" s="285"/>
      <c r="UVC3" s="285"/>
      <c r="UVD3" s="285"/>
      <c r="UVE3" s="285"/>
      <c r="UVF3" s="285"/>
      <c r="UVG3" s="285"/>
      <c r="UVH3" s="285"/>
      <c r="UVI3" s="285"/>
      <c r="UVJ3" s="285"/>
      <c r="UVK3" s="285"/>
      <c r="UVL3" s="285"/>
      <c r="UVM3" s="285"/>
      <c r="UVN3" s="285"/>
      <c r="UVO3" s="285"/>
      <c r="UVP3" s="285"/>
      <c r="UVQ3" s="285"/>
      <c r="UVR3" s="285"/>
      <c r="UVS3" s="285"/>
      <c r="UVT3" s="285"/>
      <c r="UVU3" s="285"/>
      <c r="UVV3" s="285"/>
      <c r="UVW3" s="285"/>
      <c r="UVX3" s="285"/>
      <c r="UVY3" s="285"/>
      <c r="UVZ3" s="285"/>
      <c r="UWA3" s="285"/>
      <c r="UWB3" s="285"/>
      <c r="UWC3" s="285"/>
      <c r="UWD3" s="285"/>
      <c r="UWE3" s="285"/>
      <c r="UWF3" s="285"/>
      <c r="UWG3" s="285"/>
      <c r="UWH3" s="285"/>
      <c r="UWI3" s="285"/>
      <c r="UWJ3" s="285"/>
      <c r="UWK3" s="285"/>
      <c r="UWL3" s="285"/>
      <c r="UWM3" s="285"/>
      <c r="UWN3" s="285"/>
      <c r="UWO3" s="285"/>
      <c r="UWP3" s="285"/>
      <c r="UWQ3" s="285"/>
      <c r="UWR3" s="285"/>
      <c r="UWS3" s="285"/>
      <c r="UWT3" s="285"/>
      <c r="UWU3" s="285"/>
      <c r="UWV3" s="285"/>
      <c r="UWW3" s="285"/>
      <c r="UWX3" s="285"/>
      <c r="UWY3" s="285"/>
      <c r="UWZ3" s="285"/>
      <c r="UXA3" s="285"/>
      <c r="UXB3" s="285"/>
      <c r="UXC3" s="285"/>
      <c r="UXD3" s="285"/>
      <c r="UXE3" s="285"/>
      <c r="UXF3" s="285"/>
      <c r="UXG3" s="285"/>
      <c r="UXH3" s="285"/>
      <c r="UXI3" s="285"/>
      <c r="UXJ3" s="285"/>
      <c r="UXK3" s="285"/>
      <c r="UXL3" s="285"/>
      <c r="UXM3" s="285"/>
      <c r="UXN3" s="285"/>
      <c r="UXO3" s="285"/>
      <c r="UXP3" s="285"/>
      <c r="UXQ3" s="285"/>
      <c r="UXR3" s="285"/>
      <c r="UXS3" s="285"/>
      <c r="UXT3" s="285"/>
      <c r="UXU3" s="285"/>
      <c r="UXV3" s="285"/>
      <c r="UXW3" s="285"/>
      <c r="UXX3" s="285"/>
      <c r="UXY3" s="285"/>
      <c r="UXZ3" s="285"/>
      <c r="UYA3" s="285"/>
      <c r="UYB3" s="285"/>
      <c r="UYC3" s="285"/>
      <c r="UYD3" s="285"/>
      <c r="UYE3" s="285"/>
      <c r="UYF3" s="285"/>
      <c r="UYG3" s="285"/>
      <c r="UYH3" s="285"/>
      <c r="UYI3" s="285"/>
      <c r="UYJ3" s="285"/>
      <c r="UYK3" s="285"/>
      <c r="UYL3" s="285"/>
      <c r="UYM3" s="285"/>
      <c r="UYN3" s="285"/>
      <c r="UYO3" s="285"/>
      <c r="UYP3" s="285"/>
      <c r="UYQ3" s="285"/>
      <c r="UYR3" s="285"/>
      <c r="UYS3" s="285"/>
      <c r="UYT3" s="285"/>
      <c r="UYU3" s="285"/>
      <c r="UYV3" s="285"/>
      <c r="UYW3" s="285"/>
      <c r="UYX3" s="285"/>
      <c r="UYY3" s="285"/>
      <c r="UYZ3" s="285"/>
      <c r="UZA3" s="285"/>
      <c r="UZB3" s="285"/>
      <c r="UZC3" s="285"/>
      <c r="UZD3" s="285"/>
      <c r="UZE3" s="285"/>
      <c r="UZF3" s="285"/>
      <c r="UZG3" s="285"/>
      <c r="UZH3" s="285"/>
      <c r="UZI3" s="285"/>
      <c r="UZJ3" s="285"/>
      <c r="UZK3" s="285"/>
      <c r="UZL3" s="285"/>
      <c r="UZM3" s="285"/>
      <c r="UZN3" s="285"/>
      <c r="UZO3" s="285"/>
      <c r="UZP3" s="285"/>
      <c r="UZQ3" s="285"/>
      <c r="UZR3" s="285"/>
      <c r="UZS3" s="285"/>
      <c r="UZT3" s="285"/>
      <c r="UZU3" s="285"/>
      <c r="UZV3" s="285"/>
      <c r="UZW3" s="285"/>
      <c r="UZX3" s="285"/>
      <c r="UZY3" s="285"/>
      <c r="UZZ3" s="285"/>
      <c r="VAA3" s="285"/>
      <c r="VAB3" s="285"/>
      <c r="VAC3" s="285"/>
      <c r="VAD3" s="285"/>
      <c r="VAE3" s="285"/>
      <c r="VAF3" s="285"/>
      <c r="VAG3" s="285"/>
      <c r="VAH3" s="285"/>
      <c r="VAI3" s="285"/>
      <c r="VAJ3" s="285"/>
      <c r="VAK3" s="285"/>
      <c r="VAL3" s="285"/>
      <c r="VAM3" s="285"/>
      <c r="VAN3" s="285"/>
      <c r="VAO3" s="285"/>
      <c r="VAP3" s="285"/>
      <c r="VAQ3" s="285"/>
      <c r="VAR3" s="285"/>
      <c r="VAS3" s="285"/>
      <c r="VAT3" s="285"/>
      <c r="VAU3" s="285"/>
      <c r="VAV3" s="285"/>
      <c r="VAW3" s="285"/>
      <c r="VAX3" s="285"/>
      <c r="VAY3" s="285"/>
      <c r="VAZ3" s="285"/>
      <c r="VBA3" s="285"/>
      <c r="VBB3" s="285"/>
      <c r="VBC3" s="285"/>
      <c r="VBD3" s="285"/>
      <c r="VBE3" s="285"/>
      <c r="VBF3" s="285"/>
      <c r="VBG3" s="285"/>
      <c r="VBH3" s="285"/>
      <c r="VBI3" s="285"/>
      <c r="VBJ3" s="285"/>
      <c r="VBK3" s="285"/>
      <c r="VBL3" s="285"/>
      <c r="VBM3" s="285"/>
      <c r="VBN3" s="285"/>
      <c r="VBO3" s="285"/>
      <c r="VBP3" s="285"/>
      <c r="VBQ3" s="285"/>
      <c r="VBR3" s="285"/>
      <c r="VBS3" s="285"/>
      <c r="VBT3" s="285"/>
      <c r="VBU3" s="285"/>
      <c r="VBV3" s="285"/>
      <c r="VBW3" s="285"/>
      <c r="VBX3" s="285"/>
      <c r="VBY3" s="285"/>
      <c r="VBZ3" s="285"/>
      <c r="VCA3" s="285"/>
      <c r="VCB3" s="285"/>
      <c r="VCC3" s="285"/>
      <c r="VCD3" s="285"/>
      <c r="VCE3" s="285"/>
      <c r="VCF3" s="285"/>
      <c r="VCG3" s="285"/>
      <c r="VCH3" s="285"/>
      <c r="VCI3" s="285"/>
      <c r="VCJ3" s="285"/>
      <c r="VCK3" s="285"/>
      <c r="VCL3" s="285"/>
      <c r="VCM3" s="285"/>
      <c r="VCN3" s="285"/>
      <c r="VCO3" s="285"/>
      <c r="VCP3" s="285"/>
      <c r="VCQ3" s="285"/>
      <c r="VCR3" s="285"/>
      <c r="VCS3" s="285"/>
      <c r="VCT3" s="285"/>
      <c r="VCU3" s="285"/>
      <c r="VCV3" s="285"/>
      <c r="VCW3" s="285"/>
      <c r="VCX3" s="285"/>
      <c r="VCY3" s="285"/>
      <c r="VCZ3" s="285"/>
      <c r="VDA3" s="285"/>
      <c r="VDB3" s="285"/>
      <c r="VDC3" s="285"/>
      <c r="VDD3" s="285"/>
      <c r="VDE3" s="285"/>
      <c r="VDF3" s="285"/>
      <c r="VDG3" s="285"/>
      <c r="VDH3" s="285"/>
      <c r="VDI3" s="285"/>
      <c r="VDJ3" s="285"/>
      <c r="VDK3" s="285"/>
      <c r="VDL3" s="285"/>
      <c r="VDM3" s="285"/>
      <c r="VDN3" s="285"/>
      <c r="VDO3" s="285"/>
      <c r="VDP3" s="285"/>
      <c r="VDQ3" s="285"/>
      <c r="VDR3" s="285"/>
      <c r="VDS3" s="285"/>
      <c r="VDT3" s="285"/>
      <c r="VDU3" s="285"/>
      <c r="VDV3" s="285"/>
      <c r="VDW3" s="285"/>
      <c r="VDX3" s="285"/>
      <c r="VDY3" s="285"/>
      <c r="VDZ3" s="285"/>
      <c r="VEA3" s="285"/>
      <c r="VEB3" s="285"/>
      <c r="VEC3" s="285"/>
      <c r="VED3" s="285"/>
      <c r="VEE3" s="285"/>
      <c r="VEF3" s="285"/>
      <c r="VEG3" s="285"/>
      <c r="VEH3" s="285"/>
      <c r="VEI3" s="285"/>
      <c r="VEJ3" s="285"/>
      <c r="VEK3" s="285"/>
      <c r="VEL3" s="285"/>
      <c r="VEM3" s="285"/>
      <c r="VEN3" s="285"/>
      <c r="VEO3" s="285"/>
      <c r="VEP3" s="285"/>
      <c r="VEQ3" s="285"/>
      <c r="VER3" s="285"/>
      <c r="VES3" s="285"/>
      <c r="VET3" s="285"/>
      <c r="VEU3" s="285"/>
      <c r="VEV3" s="285"/>
      <c r="VEW3" s="285"/>
      <c r="VEX3" s="285"/>
      <c r="VEY3" s="285"/>
      <c r="VEZ3" s="285"/>
      <c r="VFA3" s="285"/>
      <c r="VFB3" s="285"/>
      <c r="VFC3" s="285"/>
      <c r="VFD3" s="285"/>
      <c r="VFE3" s="285"/>
      <c r="VFF3" s="285"/>
      <c r="VFG3" s="285"/>
      <c r="VFH3" s="285"/>
      <c r="VFI3" s="285"/>
      <c r="VFJ3" s="285"/>
      <c r="VFK3" s="285"/>
      <c r="VFL3" s="285"/>
      <c r="VFM3" s="285"/>
      <c r="VFN3" s="285"/>
      <c r="VFO3" s="285"/>
      <c r="VFP3" s="285"/>
      <c r="VFQ3" s="285"/>
      <c r="VFR3" s="285"/>
      <c r="VFS3" s="285"/>
      <c r="VFT3" s="285"/>
      <c r="VFU3" s="285"/>
      <c r="VFV3" s="285"/>
      <c r="VFW3" s="285"/>
      <c r="VFX3" s="285"/>
      <c r="VFY3" s="285"/>
      <c r="VFZ3" s="285"/>
      <c r="VGA3" s="285"/>
      <c r="VGB3" s="285"/>
      <c r="VGC3" s="285"/>
      <c r="VGD3" s="285"/>
      <c r="VGE3" s="285"/>
      <c r="VGF3" s="285"/>
      <c r="VGG3" s="285"/>
      <c r="VGH3" s="285"/>
      <c r="VGI3" s="285"/>
      <c r="VGJ3" s="285"/>
      <c r="VGK3" s="285"/>
      <c r="VGL3" s="285"/>
      <c r="VGM3" s="285"/>
      <c r="VGN3" s="285"/>
      <c r="VGO3" s="285"/>
      <c r="VGP3" s="285"/>
      <c r="VGQ3" s="285"/>
      <c r="VGR3" s="285"/>
      <c r="VGS3" s="285"/>
      <c r="VGT3" s="285"/>
      <c r="VGU3" s="285"/>
      <c r="VGV3" s="285"/>
      <c r="VGW3" s="285"/>
      <c r="VGX3" s="285"/>
      <c r="VGY3" s="285"/>
      <c r="VGZ3" s="285"/>
      <c r="VHA3" s="285"/>
      <c r="VHB3" s="285"/>
      <c r="VHC3" s="285"/>
      <c r="VHD3" s="285"/>
      <c r="VHE3" s="285"/>
      <c r="VHF3" s="285"/>
      <c r="VHG3" s="285"/>
      <c r="VHH3" s="285"/>
      <c r="VHI3" s="285"/>
      <c r="VHJ3" s="285"/>
      <c r="VHK3" s="285"/>
      <c r="VHL3" s="285"/>
      <c r="VHM3" s="285"/>
      <c r="VHN3" s="285"/>
      <c r="VHO3" s="285"/>
      <c r="VHP3" s="285"/>
      <c r="VHQ3" s="285"/>
      <c r="VHR3" s="285"/>
      <c r="VHS3" s="285"/>
      <c r="VHT3" s="285"/>
      <c r="VHU3" s="285"/>
      <c r="VHV3" s="285"/>
      <c r="VHW3" s="285"/>
      <c r="VHX3" s="285"/>
      <c r="VHY3" s="285"/>
      <c r="VHZ3" s="285"/>
      <c r="VIA3" s="285"/>
      <c r="VIB3" s="285"/>
      <c r="VIC3" s="285"/>
      <c r="VID3" s="285"/>
      <c r="VIE3" s="285"/>
      <c r="VIF3" s="285"/>
      <c r="VIG3" s="285"/>
      <c r="VIH3" s="285"/>
      <c r="VII3" s="285"/>
      <c r="VIJ3" s="285"/>
      <c r="VIK3" s="285"/>
      <c r="VIL3" s="285"/>
      <c r="VIM3" s="285"/>
      <c r="VIN3" s="285"/>
      <c r="VIO3" s="285"/>
      <c r="VIP3" s="285"/>
      <c r="VIQ3" s="285"/>
      <c r="VIR3" s="285"/>
      <c r="VIS3" s="285"/>
      <c r="VIT3" s="285"/>
      <c r="VIU3" s="285"/>
      <c r="VIV3" s="285"/>
      <c r="VIW3" s="285"/>
      <c r="VIX3" s="285"/>
      <c r="VIY3" s="285"/>
      <c r="VIZ3" s="285"/>
      <c r="VJA3" s="285"/>
      <c r="VJB3" s="285"/>
      <c r="VJC3" s="285"/>
      <c r="VJD3" s="285"/>
      <c r="VJE3" s="285"/>
      <c r="VJF3" s="285"/>
      <c r="VJG3" s="285"/>
      <c r="VJH3" s="285"/>
      <c r="VJI3" s="285"/>
      <c r="VJJ3" s="285"/>
      <c r="VJK3" s="285"/>
      <c r="VJL3" s="285"/>
      <c r="VJM3" s="285"/>
      <c r="VJN3" s="285"/>
      <c r="VJO3" s="285"/>
      <c r="VJP3" s="285"/>
      <c r="VJQ3" s="285"/>
      <c r="VJR3" s="285"/>
      <c r="VJS3" s="285"/>
      <c r="VJT3" s="285"/>
      <c r="VJU3" s="285"/>
      <c r="VJV3" s="285"/>
      <c r="VJW3" s="285"/>
      <c r="VJX3" s="285"/>
      <c r="VJY3" s="285"/>
      <c r="VJZ3" s="285"/>
      <c r="VKA3" s="285"/>
      <c r="VKB3" s="285"/>
      <c r="VKC3" s="285"/>
      <c r="VKD3" s="285"/>
      <c r="VKE3" s="285"/>
      <c r="VKF3" s="285"/>
      <c r="VKG3" s="285"/>
      <c r="VKH3" s="285"/>
      <c r="VKI3" s="285"/>
      <c r="VKJ3" s="285"/>
      <c r="VKK3" s="285"/>
      <c r="VKL3" s="285"/>
      <c r="VKM3" s="285"/>
      <c r="VKN3" s="285"/>
      <c r="VKO3" s="285"/>
      <c r="VKP3" s="285"/>
      <c r="VKQ3" s="285"/>
      <c r="VKR3" s="285"/>
      <c r="VKS3" s="285"/>
      <c r="VKT3" s="285"/>
      <c r="VKU3" s="285"/>
      <c r="VKV3" s="285"/>
      <c r="VKW3" s="285"/>
      <c r="VKX3" s="285"/>
      <c r="VKY3" s="285"/>
      <c r="VKZ3" s="285"/>
      <c r="VLA3" s="285"/>
      <c r="VLB3" s="285"/>
      <c r="VLC3" s="285"/>
      <c r="VLD3" s="285"/>
      <c r="VLE3" s="285"/>
      <c r="VLF3" s="285"/>
      <c r="VLG3" s="285"/>
      <c r="VLH3" s="285"/>
      <c r="VLI3" s="285"/>
      <c r="VLJ3" s="285"/>
      <c r="VLK3" s="285"/>
      <c r="VLL3" s="285"/>
      <c r="VLM3" s="285"/>
      <c r="VLN3" s="285"/>
      <c r="VLO3" s="285"/>
      <c r="VLP3" s="285"/>
      <c r="VLQ3" s="285"/>
      <c r="VLR3" s="285"/>
      <c r="VLS3" s="285"/>
      <c r="VLT3" s="285"/>
      <c r="VLU3" s="285"/>
      <c r="VLV3" s="285"/>
      <c r="VLW3" s="285"/>
      <c r="VLX3" s="285"/>
      <c r="VLY3" s="285"/>
      <c r="VLZ3" s="285"/>
      <c r="VMA3" s="285"/>
      <c r="VMB3" s="285"/>
      <c r="VMC3" s="285"/>
      <c r="VMD3" s="285"/>
      <c r="VME3" s="285"/>
      <c r="VMF3" s="285"/>
      <c r="VMG3" s="285"/>
      <c r="VMH3" s="285"/>
      <c r="VMI3" s="285"/>
      <c r="VMJ3" s="285"/>
      <c r="VMK3" s="285"/>
      <c r="VML3" s="285"/>
      <c r="VMM3" s="285"/>
      <c r="VMN3" s="285"/>
      <c r="VMO3" s="285"/>
      <c r="VMP3" s="285"/>
      <c r="VMQ3" s="285"/>
      <c r="VMR3" s="285"/>
      <c r="VMS3" s="285"/>
      <c r="VMT3" s="285"/>
      <c r="VMU3" s="285"/>
      <c r="VMV3" s="285"/>
      <c r="VMW3" s="285"/>
      <c r="VMX3" s="285"/>
      <c r="VMY3" s="285"/>
      <c r="VMZ3" s="285"/>
      <c r="VNA3" s="285"/>
      <c r="VNB3" s="285"/>
      <c r="VNC3" s="285"/>
      <c r="VND3" s="285"/>
      <c r="VNE3" s="285"/>
      <c r="VNF3" s="285"/>
      <c r="VNG3" s="285"/>
      <c r="VNH3" s="285"/>
      <c r="VNI3" s="285"/>
      <c r="VNJ3" s="285"/>
      <c r="VNK3" s="285"/>
      <c r="VNL3" s="285"/>
      <c r="VNM3" s="285"/>
      <c r="VNN3" s="285"/>
      <c r="VNO3" s="285"/>
      <c r="VNP3" s="285"/>
      <c r="VNQ3" s="285"/>
      <c r="VNR3" s="285"/>
      <c r="VNS3" s="285"/>
      <c r="VNT3" s="285"/>
      <c r="VNU3" s="285"/>
      <c r="VNV3" s="285"/>
      <c r="VNW3" s="285"/>
      <c r="VNX3" s="285"/>
      <c r="VNY3" s="285"/>
      <c r="VNZ3" s="285"/>
      <c r="VOA3" s="285"/>
      <c r="VOB3" s="285"/>
      <c r="VOC3" s="285"/>
      <c r="VOD3" s="285"/>
      <c r="VOE3" s="285"/>
      <c r="VOF3" s="285"/>
      <c r="VOG3" s="285"/>
      <c r="VOH3" s="285"/>
      <c r="VOI3" s="285"/>
      <c r="VOJ3" s="285"/>
      <c r="VOK3" s="285"/>
      <c r="VOL3" s="285"/>
      <c r="VOM3" s="285"/>
      <c r="VON3" s="285"/>
      <c r="VOO3" s="285"/>
      <c r="VOP3" s="285"/>
      <c r="VOQ3" s="285"/>
      <c r="VOR3" s="285"/>
      <c r="VOS3" s="285"/>
      <c r="VOT3" s="285"/>
      <c r="VOU3" s="285"/>
      <c r="VOV3" s="285"/>
      <c r="VOW3" s="285"/>
      <c r="VOX3" s="285"/>
      <c r="VOY3" s="285"/>
      <c r="VOZ3" s="285"/>
      <c r="VPA3" s="285"/>
      <c r="VPB3" s="285"/>
      <c r="VPC3" s="285"/>
      <c r="VPD3" s="285"/>
      <c r="VPE3" s="285"/>
      <c r="VPF3" s="285"/>
      <c r="VPG3" s="285"/>
      <c r="VPH3" s="285"/>
      <c r="VPI3" s="285"/>
      <c r="VPJ3" s="285"/>
      <c r="VPK3" s="285"/>
      <c r="VPL3" s="285"/>
      <c r="VPM3" s="285"/>
      <c r="VPN3" s="285"/>
      <c r="VPO3" s="285"/>
      <c r="VPP3" s="285"/>
      <c r="VPQ3" s="285"/>
      <c r="VPR3" s="285"/>
      <c r="VPS3" s="285"/>
      <c r="VPT3" s="285"/>
      <c r="VPU3" s="285"/>
      <c r="VPV3" s="285"/>
      <c r="VPW3" s="285"/>
      <c r="VPX3" s="285"/>
      <c r="VPY3" s="285"/>
      <c r="VPZ3" s="285"/>
      <c r="VQA3" s="285"/>
      <c r="VQB3" s="285"/>
      <c r="VQC3" s="285"/>
      <c r="VQD3" s="285"/>
      <c r="VQE3" s="285"/>
      <c r="VQF3" s="285"/>
      <c r="VQG3" s="285"/>
      <c r="VQH3" s="285"/>
      <c r="VQI3" s="285"/>
      <c r="VQJ3" s="285"/>
      <c r="VQK3" s="285"/>
      <c r="VQL3" s="285"/>
      <c r="VQM3" s="285"/>
      <c r="VQN3" s="285"/>
      <c r="VQO3" s="285"/>
      <c r="VQP3" s="285"/>
      <c r="VQQ3" s="285"/>
      <c r="VQR3" s="285"/>
      <c r="VQS3" s="285"/>
      <c r="VQT3" s="285"/>
      <c r="VQU3" s="285"/>
      <c r="VQV3" s="285"/>
      <c r="VQW3" s="285"/>
      <c r="VQX3" s="285"/>
      <c r="VQY3" s="285"/>
      <c r="VQZ3" s="285"/>
      <c r="VRA3" s="285"/>
      <c r="VRB3" s="285"/>
      <c r="VRC3" s="285"/>
      <c r="VRD3" s="285"/>
      <c r="VRE3" s="285"/>
      <c r="VRF3" s="285"/>
      <c r="VRG3" s="285"/>
      <c r="VRH3" s="285"/>
      <c r="VRI3" s="285"/>
      <c r="VRJ3" s="285"/>
      <c r="VRK3" s="285"/>
      <c r="VRL3" s="285"/>
      <c r="VRM3" s="285"/>
      <c r="VRN3" s="285"/>
      <c r="VRO3" s="285"/>
      <c r="VRP3" s="285"/>
      <c r="VRQ3" s="285"/>
      <c r="VRR3" s="285"/>
      <c r="VRS3" s="285"/>
      <c r="VRT3" s="285"/>
      <c r="VRU3" s="285"/>
      <c r="VRV3" s="285"/>
      <c r="VRW3" s="285"/>
      <c r="VRX3" s="285"/>
      <c r="VRY3" s="285"/>
      <c r="VRZ3" s="285"/>
      <c r="VSA3" s="285"/>
      <c r="VSB3" s="285"/>
      <c r="VSC3" s="285"/>
      <c r="VSD3" s="285"/>
      <c r="VSE3" s="285"/>
      <c r="VSF3" s="285"/>
      <c r="VSG3" s="285"/>
      <c r="VSH3" s="285"/>
      <c r="VSI3" s="285"/>
      <c r="VSJ3" s="285"/>
      <c r="VSK3" s="285"/>
      <c r="VSL3" s="285"/>
      <c r="VSM3" s="285"/>
      <c r="VSN3" s="285"/>
      <c r="VSO3" s="285"/>
      <c r="VSP3" s="285"/>
      <c r="VSQ3" s="285"/>
      <c r="VSR3" s="285"/>
      <c r="VSS3" s="285"/>
      <c r="VST3" s="285"/>
      <c r="VSU3" s="285"/>
      <c r="VSV3" s="285"/>
      <c r="VSW3" s="285"/>
      <c r="VSX3" s="285"/>
      <c r="VSY3" s="285"/>
      <c r="VSZ3" s="285"/>
      <c r="VTA3" s="285"/>
      <c r="VTB3" s="285"/>
      <c r="VTC3" s="285"/>
      <c r="VTD3" s="285"/>
      <c r="VTE3" s="285"/>
      <c r="VTF3" s="285"/>
      <c r="VTG3" s="285"/>
      <c r="VTH3" s="285"/>
      <c r="VTI3" s="285"/>
      <c r="VTJ3" s="285"/>
      <c r="VTK3" s="285"/>
      <c r="VTL3" s="285"/>
      <c r="VTM3" s="285"/>
      <c r="VTN3" s="285"/>
      <c r="VTO3" s="285"/>
      <c r="VTP3" s="285"/>
      <c r="VTQ3" s="285"/>
      <c r="VTR3" s="285"/>
      <c r="VTS3" s="285"/>
      <c r="VTT3" s="285"/>
      <c r="VTU3" s="285"/>
      <c r="VTV3" s="285"/>
      <c r="VTW3" s="285"/>
      <c r="VTX3" s="285"/>
      <c r="VTY3" s="285"/>
      <c r="VTZ3" s="285"/>
      <c r="VUA3" s="285"/>
      <c r="VUB3" s="285"/>
      <c r="VUC3" s="285"/>
      <c r="VUD3" s="285"/>
      <c r="VUE3" s="285"/>
      <c r="VUF3" s="285"/>
      <c r="VUG3" s="285"/>
      <c r="VUH3" s="285"/>
      <c r="VUI3" s="285"/>
      <c r="VUJ3" s="285"/>
      <c r="VUK3" s="285"/>
      <c r="VUL3" s="285"/>
      <c r="VUM3" s="285"/>
      <c r="VUN3" s="285"/>
      <c r="VUO3" s="285"/>
      <c r="VUP3" s="285"/>
      <c r="VUQ3" s="285"/>
      <c r="VUR3" s="285"/>
      <c r="VUS3" s="285"/>
      <c r="VUT3" s="285"/>
      <c r="VUU3" s="285"/>
      <c r="VUV3" s="285"/>
      <c r="VUW3" s="285"/>
      <c r="VUX3" s="285"/>
      <c r="VUY3" s="285"/>
      <c r="VUZ3" s="285"/>
      <c r="VVA3" s="285"/>
      <c r="VVB3" s="285"/>
      <c r="VVC3" s="285"/>
      <c r="VVD3" s="285"/>
      <c r="VVE3" s="285"/>
      <c r="VVF3" s="285"/>
      <c r="VVG3" s="285"/>
      <c r="VVH3" s="285"/>
      <c r="VVI3" s="285"/>
      <c r="VVJ3" s="285"/>
      <c r="VVK3" s="285"/>
      <c r="VVL3" s="285"/>
      <c r="VVM3" s="285"/>
      <c r="VVN3" s="285"/>
      <c r="VVO3" s="285"/>
      <c r="VVP3" s="285"/>
      <c r="VVQ3" s="285"/>
      <c r="VVR3" s="285"/>
      <c r="VVS3" s="285"/>
      <c r="VVT3" s="285"/>
      <c r="VVU3" s="285"/>
      <c r="VVV3" s="285"/>
      <c r="VVW3" s="285"/>
      <c r="VVX3" s="285"/>
      <c r="VVY3" s="285"/>
      <c r="VVZ3" s="285"/>
      <c r="VWA3" s="285"/>
      <c r="VWB3" s="285"/>
      <c r="VWC3" s="285"/>
      <c r="VWD3" s="285"/>
      <c r="VWE3" s="285"/>
      <c r="VWF3" s="285"/>
      <c r="VWG3" s="285"/>
      <c r="VWH3" s="285"/>
      <c r="VWI3" s="285"/>
      <c r="VWJ3" s="285"/>
      <c r="VWK3" s="285"/>
      <c r="VWL3" s="285"/>
      <c r="VWM3" s="285"/>
      <c r="VWN3" s="285"/>
      <c r="VWO3" s="285"/>
      <c r="VWP3" s="285"/>
      <c r="VWQ3" s="285"/>
      <c r="VWR3" s="285"/>
      <c r="VWS3" s="285"/>
      <c r="VWT3" s="285"/>
      <c r="VWU3" s="285"/>
      <c r="VWV3" s="285"/>
      <c r="VWW3" s="285"/>
      <c r="VWX3" s="285"/>
      <c r="VWY3" s="285"/>
      <c r="VWZ3" s="285"/>
      <c r="VXA3" s="285"/>
      <c r="VXB3" s="285"/>
      <c r="VXC3" s="285"/>
      <c r="VXD3" s="285"/>
      <c r="VXE3" s="285"/>
      <c r="VXF3" s="285"/>
      <c r="VXG3" s="285"/>
      <c r="VXH3" s="285"/>
      <c r="VXI3" s="285"/>
      <c r="VXJ3" s="285"/>
      <c r="VXK3" s="285"/>
      <c r="VXL3" s="285"/>
      <c r="VXM3" s="285"/>
      <c r="VXN3" s="285"/>
      <c r="VXO3" s="285"/>
      <c r="VXP3" s="285"/>
      <c r="VXQ3" s="285"/>
      <c r="VXR3" s="285"/>
      <c r="VXS3" s="285"/>
      <c r="VXT3" s="285"/>
      <c r="VXU3" s="285"/>
      <c r="VXV3" s="285"/>
      <c r="VXW3" s="285"/>
      <c r="VXX3" s="285"/>
      <c r="VXY3" s="285"/>
      <c r="VXZ3" s="285"/>
      <c r="VYA3" s="285"/>
      <c r="VYB3" s="285"/>
      <c r="VYC3" s="285"/>
      <c r="VYD3" s="285"/>
      <c r="VYE3" s="285"/>
      <c r="VYF3" s="285"/>
      <c r="VYG3" s="285"/>
      <c r="VYH3" s="285"/>
      <c r="VYI3" s="285"/>
      <c r="VYJ3" s="285"/>
      <c r="VYK3" s="285"/>
      <c r="VYL3" s="285"/>
      <c r="VYM3" s="285"/>
      <c r="VYN3" s="285"/>
      <c r="VYO3" s="285"/>
      <c r="VYP3" s="285"/>
      <c r="VYQ3" s="285"/>
      <c r="VYR3" s="285"/>
      <c r="VYS3" s="285"/>
      <c r="VYT3" s="285"/>
      <c r="VYU3" s="285"/>
      <c r="VYV3" s="285"/>
      <c r="VYW3" s="285"/>
      <c r="VYX3" s="285"/>
      <c r="VYY3" s="285"/>
      <c r="VYZ3" s="285"/>
      <c r="VZA3" s="285"/>
      <c r="VZB3" s="285"/>
      <c r="VZC3" s="285"/>
      <c r="VZD3" s="285"/>
      <c r="VZE3" s="285"/>
      <c r="VZF3" s="285"/>
      <c r="VZG3" s="285"/>
      <c r="VZH3" s="285"/>
      <c r="VZI3" s="285"/>
      <c r="VZJ3" s="285"/>
      <c r="VZK3" s="285"/>
      <c r="VZL3" s="285"/>
      <c r="VZM3" s="285"/>
      <c r="VZN3" s="285"/>
      <c r="VZO3" s="285"/>
      <c r="VZP3" s="285"/>
      <c r="VZQ3" s="285"/>
      <c r="VZR3" s="285"/>
      <c r="VZS3" s="285"/>
      <c r="VZT3" s="285"/>
      <c r="VZU3" s="285"/>
      <c r="VZV3" s="285"/>
      <c r="VZW3" s="285"/>
      <c r="VZX3" s="285"/>
      <c r="VZY3" s="285"/>
      <c r="VZZ3" s="285"/>
      <c r="WAA3" s="285"/>
      <c r="WAB3" s="285"/>
      <c r="WAC3" s="285"/>
      <c r="WAD3" s="285"/>
      <c r="WAE3" s="285"/>
      <c r="WAF3" s="285"/>
      <c r="WAG3" s="285"/>
      <c r="WAH3" s="285"/>
      <c r="WAI3" s="285"/>
      <c r="WAJ3" s="285"/>
      <c r="WAK3" s="285"/>
      <c r="WAL3" s="285"/>
      <c r="WAM3" s="285"/>
      <c r="WAN3" s="285"/>
      <c r="WAO3" s="285"/>
      <c r="WAP3" s="285"/>
      <c r="WAQ3" s="285"/>
      <c r="WAR3" s="285"/>
      <c r="WAS3" s="285"/>
      <c r="WAT3" s="285"/>
      <c r="WAU3" s="285"/>
      <c r="WAV3" s="285"/>
      <c r="WAW3" s="285"/>
      <c r="WAX3" s="285"/>
      <c r="WAY3" s="285"/>
      <c r="WAZ3" s="285"/>
      <c r="WBA3" s="285"/>
      <c r="WBB3" s="285"/>
      <c r="WBC3" s="285"/>
      <c r="WBD3" s="285"/>
      <c r="WBE3" s="285"/>
      <c r="WBF3" s="285"/>
      <c r="WBG3" s="285"/>
      <c r="WBH3" s="285"/>
      <c r="WBI3" s="285"/>
      <c r="WBJ3" s="285"/>
      <c r="WBK3" s="285"/>
      <c r="WBL3" s="285"/>
      <c r="WBM3" s="285"/>
      <c r="WBN3" s="285"/>
      <c r="WBO3" s="285"/>
      <c r="WBP3" s="285"/>
      <c r="WBQ3" s="285"/>
      <c r="WBR3" s="285"/>
      <c r="WBS3" s="285"/>
      <c r="WBT3" s="285"/>
      <c r="WBU3" s="285"/>
      <c r="WBV3" s="285"/>
      <c r="WBW3" s="285"/>
      <c r="WBX3" s="285"/>
      <c r="WBY3" s="285"/>
      <c r="WBZ3" s="285"/>
      <c r="WCA3" s="285"/>
      <c r="WCB3" s="285"/>
      <c r="WCC3" s="285"/>
      <c r="WCD3" s="285"/>
      <c r="WCE3" s="285"/>
      <c r="WCF3" s="285"/>
      <c r="WCG3" s="285"/>
      <c r="WCH3" s="285"/>
      <c r="WCI3" s="285"/>
      <c r="WCJ3" s="285"/>
      <c r="WCK3" s="285"/>
      <c r="WCL3" s="285"/>
      <c r="WCM3" s="285"/>
      <c r="WCN3" s="285"/>
      <c r="WCO3" s="285"/>
      <c r="WCP3" s="285"/>
      <c r="WCQ3" s="285"/>
      <c r="WCR3" s="285"/>
      <c r="WCS3" s="285"/>
      <c r="WCT3" s="285"/>
      <c r="WCU3" s="285"/>
      <c r="WCV3" s="285"/>
      <c r="WCW3" s="285"/>
      <c r="WCX3" s="285"/>
      <c r="WCY3" s="285"/>
      <c r="WCZ3" s="285"/>
      <c r="WDA3" s="285"/>
      <c r="WDB3" s="285"/>
      <c r="WDC3" s="285"/>
      <c r="WDD3" s="285"/>
      <c r="WDE3" s="285"/>
      <c r="WDF3" s="285"/>
      <c r="WDG3" s="285"/>
      <c r="WDH3" s="285"/>
      <c r="WDI3" s="285"/>
      <c r="WDJ3" s="285"/>
      <c r="WDK3" s="285"/>
      <c r="WDL3" s="285"/>
      <c r="WDM3" s="285"/>
      <c r="WDN3" s="285"/>
      <c r="WDO3" s="285"/>
      <c r="WDP3" s="285"/>
      <c r="WDQ3" s="285"/>
      <c r="WDR3" s="285"/>
      <c r="WDS3" s="285"/>
      <c r="WDT3" s="285"/>
      <c r="WDU3" s="285"/>
      <c r="WDV3" s="285"/>
      <c r="WDW3" s="285"/>
      <c r="WDX3" s="285"/>
      <c r="WDY3" s="285"/>
      <c r="WDZ3" s="285"/>
      <c r="WEA3" s="285"/>
      <c r="WEB3" s="285"/>
      <c r="WEC3" s="285"/>
      <c r="WED3" s="285"/>
      <c r="WEE3" s="285"/>
      <c r="WEF3" s="285"/>
      <c r="WEG3" s="285"/>
      <c r="WEH3" s="285"/>
      <c r="WEI3" s="285"/>
      <c r="WEJ3" s="285"/>
      <c r="WEK3" s="285"/>
      <c r="WEL3" s="285"/>
      <c r="WEM3" s="285"/>
      <c r="WEN3" s="285"/>
      <c r="WEO3" s="285"/>
      <c r="WEP3" s="285"/>
      <c r="WEQ3" s="285"/>
      <c r="WER3" s="285"/>
      <c r="WES3" s="285"/>
      <c r="WET3" s="285"/>
      <c r="WEU3" s="285"/>
      <c r="WEV3" s="285"/>
      <c r="WEW3" s="285"/>
      <c r="WEX3" s="285"/>
      <c r="WEY3" s="285"/>
      <c r="WEZ3" s="285"/>
      <c r="WFA3" s="285"/>
      <c r="WFB3" s="285"/>
      <c r="WFC3" s="285"/>
      <c r="WFD3" s="285"/>
      <c r="WFE3" s="285"/>
      <c r="WFF3" s="285"/>
      <c r="WFG3" s="285"/>
      <c r="WFH3" s="285"/>
      <c r="WFI3" s="285"/>
      <c r="WFJ3" s="285"/>
      <c r="WFK3" s="285"/>
      <c r="WFL3" s="285"/>
      <c r="WFM3" s="285"/>
      <c r="WFN3" s="285"/>
      <c r="WFO3" s="285"/>
      <c r="WFP3" s="285"/>
      <c r="WFQ3" s="285"/>
      <c r="WFR3" s="285"/>
      <c r="WFS3" s="285"/>
      <c r="WFT3" s="285"/>
      <c r="WFU3" s="285"/>
      <c r="WFV3" s="285"/>
      <c r="WFW3" s="285"/>
      <c r="WFX3" s="285"/>
      <c r="WFY3" s="285"/>
      <c r="WFZ3" s="285"/>
      <c r="WGA3" s="285"/>
      <c r="WGB3" s="285"/>
      <c r="WGC3" s="285"/>
      <c r="WGD3" s="285"/>
      <c r="WGE3" s="285"/>
      <c r="WGF3" s="285"/>
      <c r="WGG3" s="285"/>
      <c r="WGH3" s="285"/>
      <c r="WGI3" s="285"/>
      <c r="WGJ3" s="285"/>
      <c r="WGK3" s="285"/>
      <c r="WGL3" s="285"/>
      <c r="WGM3" s="285"/>
      <c r="WGN3" s="285"/>
      <c r="WGO3" s="285"/>
      <c r="WGP3" s="285"/>
      <c r="WGQ3" s="285"/>
      <c r="WGR3" s="285"/>
      <c r="WGS3" s="285"/>
      <c r="WGT3" s="285"/>
      <c r="WGU3" s="285"/>
      <c r="WGV3" s="285"/>
      <c r="WGW3" s="285"/>
      <c r="WGX3" s="285"/>
      <c r="WGY3" s="285"/>
      <c r="WGZ3" s="285"/>
      <c r="WHA3" s="285"/>
      <c r="WHB3" s="285"/>
      <c r="WHC3" s="285"/>
      <c r="WHD3" s="285"/>
      <c r="WHE3" s="285"/>
      <c r="WHF3" s="285"/>
      <c r="WHG3" s="285"/>
      <c r="WHH3" s="285"/>
      <c r="WHI3" s="285"/>
      <c r="WHJ3" s="285"/>
      <c r="WHK3" s="285"/>
      <c r="WHL3" s="285"/>
      <c r="WHM3" s="285"/>
      <c r="WHN3" s="285"/>
      <c r="WHO3" s="285"/>
      <c r="WHP3" s="285"/>
      <c r="WHQ3" s="285"/>
      <c r="WHR3" s="285"/>
      <c r="WHS3" s="285"/>
      <c r="WHT3" s="285"/>
      <c r="WHU3" s="285"/>
      <c r="WHV3" s="285"/>
      <c r="WHW3" s="285"/>
      <c r="WHX3" s="285"/>
      <c r="WHY3" s="285"/>
      <c r="WHZ3" s="285"/>
      <c r="WIA3" s="285"/>
      <c r="WIB3" s="285"/>
      <c r="WIC3" s="285"/>
      <c r="WID3" s="285"/>
      <c r="WIE3" s="285"/>
      <c r="WIF3" s="285"/>
      <c r="WIG3" s="285"/>
      <c r="WIH3" s="285"/>
      <c r="WII3" s="285"/>
      <c r="WIJ3" s="285"/>
      <c r="WIK3" s="285"/>
      <c r="WIL3" s="285"/>
      <c r="WIM3" s="285"/>
      <c r="WIN3" s="285"/>
      <c r="WIO3" s="285"/>
      <c r="WIP3" s="285"/>
      <c r="WIQ3" s="285"/>
      <c r="WIR3" s="285"/>
      <c r="WIS3" s="285"/>
      <c r="WIT3" s="285"/>
      <c r="WIU3" s="285"/>
      <c r="WIV3" s="285"/>
      <c r="WIW3" s="285"/>
      <c r="WIX3" s="285"/>
      <c r="WIY3" s="285"/>
      <c r="WIZ3" s="285"/>
      <c r="WJA3" s="285"/>
      <c r="WJB3" s="285"/>
      <c r="WJC3" s="285"/>
      <c r="WJD3" s="285"/>
      <c r="WJE3" s="285"/>
      <c r="WJF3" s="285"/>
      <c r="WJG3" s="285"/>
      <c r="WJH3" s="285"/>
      <c r="WJI3" s="285"/>
      <c r="WJJ3" s="285"/>
      <c r="WJK3" s="285"/>
      <c r="WJL3" s="285"/>
      <c r="WJM3" s="285"/>
      <c r="WJN3" s="285"/>
      <c r="WJO3" s="285"/>
      <c r="WJP3" s="285"/>
      <c r="WJQ3" s="285"/>
      <c r="WJR3" s="285"/>
      <c r="WJS3" s="285"/>
      <c r="WJT3" s="285"/>
      <c r="WJU3" s="285"/>
      <c r="WJV3" s="285"/>
      <c r="WJW3" s="285"/>
      <c r="WJX3" s="285"/>
      <c r="WJY3" s="285"/>
      <c r="WJZ3" s="285"/>
      <c r="WKA3" s="285"/>
      <c r="WKB3" s="285"/>
      <c r="WKC3" s="285"/>
      <c r="WKD3" s="285"/>
      <c r="WKE3" s="285"/>
      <c r="WKF3" s="285"/>
      <c r="WKG3" s="285"/>
      <c r="WKH3" s="285"/>
      <c r="WKI3" s="285"/>
      <c r="WKJ3" s="285"/>
      <c r="WKK3" s="285"/>
      <c r="WKL3" s="285"/>
      <c r="WKM3" s="285"/>
      <c r="WKN3" s="285"/>
      <c r="WKO3" s="285"/>
      <c r="WKP3" s="285"/>
      <c r="WKQ3" s="285"/>
      <c r="WKR3" s="285"/>
      <c r="WKS3" s="285"/>
      <c r="WKT3" s="285"/>
      <c r="WKU3" s="285"/>
      <c r="WKV3" s="285"/>
      <c r="WKW3" s="285"/>
      <c r="WKX3" s="285"/>
      <c r="WKY3" s="285"/>
      <c r="WKZ3" s="285"/>
      <c r="WLA3" s="285"/>
      <c r="WLB3" s="285"/>
      <c r="WLC3" s="285"/>
      <c r="WLD3" s="285"/>
      <c r="WLE3" s="285"/>
      <c r="WLF3" s="285"/>
      <c r="WLG3" s="285"/>
      <c r="WLH3" s="285"/>
      <c r="WLI3" s="285"/>
      <c r="WLJ3" s="285"/>
      <c r="WLK3" s="285"/>
      <c r="WLL3" s="285"/>
      <c r="WLM3" s="285"/>
      <c r="WLN3" s="285"/>
      <c r="WLO3" s="285"/>
      <c r="WLP3" s="285"/>
      <c r="WLQ3" s="285"/>
      <c r="WLR3" s="285"/>
      <c r="WLS3" s="285"/>
      <c r="WLT3" s="285"/>
      <c r="WLU3" s="285"/>
      <c r="WLV3" s="285"/>
      <c r="WLW3" s="285"/>
      <c r="WLX3" s="285"/>
      <c r="WLY3" s="285"/>
      <c r="WLZ3" s="285"/>
      <c r="WMA3" s="285"/>
      <c r="WMB3" s="285"/>
      <c r="WMC3" s="285"/>
      <c r="WMD3" s="285"/>
      <c r="WME3" s="285"/>
      <c r="WMF3" s="285"/>
      <c r="WMG3" s="285"/>
      <c r="WMH3" s="285"/>
      <c r="WMI3" s="285"/>
      <c r="WMJ3" s="285"/>
      <c r="WMK3" s="285"/>
      <c r="WML3" s="285"/>
      <c r="WMM3" s="285"/>
      <c r="WMN3" s="285"/>
      <c r="WMO3" s="285"/>
      <c r="WMP3" s="285"/>
      <c r="WMQ3" s="285"/>
      <c r="WMR3" s="285"/>
      <c r="WMS3" s="285"/>
      <c r="WMT3" s="285"/>
      <c r="WMU3" s="285"/>
      <c r="WMV3" s="285"/>
      <c r="WMW3" s="285"/>
      <c r="WMX3" s="285"/>
      <c r="WMY3" s="285"/>
      <c r="WMZ3" s="285"/>
      <c r="WNA3" s="285"/>
      <c r="WNB3" s="285"/>
      <c r="WNC3" s="285"/>
      <c r="WND3" s="285"/>
      <c r="WNE3" s="285"/>
      <c r="WNF3" s="285"/>
      <c r="WNG3" s="285"/>
      <c r="WNH3" s="285"/>
      <c r="WNI3" s="285"/>
      <c r="WNJ3" s="285"/>
      <c r="WNK3" s="285"/>
      <c r="WNL3" s="285"/>
      <c r="WNM3" s="285"/>
      <c r="WNN3" s="285"/>
      <c r="WNO3" s="285"/>
      <c r="WNP3" s="285"/>
      <c r="WNQ3" s="285"/>
      <c r="WNR3" s="285"/>
      <c r="WNS3" s="285"/>
      <c r="WNT3" s="285"/>
      <c r="WNU3" s="285"/>
      <c r="WNV3" s="285"/>
      <c r="WNW3" s="285"/>
      <c r="WNX3" s="285"/>
      <c r="WNY3" s="285"/>
      <c r="WNZ3" s="285"/>
      <c r="WOA3" s="285"/>
      <c r="WOB3" s="285"/>
      <c r="WOC3" s="285"/>
      <c r="WOD3" s="285"/>
      <c r="WOE3" s="285"/>
      <c r="WOF3" s="285"/>
      <c r="WOG3" s="285"/>
      <c r="WOH3" s="285"/>
      <c r="WOI3" s="285"/>
      <c r="WOJ3" s="285"/>
      <c r="WOK3" s="285"/>
      <c r="WOL3" s="285"/>
      <c r="WOM3" s="285"/>
      <c r="WON3" s="285"/>
      <c r="WOO3" s="285"/>
      <c r="WOP3" s="285"/>
      <c r="WOQ3" s="285"/>
      <c r="WOR3" s="285"/>
      <c r="WOS3" s="285"/>
      <c r="WOT3" s="285"/>
      <c r="WOU3" s="285"/>
      <c r="WOV3" s="285"/>
      <c r="WOW3" s="285"/>
      <c r="WOX3" s="285"/>
      <c r="WOY3" s="285"/>
      <c r="WOZ3" s="285"/>
      <c r="WPA3" s="285"/>
      <c r="WPB3" s="285"/>
      <c r="WPC3" s="285"/>
      <c r="WPD3" s="285"/>
      <c r="WPE3" s="285"/>
      <c r="WPF3" s="285"/>
      <c r="WPG3" s="285"/>
      <c r="WPH3" s="285"/>
      <c r="WPI3" s="285"/>
      <c r="WPJ3" s="285"/>
      <c r="WPK3" s="285"/>
      <c r="WPL3" s="285"/>
      <c r="WPM3" s="285"/>
      <c r="WPN3" s="285"/>
      <c r="WPO3" s="285"/>
      <c r="WPP3" s="285"/>
      <c r="WPQ3" s="285"/>
      <c r="WPR3" s="285"/>
      <c r="WPS3" s="285"/>
      <c r="WPT3" s="285"/>
      <c r="WPU3" s="285"/>
      <c r="WPV3" s="285"/>
      <c r="WPW3" s="285"/>
      <c r="WPX3" s="285"/>
      <c r="WPY3" s="285"/>
      <c r="WPZ3" s="285"/>
      <c r="WQA3" s="285"/>
      <c r="WQB3" s="285"/>
      <c r="WQC3" s="285"/>
      <c r="WQD3" s="285"/>
      <c r="WQE3" s="285"/>
      <c r="WQF3" s="285"/>
      <c r="WQG3" s="285"/>
      <c r="WQH3" s="285"/>
      <c r="WQI3" s="285"/>
      <c r="WQJ3" s="285"/>
      <c r="WQK3" s="285"/>
      <c r="WQL3" s="285"/>
      <c r="WQM3" s="285"/>
      <c r="WQN3" s="285"/>
      <c r="WQO3" s="285"/>
      <c r="WQP3" s="285"/>
      <c r="WQQ3" s="285"/>
      <c r="WQR3" s="285"/>
      <c r="WQS3" s="285"/>
      <c r="WQT3" s="285"/>
      <c r="WQU3" s="285"/>
      <c r="WQV3" s="285"/>
      <c r="WQW3" s="285"/>
      <c r="WQX3" s="285"/>
      <c r="WQY3" s="285"/>
      <c r="WQZ3" s="285"/>
      <c r="WRA3" s="285"/>
      <c r="WRB3" s="285"/>
      <c r="WRC3" s="285"/>
      <c r="WRD3" s="285"/>
      <c r="WRE3" s="285"/>
      <c r="WRF3" s="285"/>
      <c r="WRG3" s="285"/>
      <c r="WRH3" s="285"/>
      <c r="WRI3" s="285"/>
      <c r="WRJ3" s="285"/>
      <c r="WRK3" s="285"/>
      <c r="WRL3" s="285"/>
      <c r="WRM3" s="285"/>
      <c r="WRN3" s="285"/>
      <c r="WRO3" s="285"/>
      <c r="WRP3" s="285"/>
      <c r="WRQ3" s="285"/>
      <c r="WRR3" s="285"/>
      <c r="WRS3" s="285"/>
      <c r="WRT3" s="285"/>
      <c r="WRU3" s="285"/>
      <c r="WRV3" s="285"/>
      <c r="WRW3" s="285"/>
      <c r="WRX3" s="285"/>
      <c r="WRY3" s="285"/>
      <c r="WRZ3" s="285"/>
      <c r="WSA3" s="285"/>
      <c r="WSB3" s="285"/>
      <c r="WSC3" s="285"/>
      <c r="WSD3" s="285"/>
      <c r="WSE3" s="285"/>
      <c r="WSF3" s="285"/>
      <c r="WSG3" s="285"/>
      <c r="WSH3" s="285"/>
      <c r="WSI3" s="285"/>
      <c r="WSJ3" s="285"/>
      <c r="WSK3" s="285"/>
      <c r="WSL3" s="285"/>
      <c r="WSM3" s="285"/>
      <c r="WSN3" s="285"/>
      <c r="WSO3" s="285"/>
      <c r="WSP3" s="285"/>
      <c r="WSQ3" s="285"/>
      <c r="WSR3" s="285"/>
      <c r="WSS3" s="285"/>
      <c r="WST3" s="285"/>
      <c r="WSU3" s="285"/>
      <c r="WSV3" s="285"/>
      <c r="WSW3" s="285"/>
      <c r="WSX3" s="285"/>
      <c r="WSY3" s="285"/>
      <c r="WSZ3" s="285"/>
      <c r="WTA3" s="285"/>
      <c r="WTB3" s="285"/>
      <c r="WTC3" s="285"/>
      <c r="WTD3" s="285"/>
      <c r="WTE3" s="285"/>
      <c r="WTF3" s="285"/>
      <c r="WTG3" s="285"/>
      <c r="WTH3" s="285"/>
      <c r="WTI3" s="285"/>
      <c r="WTJ3" s="285"/>
      <c r="WTK3" s="285"/>
      <c r="WTL3" s="285"/>
      <c r="WTM3" s="285"/>
      <c r="WTN3" s="285"/>
      <c r="WTO3" s="285"/>
      <c r="WTP3" s="285"/>
      <c r="WTQ3" s="285"/>
      <c r="WTR3" s="285"/>
      <c r="WTS3" s="285"/>
      <c r="WTT3" s="285"/>
      <c r="WTU3" s="285"/>
      <c r="WTV3" s="285"/>
      <c r="WTW3" s="285"/>
      <c r="WTX3" s="285"/>
      <c r="WTY3" s="285"/>
      <c r="WTZ3" s="285"/>
      <c r="WUA3" s="285"/>
      <c r="WUB3" s="285"/>
      <c r="WUC3" s="285"/>
      <c r="WUD3" s="285"/>
      <c r="WUE3" s="285"/>
      <c r="WUF3" s="285"/>
      <c r="WUG3" s="285"/>
      <c r="WUH3" s="285"/>
      <c r="WUI3" s="285"/>
      <c r="WUJ3" s="285"/>
      <c r="WUK3" s="285"/>
      <c r="WUL3" s="285"/>
      <c r="WUM3" s="285"/>
      <c r="WUN3" s="285"/>
      <c r="WUO3" s="285"/>
      <c r="WUP3" s="285"/>
      <c r="WUQ3" s="285"/>
      <c r="WUR3" s="285"/>
      <c r="WUS3" s="285"/>
      <c r="WUT3" s="285"/>
      <c r="WUU3" s="285"/>
      <c r="WUV3" s="285"/>
      <c r="WUW3" s="285"/>
      <c r="WUX3" s="285"/>
      <c r="WUY3" s="285"/>
      <c r="WUZ3" s="285"/>
      <c r="WVA3" s="285"/>
      <c r="WVB3" s="285"/>
      <c r="WVC3" s="285"/>
      <c r="WVD3" s="285"/>
      <c r="WVE3" s="285"/>
      <c r="WVF3" s="285"/>
      <c r="WVG3" s="285"/>
      <c r="WVH3" s="285"/>
      <c r="WVI3" s="285"/>
      <c r="WVJ3" s="285"/>
      <c r="WVK3" s="285"/>
      <c r="WVL3" s="285"/>
      <c r="WVM3" s="285"/>
      <c r="WVN3" s="285"/>
      <c r="WVO3" s="285"/>
      <c r="WVP3" s="285"/>
      <c r="WVQ3" s="285"/>
      <c r="WVR3" s="285"/>
      <c r="WVS3" s="285"/>
      <c r="WVT3" s="285"/>
      <c r="WVU3" s="285"/>
      <c r="WVV3" s="285"/>
      <c r="WVW3" s="285"/>
      <c r="WVX3" s="285"/>
      <c r="WVY3" s="285"/>
      <c r="WVZ3" s="285"/>
      <c r="WWA3" s="285"/>
      <c r="WWB3" s="285"/>
      <c r="WWC3" s="285"/>
      <c r="WWD3" s="285"/>
      <c r="WWE3" s="285"/>
      <c r="WWF3" s="285"/>
      <c r="WWG3" s="285"/>
      <c r="WWH3" s="285"/>
      <c r="WWI3" s="285"/>
      <c r="WWJ3" s="285"/>
      <c r="WWK3" s="285"/>
      <c r="WWL3" s="285"/>
      <c r="WWM3" s="285"/>
      <c r="WWN3" s="285"/>
      <c r="WWO3" s="285"/>
      <c r="WWP3" s="285"/>
      <c r="WWQ3" s="285"/>
      <c r="WWR3" s="285"/>
      <c r="WWS3" s="285"/>
      <c r="WWT3" s="285"/>
      <c r="WWU3" s="285"/>
      <c r="WWV3" s="285"/>
      <c r="WWW3" s="285"/>
      <c r="WWX3" s="285"/>
      <c r="WWY3" s="285"/>
      <c r="WWZ3" s="285"/>
      <c r="WXA3" s="285"/>
      <c r="WXB3" s="285"/>
      <c r="WXC3" s="285"/>
      <c r="WXD3" s="285"/>
      <c r="WXE3" s="285"/>
      <c r="WXF3" s="285"/>
      <c r="WXG3" s="285"/>
      <c r="WXH3" s="285"/>
      <c r="WXI3" s="285"/>
      <c r="WXJ3" s="285"/>
      <c r="WXK3" s="285"/>
      <c r="WXL3" s="285"/>
      <c r="WXM3" s="285"/>
      <c r="WXN3" s="285"/>
      <c r="WXO3" s="285"/>
      <c r="WXP3" s="285"/>
      <c r="WXQ3" s="285"/>
      <c r="WXR3" s="285"/>
      <c r="WXS3" s="285"/>
      <c r="WXT3" s="285"/>
      <c r="WXU3" s="285"/>
      <c r="WXV3" s="285"/>
      <c r="WXW3" s="285"/>
      <c r="WXX3" s="285"/>
      <c r="WXY3" s="285"/>
      <c r="WXZ3" s="285"/>
      <c r="WYA3" s="285"/>
      <c r="WYB3" s="285"/>
      <c r="WYC3" s="285"/>
      <c r="WYD3" s="285"/>
      <c r="WYE3" s="285"/>
      <c r="WYF3" s="285"/>
      <c r="WYG3" s="285"/>
      <c r="WYH3" s="285"/>
      <c r="WYI3" s="285"/>
      <c r="WYJ3" s="285"/>
      <c r="WYK3" s="285"/>
      <c r="WYL3" s="285"/>
      <c r="WYM3" s="285"/>
      <c r="WYN3" s="285"/>
      <c r="WYO3" s="285"/>
      <c r="WYP3" s="285"/>
      <c r="WYQ3" s="285"/>
      <c r="WYR3" s="285"/>
      <c r="WYS3" s="285"/>
      <c r="WYT3" s="285"/>
      <c r="WYU3" s="285"/>
      <c r="WYV3" s="285"/>
      <c r="WYW3" s="285"/>
      <c r="WYX3" s="285"/>
      <c r="WYY3" s="285"/>
      <c r="WYZ3" s="285"/>
      <c r="WZA3" s="285"/>
      <c r="WZB3" s="285"/>
      <c r="WZC3" s="285"/>
      <c r="WZD3" s="285"/>
      <c r="WZE3" s="285"/>
      <c r="WZF3" s="285"/>
      <c r="WZG3" s="285"/>
      <c r="WZH3" s="285"/>
      <c r="WZI3" s="285"/>
      <c r="WZJ3" s="285"/>
      <c r="WZK3" s="285"/>
      <c r="WZL3" s="285"/>
      <c r="WZM3" s="285"/>
      <c r="WZN3" s="285"/>
      <c r="WZO3" s="285"/>
      <c r="WZP3" s="285"/>
      <c r="WZQ3" s="285"/>
      <c r="WZR3" s="285"/>
      <c r="WZS3" s="285"/>
      <c r="WZT3" s="285"/>
      <c r="WZU3" s="285"/>
      <c r="WZV3" s="285"/>
      <c r="WZW3" s="285"/>
      <c r="WZX3" s="285"/>
      <c r="WZY3" s="285"/>
      <c r="WZZ3" s="285"/>
      <c r="XAA3" s="285"/>
      <c r="XAB3" s="285"/>
      <c r="XAC3" s="285"/>
      <c r="XAD3" s="285"/>
      <c r="XAE3" s="285"/>
      <c r="XAF3" s="285"/>
      <c r="XAG3" s="285"/>
      <c r="XAH3" s="285"/>
      <c r="XAI3" s="285"/>
      <c r="XAJ3" s="285"/>
      <c r="XAK3" s="285"/>
      <c r="XAL3" s="285"/>
      <c r="XAM3" s="285"/>
      <c r="XAN3" s="285"/>
      <c r="XAO3" s="285"/>
      <c r="XAP3" s="285"/>
      <c r="XAQ3" s="285"/>
      <c r="XAR3" s="285"/>
      <c r="XAS3" s="285"/>
      <c r="XAT3" s="285"/>
      <c r="XAU3" s="285"/>
      <c r="XAV3" s="285"/>
      <c r="XAW3" s="285"/>
      <c r="XAX3" s="285"/>
      <c r="XAY3" s="285"/>
      <c r="XAZ3" s="285"/>
      <c r="XBA3" s="285"/>
      <c r="XBB3" s="285"/>
      <c r="XBC3" s="285"/>
      <c r="XBD3" s="285"/>
      <c r="XBE3" s="285"/>
      <c r="XBF3" s="285"/>
      <c r="XBG3" s="285"/>
      <c r="XBH3" s="285"/>
      <c r="XBI3" s="285"/>
      <c r="XBJ3" s="285"/>
      <c r="XBK3" s="285"/>
      <c r="XBL3" s="285"/>
      <c r="XBM3" s="285"/>
      <c r="XBN3" s="285"/>
      <c r="XBO3" s="285"/>
      <c r="XBP3" s="285"/>
      <c r="XBQ3" s="285"/>
      <c r="XBR3" s="285"/>
      <c r="XBS3" s="285"/>
      <c r="XBT3" s="285"/>
      <c r="XBU3" s="285"/>
      <c r="XBV3" s="285"/>
      <c r="XBW3" s="285"/>
      <c r="XBX3" s="285"/>
      <c r="XBY3" s="285"/>
      <c r="XBZ3" s="285"/>
      <c r="XCA3" s="285"/>
      <c r="XCB3" s="285"/>
      <c r="XCC3" s="285"/>
      <c r="XCD3" s="285"/>
      <c r="XCE3" s="285"/>
      <c r="XCF3" s="285"/>
      <c r="XCG3" s="285"/>
      <c r="XCH3" s="285"/>
      <c r="XCI3" s="285"/>
      <c r="XCJ3" s="285"/>
      <c r="XCK3" s="285"/>
      <c r="XCL3" s="285"/>
      <c r="XCM3" s="285"/>
      <c r="XCN3" s="285"/>
      <c r="XCO3" s="285"/>
      <c r="XCP3" s="285"/>
      <c r="XCQ3" s="285"/>
      <c r="XCR3" s="285"/>
      <c r="XCS3" s="285"/>
      <c r="XCT3" s="285"/>
      <c r="XCU3" s="285"/>
      <c r="XCV3" s="285"/>
      <c r="XCW3" s="285"/>
      <c r="XCX3" s="285"/>
      <c r="XCY3" s="285"/>
      <c r="XCZ3" s="285"/>
      <c r="XDA3" s="285"/>
      <c r="XDB3" s="285"/>
      <c r="XDC3" s="285"/>
      <c r="XDD3" s="285"/>
      <c r="XDE3" s="285"/>
      <c r="XDF3" s="285"/>
      <c r="XDG3" s="285"/>
      <c r="XDH3" s="285"/>
      <c r="XDI3" s="285"/>
      <c r="XDJ3" s="285"/>
      <c r="XDK3" s="285"/>
      <c r="XDL3" s="285"/>
      <c r="XDM3" s="285"/>
      <c r="XDN3" s="285"/>
      <c r="XDO3" s="285"/>
      <c r="XDP3" s="285"/>
      <c r="XDQ3" s="285"/>
      <c r="XDR3" s="285"/>
      <c r="XDS3" s="285"/>
      <c r="XDT3" s="285"/>
      <c r="XDU3" s="285"/>
      <c r="XDV3" s="285"/>
      <c r="XDW3" s="285"/>
      <c r="XDX3" s="285"/>
      <c r="XDY3" s="285"/>
      <c r="XDZ3" s="285"/>
      <c r="XEA3" s="285"/>
      <c r="XEB3" s="285"/>
      <c r="XEC3" s="285"/>
      <c r="XED3" s="285"/>
      <c r="XEE3" s="285"/>
      <c r="XEF3" s="285"/>
      <c r="XEG3" s="285"/>
      <c r="XEH3" s="285"/>
      <c r="XEI3" s="285"/>
      <c r="XEJ3" s="285"/>
      <c r="XEK3" s="285"/>
      <c r="XEL3" s="285"/>
      <c r="XEM3" s="285"/>
      <c r="XEN3" s="285"/>
      <c r="XEO3" s="285"/>
      <c r="XEP3" s="285"/>
      <c r="XEQ3" s="285"/>
      <c r="XER3" s="285"/>
      <c r="XES3" s="285"/>
      <c r="XET3" s="285"/>
      <c r="XEU3" s="285"/>
      <c r="XEV3" s="285"/>
      <c r="XEW3" s="285"/>
      <c r="XEX3" s="285"/>
      <c r="XEY3" s="285"/>
      <c r="XEZ3" s="285"/>
      <c r="XFA3" s="285"/>
      <c r="XFB3" s="285"/>
      <c r="XFC3" s="285"/>
      <c r="XFD3" s="285"/>
    </row>
    <row r="4" spans="1:16384" ht="15" customHeight="1" x14ac:dyDescent="0.35">
      <c r="A4" s="324" t="s">
        <v>80</v>
      </c>
      <c r="B4" s="325">
        <f>IF(A3=A4,B3+1,1)</f>
        <v>1</v>
      </c>
      <c r="C4" s="286" t="str">
        <f ca="1">CONCATENATE($A$1,".",VLOOKUP($F4,Tools!$J$3:$K$6,2,FALSE),".",VLOOKUP($A4,Tools!$N$3:$O$10,2,FALSE),".",1,".",VLOOKUP($G4,Tools!$R$3:$S$23,2,FALSE),".",$H4)</f>
        <v>233.10.1.1.1.1</v>
      </c>
      <c r="D4" s="287" t="str">
        <f ca="1">INDEX(INDIRECT(CONCATENATE($A4,"!$A$1:$Z$999")),MATCH($B4,INDIRECT(CONCATENATE($A4,"!$A:$A")),0)+D$3,D$2)</f>
        <v>Pension 1</v>
      </c>
      <c r="E4" s="287" t="str">
        <f ca="1">INDEX(INDIRECT(CONCATENATE($A4,"!$A$1:$Z$999")),MATCH($B4,INDIRECT(CONCATENATE($A4,"!$A:$A")),0)+E$3,E$2)</f>
        <v>Pension 1</v>
      </c>
      <c r="F4" s="287" t="str">
        <f t="shared" ref="F4:G19" ca="1" si="66">INDEX(INDIRECT(CONCATENATE($A4,"!$A$1:$Z$999")),MATCH($B4,INDIRECT(CONCATENATE($A4,"!$A:$A")),0)+F$3,F$2)</f>
        <v>Public</v>
      </c>
      <c r="G4" s="287" t="str">
        <f t="shared" ca="1" si="66"/>
        <v>Pensions</v>
      </c>
      <c r="H4" s="288">
        <f ca="1">IF(IFERROR(G3=G4,FALSE),H3+1,IF(ISERROR(G4),#N/A,1))</f>
        <v>1</v>
      </c>
      <c r="I4" s="289" t="str">
        <f t="shared" ref="I4:L19" ca="1" si="67">INDEX(INDIRECT(CONCATENATE($A4,"!$A$1:$Z$999")),MATCH($B4,INDIRECT(CONCATENATE($A4,"!$A:$A")),0)+I$3,I$2)</f>
        <v>No</v>
      </c>
      <c r="J4" s="289" t="str">
        <f t="shared" ca="1" si="67"/>
        <v>No</v>
      </c>
      <c r="K4" s="289" t="str">
        <f t="shared" ca="1" si="67"/>
        <v>Yes</v>
      </c>
      <c r="L4" s="326">
        <f t="shared" ca="1" si="67"/>
        <v>1</v>
      </c>
      <c r="M4" s="290">
        <f ca="1">IFERROR(INDEX(INDIRECT(CONCATENATE($A4,"!$A$1:$Z$999")),MATCH($B4,INDIRECT(CONCATENATE($A4,"!$A:$A")),0)+M$3,M$2)/$L4,INDEX(INDIRECT(CONCATENATE($A4,"!$A$1:$Z$999")),MATCH($B4,INDIRECT(CONCATENATE($A4,"!$A:$A")),0)+M$3,M$2))</f>
        <v>291689.75</v>
      </c>
      <c r="N4" s="290">
        <f t="shared" ref="N4:CF7" ca="1" si="68">IFERROR(INDEX(INDIRECT(CONCATENATE($A4,"!$A$1:$Z$999")),MATCH($B4,INDIRECT(CONCATENATE($A4,"!$A:$A")),0)+N$3,N$2)/$L4,INDEX(INDIRECT(CONCATENATE($A4,"!$A$1:$Z$999")),MATCH($B4,INDIRECT(CONCATENATE($A4,"!$A:$A")),0)+N$3,N$2))</f>
        <v>93352.25</v>
      </c>
      <c r="O4" s="290">
        <f t="shared" ca="1" si="68"/>
        <v>198337.5</v>
      </c>
      <c r="P4" s="290" t="str">
        <f t="shared" ca="1" si="68"/>
        <v>(m)</v>
      </c>
      <c r="Q4" s="290" t="str">
        <f t="shared" ca="1" si="68"/>
        <v>(m)</v>
      </c>
      <c r="R4" s="290" t="str">
        <f t="shared" ca="1" si="68"/>
        <v>(m)</v>
      </c>
      <c r="S4" s="290">
        <f t="shared" ca="1" si="68"/>
        <v>19315</v>
      </c>
      <c r="T4" s="290">
        <f t="shared" ca="1" si="68"/>
        <v>28228</v>
      </c>
      <c r="U4" s="290">
        <f t="shared" ca="1" si="68"/>
        <v>291689.75</v>
      </c>
      <c r="V4" s="291" t="str">
        <f t="shared" ca="1" si="68"/>
        <v>(m)</v>
      </c>
      <c r="W4" s="290">
        <f t="shared" ca="1" si="68"/>
        <v>289602.5</v>
      </c>
      <c r="X4" s="290">
        <f t="shared" ca="1" si="68"/>
        <v>92911.25</v>
      </c>
      <c r="Y4" s="290">
        <f t="shared" ca="1" si="68"/>
        <v>196691.25</v>
      </c>
      <c r="Z4" s="290">
        <f t="shared" ca="1" si="68"/>
        <v>220319</v>
      </c>
      <c r="AA4" s="290">
        <f t="shared" ca="1" si="68"/>
        <v>70642.25</v>
      </c>
      <c r="AB4" s="290">
        <f t="shared" ca="1" si="68"/>
        <v>149676.75</v>
      </c>
      <c r="AC4" s="290">
        <f t="shared" ca="1" si="68"/>
        <v>11728</v>
      </c>
      <c r="AD4" s="290">
        <f t="shared" ca="1" si="68"/>
        <v>21402</v>
      </c>
      <c r="AE4" s="290">
        <f t="shared" ca="1" si="68"/>
        <v>289602.5</v>
      </c>
      <c r="AF4" s="291" t="str">
        <f t="shared" ca="1" si="68"/>
        <v>(m)</v>
      </c>
      <c r="AG4" s="290">
        <f t="shared" ca="1" si="68"/>
        <v>292343</v>
      </c>
      <c r="AH4" s="290">
        <f t="shared" ca="1" si="68"/>
        <v>95532</v>
      </c>
      <c r="AI4" s="290">
        <f t="shared" ca="1" si="68"/>
        <v>196811</v>
      </c>
      <c r="AJ4" s="290">
        <f t="shared" ca="1" si="68"/>
        <v>228755</v>
      </c>
      <c r="AK4" s="290">
        <f t="shared" ca="1" si="68"/>
        <v>73978</v>
      </c>
      <c r="AL4" s="290">
        <f t="shared" ca="1" si="68"/>
        <v>154777</v>
      </c>
      <c r="AM4" s="290">
        <f t="shared" ca="1" si="68"/>
        <v>9312</v>
      </c>
      <c r="AN4" s="290" t="str">
        <f t="shared" ca="1" si="68"/>
        <v>(m)</v>
      </c>
      <c r="AO4" s="290" t="str">
        <f t="shared" ca="1" si="68"/>
        <v>(m)</v>
      </c>
      <c r="AP4" s="291" t="str">
        <f t="shared" ca="1" si="68"/>
        <v>(m)</v>
      </c>
      <c r="AQ4" s="290">
        <f t="shared" ca="1" si="68"/>
        <v>296199</v>
      </c>
      <c r="AR4" s="290">
        <f t="shared" ca="1" si="68"/>
        <v>97655</v>
      </c>
      <c r="AS4" s="290">
        <f t="shared" ca="1" si="68"/>
        <v>198544</v>
      </c>
      <c r="AT4" s="290">
        <f t="shared" ca="1" si="68"/>
        <v>228739</v>
      </c>
      <c r="AU4" s="290">
        <f t="shared" ca="1" si="68"/>
        <v>73940</v>
      </c>
      <c r="AV4" s="290">
        <f t="shared" ca="1" si="68"/>
        <v>154799</v>
      </c>
      <c r="AW4" s="290">
        <f t="shared" ca="1" si="68"/>
        <v>10394</v>
      </c>
      <c r="AX4" s="290" t="str">
        <f t="shared" ca="1" si="68"/>
        <v>(m)</v>
      </c>
      <c r="AY4" s="290" t="str">
        <f t="shared" ca="1" si="68"/>
        <v>(m)</v>
      </c>
      <c r="AZ4" s="291" t="str">
        <f t="shared" ca="1" si="68"/>
        <v>(m)</v>
      </c>
      <c r="BA4" s="290">
        <f t="shared" ca="1" si="68"/>
        <v>297985</v>
      </c>
      <c r="BB4" s="290">
        <f t="shared" ca="1" si="68"/>
        <v>100983</v>
      </c>
      <c r="BC4" s="290">
        <f t="shared" ca="1" si="68"/>
        <v>197002</v>
      </c>
      <c r="BD4" s="290">
        <f t="shared" ca="1" si="68"/>
        <v>233349</v>
      </c>
      <c r="BE4" s="290">
        <f t="shared" ca="1" si="68"/>
        <v>76721</v>
      </c>
      <c r="BF4" s="290">
        <f t="shared" ca="1" si="68"/>
        <v>156628</v>
      </c>
      <c r="BG4" s="290">
        <f t="shared" ca="1" si="68"/>
        <v>8675</v>
      </c>
      <c r="BH4" s="290" t="str">
        <f t="shared" ca="1" si="68"/>
        <v>(m)</v>
      </c>
      <c r="BI4" s="290" t="str">
        <f t="shared" ca="1" si="68"/>
        <v>(m)</v>
      </c>
      <c r="BJ4" s="291" t="str">
        <f t="shared" ca="1" si="68"/>
        <v>(m)</v>
      </c>
      <c r="BK4" s="290">
        <f t="shared" ca="1" si="68"/>
        <v>297413</v>
      </c>
      <c r="BL4" s="290">
        <f t="shared" ca="1" si="68"/>
        <v>102234</v>
      </c>
      <c r="BM4" s="290">
        <f t="shared" ca="1" si="68"/>
        <v>195179</v>
      </c>
      <c r="BN4" s="290">
        <f t="shared" ca="1" si="68"/>
        <v>237558</v>
      </c>
      <c r="BO4" s="290">
        <f t="shared" ca="1" si="68"/>
        <v>78758</v>
      </c>
      <c r="BP4" s="290">
        <f t="shared" ca="1" si="68"/>
        <v>158800</v>
      </c>
      <c r="BQ4" s="290">
        <f t="shared" ca="1" si="68"/>
        <v>7758</v>
      </c>
      <c r="BR4" s="290" t="str">
        <f t="shared" ca="1" si="68"/>
        <v>(m)</v>
      </c>
      <c r="BS4" s="290" t="str">
        <f t="shared" ca="1" si="68"/>
        <v>(m)</v>
      </c>
      <c r="BT4" s="291" t="str">
        <f t="shared" ca="1" si="68"/>
        <v>(m)</v>
      </c>
      <c r="BU4" s="290">
        <f t="shared" ca="1" si="68"/>
        <v>300047</v>
      </c>
      <c r="BV4" s="290">
        <f t="shared" ca="1" si="68"/>
        <v>103492</v>
      </c>
      <c r="BW4" s="290">
        <f t="shared" ca="1" si="68"/>
        <v>196555</v>
      </c>
      <c r="BX4" s="290">
        <f t="shared" ca="1" si="68"/>
        <v>241755</v>
      </c>
      <c r="BY4" s="290">
        <f t="shared" ca="1" si="68"/>
        <v>80528</v>
      </c>
      <c r="BZ4" s="290">
        <f t="shared" ca="1" si="68"/>
        <v>161227</v>
      </c>
      <c r="CA4" s="290">
        <f t="shared" ca="1" si="68"/>
        <v>9063</v>
      </c>
      <c r="CB4" s="290" t="str">
        <f t="shared" ca="1" si="68"/>
        <v>(m)</v>
      </c>
      <c r="CC4" s="290" t="str">
        <f t="shared" ca="1" si="68"/>
        <v>(m)</v>
      </c>
      <c r="CD4" s="291" t="str">
        <f t="shared" ca="1" si="68"/>
        <v>(m)</v>
      </c>
      <c r="CE4" s="290">
        <f t="shared" ca="1" si="68"/>
        <v>300151</v>
      </c>
      <c r="CF4" s="290">
        <f t="shared" ca="1" si="68"/>
        <v>104875</v>
      </c>
      <c r="CG4" s="290">
        <f t="shared" ref="CG4:CV19" ca="1" si="69">IFERROR(INDEX(INDIRECT(CONCATENATE($A4,"!$A$1:$Z$999")),MATCH($B4,INDIRECT(CONCATENATE($A4,"!$A:$A")),0)+CG$3,CG$2)/$L4,INDEX(INDIRECT(CONCATENATE($A4,"!$A$1:$Z$999")),MATCH($B4,INDIRECT(CONCATENATE($A4,"!$A:$A")),0)+CG$3,CG$2))</f>
        <v>195276</v>
      </c>
      <c r="CH4" s="290">
        <f t="shared" ca="1" si="69"/>
        <v>246929</v>
      </c>
      <c r="CI4" s="290">
        <f t="shared" ca="1" si="69"/>
        <v>82722</v>
      </c>
      <c r="CJ4" s="290">
        <f t="shared" ca="1" si="69"/>
        <v>164207</v>
      </c>
      <c r="CK4" s="290">
        <f t="shared" ca="1" si="69"/>
        <v>7353</v>
      </c>
      <c r="CL4" s="290" t="str">
        <f t="shared" ca="1" si="69"/>
        <v>(m)</v>
      </c>
      <c r="CM4" s="290" t="str">
        <f t="shared" ca="1" si="69"/>
        <v>(m)</v>
      </c>
      <c r="CN4" s="291" t="str">
        <f t="shared" ca="1" si="69"/>
        <v>(m)</v>
      </c>
      <c r="CO4" s="290">
        <f t="shared" ca="1" si="69"/>
        <v>300884</v>
      </c>
      <c r="CP4" s="290">
        <f t="shared" ca="1" si="69"/>
        <v>106495</v>
      </c>
      <c r="CQ4" s="290">
        <f t="shared" ca="1" si="69"/>
        <v>194389</v>
      </c>
      <c r="CR4" s="290">
        <f t="shared" ca="1" si="69"/>
        <v>250956</v>
      </c>
      <c r="CS4" s="290">
        <f t="shared" ca="1" si="69"/>
        <v>84488</v>
      </c>
      <c r="CT4" s="290">
        <f t="shared" ca="1" si="69"/>
        <v>166468</v>
      </c>
      <c r="CU4" s="290">
        <f t="shared" ca="1" si="69"/>
        <v>7847</v>
      </c>
      <c r="CV4" s="290" t="str">
        <f t="shared" ca="1" si="69"/>
        <v>(m)</v>
      </c>
      <c r="CW4" s="290" t="str">
        <f t="shared" ref="CW4:DL19" ca="1" si="70">IFERROR(INDEX(INDIRECT(CONCATENATE($A4,"!$A$1:$Z$999")),MATCH($B4,INDIRECT(CONCATENATE($A4,"!$A:$A")),0)+CW$3,CW$2)/$L4,INDEX(INDIRECT(CONCATENATE($A4,"!$A$1:$Z$999")),MATCH($B4,INDIRECT(CONCATENATE($A4,"!$A:$A")),0)+CW$3,CW$2))</f>
        <v>(m)</v>
      </c>
      <c r="CX4" s="291" t="str">
        <f t="shared" ca="1" si="70"/>
        <v>(m)</v>
      </c>
      <c r="CY4" s="290">
        <f t="shared" ca="1" si="70"/>
        <v>305610</v>
      </c>
      <c r="CZ4" s="290">
        <f t="shared" ca="1" si="70"/>
        <v>108747</v>
      </c>
      <c r="DA4" s="290">
        <f t="shared" ca="1" si="70"/>
        <v>196863</v>
      </c>
      <c r="DB4" s="290">
        <f t="shared" ca="1" si="70"/>
        <v>255850</v>
      </c>
      <c r="DC4" s="290">
        <f t="shared" ca="1" si="70"/>
        <v>86503</v>
      </c>
      <c r="DD4" s="290">
        <f t="shared" ca="1" si="70"/>
        <v>169347</v>
      </c>
      <c r="DE4" s="290">
        <f t="shared" ca="1" si="70"/>
        <v>10048</v>
      </c>
      <c r="DF4" s="290" t="str">
        <f t="shared" ca="1" si="70"/>
        <v>(m)</v>
      </c>
      <c r="DG4" s="290" t="str">
        <f t="shared" ca="1" si="70"/>
        <v>(m)</v>
      </c>
      <c r="DH4" s="291" t="str">
        <f t="shared" ca="1" si="70"/>
        <v>(m)</v>
      </c>
      <c r="DI4" s="290">
        <f t="shared" ca="1" si="70"/>
        <v>304556</v>
      </c>
      <c r="DJ4" s="290">
        <f t="shared" ca="1" si="70"/>
        <v>108503</v>
      </c>
      <c r="DK4" s="290">
        <f t="shared" ca="1" si="70"/>
        <v>196053</v>
      </c>
      <c r="DL4" s="290">
        <f t="shared" ca="1" si="70"/>
        <v>260509</v>
      </c>
      <c r="DM4" s="290">
        <f t="shared" ref="DM4:EB19" ca="1" si="71">IFERROR(INDEX(INDIRECT(CONCATENATE($A4,"!$A$1:$Z$999")),MATCH($B4,INDIRECT(CONCATENATE($A4,"!$A:$A")),0)+DM$3,DM$2)/$L4,INDEX(INDIRECT(CONCATENATE($A4,"!$A$1:$Z$999")),MATCH($B4,INDIRECT(CONCATENATE($A4,"!$A:$A")),0)+DM$3,DM$2))</f>
        <v>88620</v>
      </c>
      <c r="DN4" s="290">
        <f t="shared" ca="1" si="71"/>
        <v>171889</v>
      </c>
      <c r="DO4" s="290">
        <f t="shared" ca="1" si="71"/>
        <v>6577</v>
      </c>
      <c r="DP4" s="290" t="str">
        <f t="shared" ca="1" si="71"/>
        <v>(m)</v>
      </c>
      <c r="DQ4" s="290" t="str">
        <f t="shared" ca="1" si="71"/>
        <v>(m)</v>
      </c>
      <c r="DR4" s="291" t="str">
        <f t="shared" ca="1" si="71"/>
        <v>(m)</v>
      </c>
      <c r="DS4" s="290">
        <f t="shared" ca="1" si="71"/>
        <v>304593</v>
      </c>
      <c r="DT4" s="290">
        <f t="shared" ca="1" si="71"/>
        <v>108633</v>
      </c>
      <c r="DU4" s="290">
        <f t="shared" ca="1" si="71"/>
        <v>195960</v>
      </c>
      <c r="DV4" s="290">
        <f t="shared" ca="1" si="71"/>
        <v>264821</v>
      </c>
      <c r="DW4" s="290">
        <f t="shared" ca="1" si="71"/>
        <v>90730</v>
      </c>
      <c r="DX4" s="290">
        <f t="shared" ca="1" si="71"/>
        <v>174091</v>
      </c>
      <c r="DY4" s="290">
        <f t="shared" ca="1" si="71"/>
        <v>6443</v>
      </c>
      <c r="DZ4" s="290" t="str">
        <f t="shared" ca="1" si="71"/>
        <v>(m)</v>
      </c>
      <c r="EA4" s="290" t="str">
        <f t="shared" ca="1" si="71"/>
        <v>(m)</v>
      </c>
      <c r="EB4" s="291" t="str">
        <f t="shared" ca="1" si="71"/>
        <v>(m)</v>
      </c>
    </row>
    <row r="5" spans="1:16384" ht="15" customHeight="1" x14ac:dyDescent="0.35">
      <c r="A5" s="327" t="s">
        <v>80</v>
      </c>
      <c r="B5" s="328">
        <f t="shared" ref="B5:B6" si="72">IF(A4=A5,B4+1,1)</f>
        <v>2</v>
      </c>
      <c r="C5" s="292" t="str">
        <f ca="1">CONCATENATE($A$1,".",VLOOKUP($F5,Tools!$J$3:$K$6,2,FALSE),".",VLOOKUP($A5,Tools!$N$3:$O$10,2,FALSE),".",1,".",VLOOKUP($G5,Tools!$R$3:$S$23,2,FALSE),".",$H5)</f>
        <v>233.10.1.1.1.2</v>
      </c>
      <c r="D5" s="293" t="str">
        <f t="shared" ref="D5:G34" ca="1" si="73">INDEX(INDIRECT(CONCATENATE($A5,"!$A$1:$Z$999")),MATCH($B5,INDIRECT(CONCATENATE($A5,"!$A:$A")),0)+D$3,D$2)</f>
        <v>Pension 2</v>
      </c>
      <c r="E5" s="293" t="str">
        <f t="shared" ca="1" si="73"/>
        <v>Pension 2</v>
      </c>
      <c r="F5" s="293" t="str">
        <f t="shared" ca="1" si="66"/>
        <v>Public</v>
      </c>
      <c r="G5" s="293" t="str">
        <f t="shared" ca="1" si="66"/>
        <v>Pensions</v>
      </c>
      <c r="H5" s="294">
        <f t="shared" ref="H5:H68" ca="1" si="74">IF(IFERROR(G4=G5,FALSE),H4+1,IF(ISERROR(G5),#N/A,1))</f>
        <v>2</v>
      </c>
      <c r="I5" s="295" t="str">
        <f t="shared" ca="1" si="67"/>
        <v>No</v>
      </c>
      <c r="J5" s="295" t="str">
        <f t="shared" ca="1" si="67"/>
        <v>No</v>
      </c>
      <c r="K5" s="295" t="str">
        <f t="shared" ca="1" si="67"/>
        <v>No</v>
      </c>
      <c r="L5" s="329">
        <f t="shared" ca="1" si="67"/>
        <v>1</v>
      </c>
      <c r="M5" s="296">
        <f t="shared" ref="M5:AC21" ca="1" si="75">IFERROR(INDEX(INDIRECT(CONCATENATE($A5,"!$A$1:$Z$999")),MATCH($B5,INDIRECT(CONCATENATE($A5,"!$A:$A")),0)+M$3,M$2)/$L5,INDEX(INDIRECT(CONCATENATE($A5,"!$A$1:$Z$999")),MATCH($B5,INDIRECT(CONCATENATE($A5,"!$A:$A")),0)+M$3,M$2))</f>
        <v>463</v>
      </c>
      <c r="N5" s="296">
        <f t="shared" ca="1" si="75"/>
        <v>242.75</v>
      </c>
      <c r="O5" s="296">
        <f t="shared" ca="1" si="75"/>
        <v>220.25</v>
      </c>
      <c r="P5" s="296">
        <f t="shared" ca="1" si="75"/>
        <v>206.25</v>
      </c>
      <c r="Q5" s="296">
        <f t="shared" ca="1" si="75"/>
        <v>188.5</v>
      </c>
      <c r="R5" s="296">
        <f t="shared" ca="1" si="75"/>
        <v>17.75</v>
      </c>
      <c r="S5" s="296">
        <f t="shared" ca="1" si="75"/>
        <v>148</v>
      </c>
      <c r="T5" s="296">
        <f t="shared" ca="1" si="75"/>
        <v>21</v>
      </c>
      <c r="U5" s="296">
        <f t="shared" ca="1" si="68"/>
        <v>463</v>
      </c>
      <c r="V5" s="297" t="str">
        <f t="shared" ca="1" si="75"/>
        <v>(m)</v>
      </c>
      <c r="W5" s="296">
        <f t="shared" ca="1" si="75"/>
        <v>534.75</v>
      </c>
      <c r="X5" s="296">
        <f t="shared" ca="1" si="75"/>
        <v>277</v>
      </c>
      <c r="Y5" s="296">
        <f t="shared" ca="1" si="75"/>
        <v>257.75</v>
      </c>
      <c r="Z5" s="296">
        <f t="shared" ca="1" si="75"/>
        <v>251.5</v>
      </c>
      <c r="AA5" s="296">
        <f t="shared" ca="1" si="75"/>
        <v>217.5</v>
      </c>
      <c r="AB5" s="296">
        <f t="shared" ca="1" si="75"/>
        <v>34</v>
      </c>
      <c r="AC5" s="296">
        <f t="shared" ca="1" si="75"/>
        <v>122</v>
      </c>
      <c r="AD5" s="296">
        <f t="shared" ca="1" si="68"/>
        <v>25</v>
      </c>
      <c r="AE5" s="296">
        <f t="shared" ca="1" si="68"/>
        <v>534.75</v>
      </c>
      <c r="AF5" s="297" t="str">
        <f t="shared" ca="1" si="68"/>
        <v>(m)</v>
      </c>
      <c r="AG5" s="296">
        <f t="shared" ca="1" si="68"/>
        <v>636</v>
      </c>
      <c r="AH5" s="296" t="str">
        <f t="shared" ca="1" si="68"/>
        <v>(m)</v>
      </c>
      <c r="AI5" s="296" t="str">
        <f t="shared" ca="1" si="68"/>
        <v>(m)</v>
      </c>
      <c r="AJ5" s="296" t="str">
        <f t="shared" ca="1" si="68"/>
        <v>(m)</v>
      </c>
      <c r="AK5" s="296" t="str">
        <f t="shared" ca="1" si="68"/>
        <v>(m)</v>
      </c>
      <c r="AL5" s="296" t="str">
        <f t="shared" ca="1" si="68"/>
        <v>(m)</v>
      </c>
      <c r="AM5" s="296">
        <f t="shared" ca="1" si="68"/>
        <v>88</v>
      </c>
      <c r="AN5" s="296" t="str">
        <f t="shared" ca="1" si="68"/>
        <v>(m)</v>
      </c>
      <c r="AO5" s="296" t="str">
        <f t="shared" ca="1" si="68"/>
        <v>(m)</v>
      </c>
      <c r="AP5" s="297" t="str">
        <f t="shared" ca="1" si="68"/>
        <v>(m)</v>
      </c>
      <c r="AQ5" s="296">
        <f t="shared" ca="1" si="68"/>
        <v>740</v>
      </c>
      <c r="AR5" s="296" t="str">
        <f t="shared" ca="1" si="68"/>
        <v>(m)</v>
      </c>
      <c r="AS5" s="296" t="str">
        <f t="shared" ca="1" si="68"/>
        <v>(m)</v>
      </c>
      <c r="AT5" s="296" t="str">
        <f t="shared" ca="1" si="68"/>
        <v>(m)</v>
      </c>
      <c r="AU5" s="296" t="str">
        <f t="shared" ca="1" si="68"/>
        <v>(m)</v>
      </c>
      <c r="AV5" s="296" t="str">
        <f t="shared" ca="1" si="68"/>
        <v>(m)</v>
      </c>
      <c r="AW5" s="296">
        <f t="shared" ca="1" si="68"/>
        <v>114</v>
      </c>
      <c r="AX5" s="296" t="str">
        <f t="shared" ca="1" si="68"/>
        <v>(m)</v>
      </c>
      <c r="AY5" s="296" t="str">
        <f t="shared" ca="1" si="68"/>
        <v>(m)</v>
      </c>
      <c r="AZ5" s="297" t="str">
        <f t="shared" ca="1" si="68"/>
        <v>(m)</v>
      </c>
      <c r="BA5" s="296">
        <f t="shared" ca="1" si="68"/>
        <v>881</v>
      </c>
      <c r="BB5" s="296" t="str">
        <f t="shared" ca="1" si="68"/>
        <v>(m)</v>
      </c>
      <c r="BC5" s="296" t="str">
        <f t="shared" ca="1" si="68"/>
        <v>(m)</v>
      </c>
      <c r="BD5" s="296" t="str">
        <f t="shared" ca="1" si="68"/>
        <v>(m)</v>
      </c>
      <c r="BE5" s="296" t="str">
        <f t="shared" ca="1" si="68"/>
        <v>(m)</v>
      </c>
      <c r="BF5" s="296" t="str">
        <f t="shared" ca="1" si="68"/>
        <v>(m)</v>
      </c>
      <c r="BG5" s="296">
        <f t="shared" ca="1" si="68"/>
        <v>120</v>
      </c>
      <c r="BH5" s="296" t="str">
        <f t="shared" ca="1" si="68"/>
        <v>(m)</v>
      </c>
      <c r="BI5" s="296" t="str">
        <f t="shared" ca="1" si="68"/>
        <v>(m)</v>
      </c>
      <c r="BJ5" s="297" t="str">
        <f t="shared" ca="1" si="68"/>
        <v>(m)</v>
      </c>
      <c r="BK5" s="296">
        <f t="shared" ca="1" si="68"/>
        <v>1053</v>
      </c>
      <c r="BL5" s="296" t="str">
        <f t="shared" ca="1" si="68"/>
        <v>(m)</v>
      </c>
      <c r="BM5" s="296" t="str">
        <f t="shared" ca="1" si="68"/>
        <v>(m)</v>
      </c>
      <c r="BN5" s="296" t="str">
        <f t="shared" ca="1" si="68"/>
        <v>(m)</v>
      </c>
      <c r="BO5" s="296" t="str">
        <f t="shared" ca="1" si="68"/>
        <v>(m)</v>
      </c>
      <c r="BP5" s="296" t="str">
        <f t="shared" ca="1" si="68"/>
        <v>(m)</v>
      </c>
      <c r="BQ5" s="296">
        <f t="shared" ca="1" si="68"/>
        <v>157</v>
      </c>
      <c r="BR5" s="296" t="str">
        <f t="shared" ca="1" si="68"/>
        <v>(m)</v>
      </c>
      <c r="BS5" s="296" t="str">
        <f t="shared" ca="1" si="68"/>
        <v>(m)</v>
      </c>
      <c r="BT5" s="297" t="str">
        <f t="shared" ca="1" si="68"/>
        <v>(m)</v>
      </c>
      <c r="BU5" s="296">
        <f t="shared" ca="1" si="68"/>
        <v>1247</v>
      </c>
      <c r="BV5" s="296" t="str">
        <f t="shared" ca="1" si="68"/>
        <v>(m)</v>
      </c>
      <c r="BW5" s="296" t="str">
        <f t="shared" ca="1" si="68"/>
        <v>(m)</v>
      </c>
      <c r="BX5" s="296" t="str">
        <f t="shared" ca="1" si="68"/>
        <v>(m)</v>
      </c>
      <c r="BY5" s="296" t="str">
        <f t="shared" ca="1" si="68"/>
        <v>(m)</v>
      </c>
      <c r="BZ5" s="296" t="str">
        <f t="shared" ca="1" si="68"/>
        <v>(m)</v>
      </c>
      <c r="CA5" s="296">
        <f t="shared" ca="1" si="68"/>
        <v>176</v>
      </c>
      <c r="CB5" s="296" t="str">
        <f t="shared" ca="1" si="68"/>
        <v>(m)</v>
      </c>
      <c r="CC5" s="296" t="str">
        <f t="shared" ca="1" si="68"/>
        <v>(m)</v>
      </c>
      <c r="CD5" s="297" t="str">
        <f t="shared" ca="1" si="68"/>
        <v>(m)</v>
      </c>
      <c r="CE5" s="296">
        <f t="shared" ca="1" si="68"/>
        <v>1490</v>
      </c>
      <c r="CF5" s="296" t="str">
        <f t="shared" ca="1" si="68"/>
        <v>(m)</v>
      </c>
      <c r="CG5" s="296" t="str">
        <f t="shared" ca="1" si="69"/>
        <v>(m)</v>
      </c>
      <c r="CH5" s="296" t="str">
        <f t="shared" ca="1" si="69"/>
        <v>(m)</v>
      </c>
      <c r="CI5" s="296" t="str">
        <f t="shared" ca="1" si="69"/>
        <v>(m)</v>
      </c>
      <c r="CJ5" s="296" t="str">
        <f t="shared" ca="1" si="69"/>
        <v>(m)</v>
      </c>
      <c r="CK5" s="296">
        <f t="shared" ca="1" si="69"/>
        <v>194</v>
      </c>
      <c r="CL5" s="296" t="str">
        <f t="shared" ca="1" si="69"/>
        <v>(m)</v>
      </c>
      <c r="CM5" s="296" t="str">
        <f t="shared" ca="1" si="69"/>
        <v>(m)</v>
      </c>
      <c r="CN5" s="297" t="str">
        <f t="shared" ca="1" si="69"/>
        <v>(m)</v>
      </c>
      <c r="CO5" s="296">
        <f t="shared" ca="1" si="69"/>
        <v>1791</v>
      </c>
      <c r="CP5" s="296" t="str">
        <f t="shared" ca="1" si="69"/>
        <v>(m)</v>
      </c>
      <c r="CQ5" s="296" t="str">
        <f t="shared" ca="1" si="69"/>
        <v>(m)</v>
      </c>
      <c r="CR5" s="296" t="str">
        <f t="shared" ca="1" si="69"/>
        <v>(m)</v>
      </c>
      <c r="CS5" s="296" t="str">
        <f t="shared" ca="1" si="69"/>
        <v>(m)</v>
      </c>
      <c r="CT5" s="296" t="str">
        <f t="shared" ca="1" si="69"/>
        <v>(m)</v>
      </c>
      <c r="CU5" s="296">
        <f t="shared" ca="1" si="69"/>
        <v>241</v>
      </c>
      <c r="CV5" s="296" t="str">
        <f t="shared" ca="1" si="69"/>
        <v>(m)</v>
      </c>
      <c r="CW5" s="296" t="str">
        <f t="shared" ca="1" si="70"/>
        <v>(m)</v>
      </c>
      <c r="CX5" s="297" t="str">
        <f t="shared" ca="1" si="70"/>
        <v>(m)</v>
      </c>
      <c r="CY5" s="296">
        <f t="shared" ca="1" si="70"/>
        <v>2135</v>
      </c>
      <c r="CZ5" s="296" t="str">
        <f t="shared" ca="1" si="70"/>
        <v>(m)</v>
      </c>
      <c r="DA5" s="296" t="str">
        <f t="shared" ca="1" si="70"/>
        <v>(m)</v>
      </c>
      <c r="DB5" s="296" t="str">
        <f t="shared" ca="1" si="70"/>
        <v>(m)</v>
      </c>
      <c r="DC5" s="296" t="str">
        <f t="shared" ca="1" si="70"/>
        <v>(m)</v>
      </c>
      <c r="DD5" s="296" t="str">
        <f t="shared" ca="1" si="70"/>
        <v>(m)</v>
      </c>
      <c r="DE5" s="296">
        <f t="shared" ca="1" si="70"/>
        <v>268</v>
      </c>
      <c r="DF5" s="296" t="str">
        <f t="shared" ca="1" si="70"/>
        <v>(m)</v>
      </c>
      <c r="DG5" s="296" t="str">
        <f t="shared" ca="1" si="70"/>
        <v>(m)</v>
      </c>
      <c r="DH5" s="297" t="str">
        <f t="shared" ca="1" si="70"/>
        <v>(m)</v>
      </c>
      <c r="DI5" s="296">
        <f t="shared" ca="1" si="70"/>
        <v>2491</v>
      </c>
      <c r="DJ5" s="296" t="str">
        <f t="shared" ca="1" si="70"/>
        <v>(m)</v>
      </c>
      <c r="DK5" s="296" t="str">
        <f t="shared" ca="1" si="70"/>
        <v>(m)</v>
      </c>
      <c r="DL5" s="296" t="str">
        <f t="shared" ca="1" si="70"/>
        <v>(m)</v>
      </c>
      <c r="DM5" s="296" t="str">
        <f t="shared" ca="1" si="71"/>
        <v>(m)</v>
      </c>
      <c r="DN5" s="296" t="str">
        <f t="shared" ca="1" si="71"/>
        <v>(m)</v>
      </c>
      <c r="DO5" s="296">
        <f t="shared" ca="1" si="71"/>
        <v>278</v>
      </c>
      <c r="DP5" s="296" t="str">
        <f t="shared" ca="1" si="71"/>
        <v>(m)</v>
      </c>
      <c r="DQ5" s="296" t="str">
        <f t="shared" ca="1" si="71"/>
        <v>(m)</v>
      </c>
      <c r="DR5" s="297" t="str">
        <f t="shared" ca="1" si="71"/>
        <v>(m)</v>
      </c>
      <c r="DS5" s="296">
        <f t="shared" ca="1" si="71"/>
        <v>2787</v>
      </c>
      <c r="DT5" s="296" t="str">
        <f t="shared" ca="1" si="71"/>
        <v>(m)</v>
      </c>
      <c r="DU5" s="296" t="str">
        <f t="shared" ca="1" si="71"/>
        <v>(m)</v>
      </c>
      <c r="DV5" s="296" t="str">
        <f t="shared" ca="1" si="71"/>
        <v>(m)</v>
      </c>
      <c r="DW5" s="296" t="str">
        <f t="shared" ca="1" si="71"/>
        <v>(m)</v>
      </c>
      <c r="DX5" s="296" t="str">
        <f t="shared" ca="1" si="71"/>
        <v>(m)</v>
      </c>
      <c r="DY5" s="296">
        <f t="shared" ca="1" si="71"/>
        <v>248</v>
      </c>
      <c r="DZ5" s="296" t="str">
        <f t="shared" ca="1" si="71"/>
        <v>(m)</v>
      </c>
      <c r="EA5" s="296" t="str">
        <f t="shared" ca="1" si="71"/>
        <v>(m)</v>
      </c>
      <c r="EB5" s="297" t="str">
        <f t="shared" ca="1" si="71"/>
        <v>(m)</v>
      </c>
    </row>
    <row r="6" spans="1:16384" ht="15" customHeight="1" x14ac:dyDescent="0.35">
      <c r="A6" s="327" t="s">
        <v>80</v>
      </c>
      <c r="B6" s="328">
        <f t="shared" si="72"/>
        <v>3</v>
      </c>
      <c r="C6" s="292" t="str">
        <f ca="1">CONCATENATE($A$1,".",VLOOKUP($F6,Tools!$J$3:$K$6,2,FALSE),".",VLOOKUP($A6,Tools!$N$3:$O$10,2,FALSE),".",1,".",VLOOKUP($G6,Tools!$R$3:$S$23,2,FALSE),".",$H6)</f>
        <v>233.10.1.1.1.3</v>
      </c>
      <c r="D6" s="293" t="str">
        <f t="shared" ca="1" si="73"/>
        <v>Pension 3</v>
      </c>
      <c r="E6" s="293" t="str">
        <f t="shared" ca="1" si="73"/>
        <v>Pension 3</v>
      </c>
      <c r="F6" s="293" t="str">
        <f t="shared" ca="1" si="66"/>
        <v>Public</v>
      </c>
      <c r="G6" s="293" t="str">
        <f t="shared" ca="1" si="66"/>
        <v>Pensions</v>
      </c>
      <c r="H6" s="294">
        <f t="shared" ca="1" si="74"/>
        <v>3</v>
      </c>
      <c r="I6" s="295" t="str">
        <f t="shared" ca="1" si="67"/>
        <v>No</v>
      </c>
      <c r="J6" s="295" t="str">
        <f t="shared" ca="1" si="67"/>
        <v>No</v>
      </c>
      <c r="K6" s="295" t="str">
        <f t="shared" ca="1" si="67"/>
        <v>Yes</v>
      </c>
      <c r="L6" s="329">
        <f t="shared" ca="1" si="67"/>
        <v>1</v>
      </c>
      <c r="M6" s="296">
        <f t="shared" ca="1" si="75"/>
        <v>2476.25</v>
      </c>
      <c r="N6" s="296">
        <f t="shared" ca="1" si="68"/>
        <v>1861.5</v>
      </c>
      <c r="O6" s="296">
        <f t="shared" ca="1" si="68"/>
        <v>614.75</v>
      </c>
      <c r="P6" s="296">
        <f t="shared" ca="1" si="68"/>
        <v>201.75</v>
      </c>
      <c r="Q6" s="296">
        <f t="shared" ca="1" si="68"/>
        <v>186</v>
      </c>
      <c r="R6" s="296">
        <f t="shared" ca="1" si="68"/>
        <v>15.75</v>
      </c>
      <c r="S6" s="296">
        <f t="shared" ca="1" si="68"/>
        <v>758</v>
      </c>
      <c r="T6" s="296">
        <f t="shared" ca="1" si="68"/>
        <v>498</v>
      </c>
      <c r="U6" s="296">
        <f t="shared" ca="1" si="68"/>
        <v>2476.25</v>
      </c>
      <c r="V6" s="297" t="str">
        <f t="shared" ca="1" si="68"/>
        <v>(m)</v>
      </c>
      <c r="W6" s="296">
        <f t="shared" ca="1" si="68"/>
        <v>2479.5</v>
      </c>
      <c r="X6" s="296">
        <f t="shared" ca="1" si="68"/>
        <v>1820.75</v>
      </c>
      <c r="Y6" s="296">
        <f t="shared" ca="1" si="68"/>
        <v>658.75</v>
      </c>
      <c r="Z6" s="296">
        <f t="shared" ca="1" si="68"/>
        <v>220.25</v>
      </c>
      <c r="AA6" s="296">
        <f t="shared" ca="1" si="68"/>
        <v>201</v>
      </c>
      <c r="AB6" s="296">
        <f t="shared" ca="1" si="68"/>
        <v>19.25</v>
      </c>
      <c r="AC6" s="296">
        <f t="shared" ca="1" si="68"/>
        <v>461</v>
      </c>
      <c r="AD6" s="296">
        <f t="shared" ca="1" si="68"/>
        <v>162</v>
      </c>
      <c r="AE6" s="296">
        <f t="shared" ca="1" si="68"/>
        <v>2479.5</v>
      </c>
      <c r="AF6" s="297" t="str">
        <f t="shared" ca="1" si="68"/>
        <v>(m)</v>
      </c>
      <c r="AG6" s="296">
        <f t="shared" ca="1" si="68"/>
        <v>2632</v>
      </c>
      <c r="AH6" s="296">
        <f t="shared" ca="1" si="68"/>
        <v>1940</v>
      </c>
      <c r="AI6" s="296">
        <f t="shared" ca="1" si="68"/>
        <v>692</v>
      </c>
      <c r="AJ6" s="296">
        <f t="shared" ca="1" si="68"/>
        <v>261</v>
      </c>
      <c r="AK6" s="296">
        <f t="shared" ca="1" si="68"/>
        <v>237</v>
      </c>
      <c r="AL6" s="296">
        <f t="shared" ca="1" si="68"/>
        <v>24</v>
      </c>
      <c r="AM6" s="296">
        <f t="shared" ca="1" si="68"/>
        <v>233</v>
      </c>
      <c r="AN6" s="296" t="str">
        <f t="shared" ca="1" si="68"/>
        <v>(m)</v>
      </c>
      <c r="AO6" s="296" t="str">
        <f t="shared" ca="1" si="68"/>
        <v>(m)</v>
      </c>
      <c r="AP6" s="297" t="str">
        <f t="shared" ca="1" si="68"/>
        <v>(m)</v>
      </c>
      <c r="AQ6" s="296">
        <f t="shared" ca="1" si="68"/>
        <v>2568</v>
      </c>
      <c r="AR6" s="296">
        <f t="shared" ca="1" si="68"/>
        <v>1894</v>
      </c>
      <c r="AS6" s="296">
        <f t="shared" ca="1" si="68"/>
        <v>674</v>
      </c>
      <c r="AT6" s="296">
        <f t="shared" ca="1" si="68"/>
        <v>272</v>
      </c>
      <c r="AU6" s="296">
        <f t="shared" ca="1" si="68"/>
        <v>246</v>
      </c>
      <c r="AV6" s="296">
        <f t="shared" ca="1" si="68"/>
        <v>26</v>
      </c>
      <c r="AW6" s="296">
        <f t="shared" ca="1" si="68"/>
        <v>173</v>
      </c>
      <c r="AX6" s="296" t="str">
        <f t="shared" ca="1" si="68"/>
        <v>(m)</v>
      </c>
      <c r="AY6" s="296" t="str">
        <f t="shared" ca="1" si="68"/>
        <v>(m)</v>
      </c>
      <c r="AZ6" s="297" t="str">
        <f t="shared" ca="1" si="68"/>
        <v>(m)</v>
      </c>
      <c r="BA6" s="296">
        <f t="shared" ca="1" si="68"/>
        <v>2555</v>
      </c>
      <c r="BB6" s="296">
        <f t="shared" ca="1" si="68"/>
        <v>1847</v>
      </c>
      <c r="BC6" s="296">
        <f t="shared" ca="1" si="68"/>
        <v>708</v>
      </c>
      <c r="BD6" s="296">
        <f t="shared" ca="1" si="68"/>
        <v>312</v>
      </c>
      <c r="BE6" s="296">
        <f t="shared" ca="1" si="68"/>
        <v>279</v>
      </c>
      <c r="BF6" s="296">
        <f t="shared" ca="1" si="68"/>
        <v>33</v>
      </c>
      <c r="BG6" s="296">
        <f t="shared" ca="1" si="68"/>
        <v>188</v>
      </c>
      <c r="BH6" s="296" t="str">
        <f t="shared" ca="1" si="68"/>
        <v>(m)</v>
      </c>
      <c r="BI6" s="296" t="str">
        <f t="shared" ca="1" si="68"/>
        <v>(m)</v>
      </c>
      <c r="BJ6" s="297" t="str">
        <f t="shared" ca="1" si="68"/>
        <v>(m)</v>
      </c>
      <c r="BK6" s="296">
        <f t="shared" ca="1" si="68"/>
        <v>2561</v>
      </c>
      <c r="BL6" s="296">
        <f t="shared" ca="1" si="68"/>
        <v>1870</v>
      </c>
      <c r="BM6" s="296">
        <f t="shared" ca="1" si="68"/>
        <v>691</v>
      </c>
      <c r="BN6" s="296" t="str">
        <f t="shared" ca="1" si="68"/>
        <v>(m)</v>
      </c>
      <c r="BO6" s="296" t="str">
        <f t="shared" ca="1" si="68"/>
        <v>(m)</v>
      </c>
      <c r="BP6" s="296" t="str">
        <f t="shared" ca="1" si="68"/>
        <v>(m)</v>
      </c>
      <c r="BQ6" s="296">
        <f t="shared" ca="1" si="68"/>
        <v>229</v>
      </c>
      <c r="BR6" s="296" t="str">
        <f t="shared" ca="1" si="68"/>
        <v>(m)</v>
      </c>
      <c r="BS6" s="296" t="str">
        <f t="shared" ca="1" si="68"/>
        <v>(m)</v>
      </c>
      <c r="BT6" s="297" t="str">
        <f t="shared" ca="1" si="68"/>
        <v>(m)</v>
      </c>
      <c r="BU6" s="296">
        <f t="shared" ca="1" si="68"/>
        <v>2529</v>
      </c>
      <c r="BV6" s="296" t="str">
        <f t="shared" ca="1" si="68"/>
        <v>(m)</v>
      </c>
      <c r="BW6" s="296" t="str">
        <f t="shared" ca="1" si="68"/>
        <v>(m)</v>
      </c>
      <c r="BX6" s="296" t="str">
        <f t="shared" ca="1" si="68"/>
        <v>(m)</v>
      </c>
      <c r="BY6" s="296" t="str">
        <f t="shared" ca="1" si="68"/>
        <v>(m)</v>
      </c>
      <c r="BZ6" s="296" t="str">
        <f t="shared" ca="1" si="68"/>
        <v>(m)</v>
      </c>
      <c r="CA6" s="296" t="str">
        <f t="shared" ca="1" si="68"/>
        <v>(m)</v>
      </c>
      <c r="CB6" s="296" t="str">
        <f t="shared" ca="1" si="68"/>
        <v>(m)</v>
      </c>
      <c r="CC6" s="296" t="str">
        <f t="shared" ca="1" si="68"/>
        <v>(m)</v>
      </c>
      <c r="CD6" s="297" t="str">
        <f t="shared" ca="1" si="68"/>
        <v>(m)</v>
      </c>
      <c r="CE6" s="296">
        <f t="shared" ca="1" si="68"/>
        <v>2574</v>
      </c>
      <c r="CF6" s="296" t="str">
        <f t="shared" ca="1" si="68"/>
        <v>(m)</v>
      </c>
      <c r="CG6" s="296" t="str">
        <f t="shared" ca="1" si="69"/>
        <v>(m)</v>
      </c>
      <c r="CH6" s="296" t="str">
        <f t="shared" ca="1" si="69"/>
        <v>(m)</v>
      </c>
      <c r="CI6" s="296" t="str">
        <f t="shared" ca="1" si="69"/>
        <v>(m)</v>
      </c>
      <c r="CJ6" s="296" t="str">
        <f t="shared" ca="1" si="69"/>
        <v>(m)</v>
      </c>
      <c r="CK6" s="296" t="str">
        <f t="shared" ca="1" si="69"/>
        <v>(m)</v>
      </c>
      <c r="CL6" s="296" t="str">
        <f t="shared" ca="1" si="69"/>
        <v>(m)</v>
      </c>
      <c r="CM6" s="296" t="str">
        <f t="shared" ca="1" si="69"/>
        <v>(m)</v>
      </c>
      <c r="CN6" s="297" t="str">
        <f t="shared" ca="1" si="69"/>
        <v>(m)</v>
      </c>
      <c r="CO6" s="296">
        <f t="shared" ca="1" si="69"/>
        <v>2748</v>
      </c>
      <c r="CP6" s="296" t="str">
        <f t="shared" ca="1" si="69"/>
        <v>(m)</v>
      </c>
      <c r="CQ6" s="296" t="str">
        <f t="shared" ca="1" si="69"/>
        <v>(m)</v>
      </c>
      <c r="CR6" s="296" t="str">
        <f t="shared" ca="1" si="69"/>
        <v>(m)</v>
      </c>
      <c r="CS6" s="296" t="str">
        <f t="shared" ca="1" si="69"/>
        <v>(m)</v>
      </c>
      <c r="CT6" s="296" t="str">
        <f t="shared" ca="1" si="69"/>
        <v>(m)</v>
      </c>
      <c r="CU6" s="296" t="str">
        <f t="shared" ca="1" si="69"/>
        <v>(m)</v>
      </c>
      <c r="CV6" s="296" t="str">
        <f t="shared" ca="1" si="69"/>
        <v>(m)</v>
      </c>
      <c r="CW6" s="296" t="str">
        <f t="shared" ca="1" si="70"/>
        <v>(m)</v>
      </c>
      <c r="CX6" s="297" t="str">
        <f t="shared" ca="1" si="70"/>
        <v>(m)</v>
      </c>
      <c r="CY6" s="296">
        <f t="shared" ca="1" si="70"/>
        <v>2937</v>
      </c>
      <c r="CZ6" s="296" t="str">
        <f t="shared" ca="1" si="70"/>
        <v>(m)</v>
      </c>
      <c r="DA6" s="296" t="str">
        <f t="shared" ca="1" si="70"/>
        <v>(m)</v>
      </c>
      <c r="DB6" s="296" t="str">
        <f t="shared" ca="1" si="70"/>
        <v>(m)</v>
      </c>
      <c r="DC6" s="296" t="str">
        <f t="shared" ca="1" si="70"/>
        <v>(m)</v>
      </c>
      <c r="DD6" s="296" t="str">
        <f t="shared" ca="1" si="70"/>
        <v>(m)</v>
      </c>
      <c r="DE6" s="296">
        <f t="shared" ca="1" si="70"/>
        <v>378</v>
      </c>
      <c r="DF6" s="296" t="str">
        <f t="shared" ca="1" si="70"/>
        <v>(m)</v>
      </c>
      <c r="DG6" s="296" t="str">
        <f t="shared" ca="1" si="70"/>
        <v>(m)</v>
      </c>
      <c r="DH6" s="297" t="str">
        <f t="shared" ca="1" si="70"/>
        <v>(m)</v>
      </c>
      <c r="DI6" s="296">
        <f t="shared" ca="1" si="70"/>
        <v>3272</v>
      </c>
      <c r="DJ6" s="296" t="str">
        <f t="shared" ca="1" si="70"/>
        <v>(m)</v>
      </c>
      <c r="DK6" s="296" t="str">
        <f t="shared" ca="1" si="70"/>
        <v>(m)</v>
      </c>
      <c r="DL6" s="296" t="str">
        <f t="shared" ca="1" si="70"/>
        <v>(m)</v>
      </c>
      <c r="DM6" s="296" t="str">
        <f t="shared" ca="1" si="71"/>
        <v>(m)</v>
      </c>
      <c r="DN6" s="296" t="str">
        <f t="shared" ca="1" si="71"/>
        <v>(m)</v>
      </c>
      <c r="DO6" s="296">
        <f t="shared" ca="1" si="71"/>
        <v>447</v>
      </c>
      <c r="DP6" s="296" t="str">
        <f t="shared" ca="1" si="71"/>
        <v>(m)</v>
      </c>
      <c r="DQ6" s="296" t="str">
        <f t="shared" ca="1" si="71"/>
        <v>(m)</v>
      </c>
      <c r="DR6" s="297" t="str">
        <f t="shared" ca="1" si="71"/>
        <v>(m)</v>
      </c>
      <c r="DS6" s="296">
        <f t="shared" ca="1" si="71"/>
        <v>3507</v>
      </c>
      <c r="DT6" s="296" t="str">
        <f t="shared" ca="1" si="71"/>
        <v>(m)</v>
      </c>
      <c r="DU6" s="296" t="str">
        <f t="shared" ca="1" si="71"/>
        <v>(m)</v>
      </c>
      <c r="DV6" s="296" t="str">
        <f t="shared" ca="1" si="71"/>
        <v>(m)</v>
      </c>
      <c r="DW6" s="296" t="str">
        <f t="shared" ca="1" si="71"/>
        <v>(m)</v>
      </c>
      <c r="DX6" s="296" t="str">
        <f t="shared" ca="1" si="71"/>
        <v>(m)</v>
      </c>
      <c r="DY6" s="296">
        <f t="shared" ca="1" si="71"/>
        <v>338</v>
      </c>
      <c r="DZ6" s="296" t="str">
        <f t="shared" ca="1" si="71"/>
        <v>(m)</v>
      </c>
      <c r="EA6" s="296" t="str">
        <f t="shared" ca="1" si="71"/>
        <v>(m)</v>
      </c>
      <c r="EB6" s="297" t="str">
        <f t="shared" ca="1" si="71"/>
        <v>(m)</v>
      </c>
    </row>
    <row r="7" spans="1:16384" ht="15" customHeight="1" x14ac:dyDescent="0.35">
      <c r="A7" s="327" t="s">
        <v>80</v>
      </c>
      <c r="B7" s="328">
        <f>IF(A6=A7,B6+1,1)</f>
        <v>4</v>
      </c>
      <c r="C7" s="292" t="str">
        <f ca="1">CONCATENATE($A$1,".",VLOOKUP($F7,Tools!$J$3:$K$6,2,FALSE),".",VLOOKUP($A7,Tools!$N$3:$O$10,2,FALSE),".",1,".",VLOOKUP($G7,Tools!$R$3:$S$23,2,FALSE),".",$H7)</f>
        <v>233.10.1.1.1.4</v>
      </c>
      <c r="D7" s="293" t="str">
        <f t="shared" ca="1" si="73"/>
        <v>Pension 4</v>
      </c>
      <c r="E7" s="293" t="str">
        <f t="shared" ca="1" si="73"/>
        <v>Pension 4</v>
      </c>
      <c r="F7" s="293" t="str">
        <f t="shared" ca="1" si="66"/>
        <v>Public</v>
      </c>
      <c r="G7" s="293" t="str">
        <f t="shared" ca="1" si="66"/>
        <v>Pensions</v>
      </c>
      <c r="H7" s="294">
        <f t="shared" ca="1" si="74"/>
        <v>4</v>
      </c>
      <c r="I7" s="295" t="str">
        <f t="shared" ca="1" si="67"/>
        <v>No</v>
      </c>
      <c r="J7" s="295" t="str">
        <f t="shared" ca="1" si="67"/>
        <v>No</v>
      </c>
      <c r="K7" s="295" t="str">
        <f t="shared" ca="1" si="67"/>
        <v>No</v>
      </c>
      <c r="L7" s="329">
        <f t="shared" ca="1" si="67"/>
        <v>1</v>
      </c>
      <c r="M7" s="296" t="str">
        <f t="shared" ca="1" si="75"/>
        <v>(m)</v>
      </c>
      <c r="N7" s="296" t="str">
        <f t="shared" ca="1" si="68"/>
        <v>(m)</v>
      </c>
      <c r="O7" s="296" t="str">
        <f t="shared" ca="1" si="68"/>
        <v>(m)</v>
      </c>
      <c r="P7" s="296" t="str">
        <f t="shared" ca="1" si="68"/>
        <v>(m)</v>
      </c>
      <c r="Q7" s="296" t="str">
        <f t="shared" ca="1" si="68"/>
        <v>(m)</v>
      </c>
      <c r="R7" s="296" t="str">
        <f t="shared" ca="1" si="68"/>
        <v>(m)</v>
      </c>
      <c r="S7" s="296">
        <f t="shared" ca="1" si="68"/>
        <v>74</v>
      </c>
      <c r="T7" s="296">
        <f t="shared" ca="1" si="68"/>
        <v>92</v>
      </c>
      <c r="U7" s="296">
        <f t="shared" ca="1" si="68"/>
        <v>1264.5</v>
      </c>
      <c r="V7" s="297" t="str">
        <f t="shared" ca="1" si="68"/>
        <v>(m)</v>
      </c>
      <c r="W7" s="296" t="str">
        <f t="shared" ca="1" si="68"/>
        <v>(m)</v>
      </c>
      <c r="X7" s="296" t="str">
        <f t="shared" ca="1" si="68"/>
        <v>(m)</v>
      </c>
      <c r="Y7" s="296" t="str">
        <f t="shared" ca="1" si="68"/>
        <v>(m)</v>
      </c>
      <c r="Z7" s="296" t="str">
        <f t="shared" ca="1" si="68"/>
        <v>(m)</v>
      </c>
      <c r="AA7" s="296" t="str">
        <f t="shared" ca="1" si="68"/>
        <v>(m)</v>
      </c>
      <c r="AB7" s="296" t="str">
        <f t="shared" ca="1" si="68"/>
        <v>(m)</v>
      </c>
      <c r="AC7" s="296">
        <f t="shared" ca="1" si="68"/>
        <v>54</v>
      </c>
      <c r="AD7" s="296">
        <f t="shared" ca="1" si="68"/>
        <v>33</v>
      </c>
      <c r="AE7" s="296">
        <f t="shared" ca="1" si="68"/>
        <v>1319</v>
      </c>
      <c r="AF7" s="297" t="str">
        <f t="shared" ca="1" si="68"/>
        <v>(m)</v>
      </c>
      <c r="AG7" s="296" t="str">
        <f t="shared" ca="1" si="68"/>
        <v>(m)</v>
      </c>
      <c r="AH7" s="296" t="str">
        <f t="shared" ca="1" si="68"/>
        <v>(m)</v>
      </c>
      <c r="AI7" s="296" t="str">
        <f t="shared" ca="1" si="68"/>
        <v>(m)</v>
      </c>
      <c r="AJ7" s="296" t="str">
        <f t="shared" ca="1" si="68"/>
        <v>(m)</v>
      </c>
      <c r="AK7" s="296" t="str">
        <f t="shared" ca="1" si="68"/>
        <v>(m)</v>
      </c>
      <c r="AL7" s="296" t="str">
        <f t="shared" ca="1" si="68"/>
        <v>(m)</v>
      </c>
      <c r="AM7" s="296">
        <f t="shared" ca="1" si="68"/>
        <v>47</v>
      </c>
      <c r="AN7" s="296" t="str">
        <f t="shared" ca="1" si="68"/>
        <v>(m)</v>
      </c>
      <c r="AO7" s="296" t="str">
        <f t="shared" ca="1" si="68"/>
        <v>(m)</v>
      </c>
      <c r="AP7" s="297" t="str">
        <f t="shared" ca="1" si="68"/>
        <v>(m)</v>
      </c>
      <c r="AQ7" s="296" t="str">
        <f t="shared" ca="1" si="68"/>
        <v>(m)</v>
      </c>
      <c r="AR7" s="296" t="str">
        <f t="shared" ca="1" si="68"/>
        <v>(m)</v>
      </c>
      <c r="AS7" s="296" t="str">
        <f t="shared" ca="1" si="68"/>
        <v>(m)</v>
      </c>
      <c r="AT7" s="296" t="str">
        <f t="shared" ca="1" si="68"/>
        <v>(m)</v>
      </c>
      <c r="AU7" s="296" t="str">
        <f t="shared" ca="1" si="68"/>
        <v>(m)</v>
      </c>
      <c r="AV7" s="296" t="str">
        <f t="shared" ca="1" si="68"/>
        <v>(m)</v>
      </c>
      <c r="AW7" s="296">
        <f t="shared" ca="1" si="68"/>
        <v>55</v>
      </c>
      <c r="AX7" s="296" t="str">
        <f t="shared" ca="1" si="68"/>
        <v>(m)</v>
      </c>
      <c r="AY7" s="296" t="str">
        <f t="shared" ca="1" si="68"/>
        <v>(m)</v>
      </c>
      <c r="AZ7" s="297" t="str">
        <f t="shared" ca="1" si="68"/>
        <v>(m)</v>
      </c>
      <c r="BA7" s="296" t="str">
        <f t="shared" ca="1" si="68"/>
        <v>(m)</v>
      </c>
      <c r="BB7" s="296" t="str">
        <f t="shared" ca="1" si="68"/>
        <v>(m)</v>
      </c>
      <c r="BC7" s="296" t="str">
        <f t="shared" ca="1" si="68"/>
        <v>(m)</v>
      </c>
      <c r="BD7" s="296" t="str">
        <f t="shared" ca="1" si="68"/>
        <v>(m)</v>
      </c>
      <c r="BE7" s="296" t="str">
        <f t="shared" ca="1" si="68"/>
        <v>(m)</v>
      </c>
      <c r="BF7" s="296" t="str">
        <f t="shared" ca="1" si="68"/>
        <v>(m)</v>
      </c>
      <c r="BG7" s="296">
        <f t="shared" ca="1" si="68"/>
        <v>36</v>
      </c>
      <c r="BH7" s="296" t="str">
        <f t="shared" ca="1" si="68"/>
        <v>(m)</v>
      </c>
      <c r="BI7" s="296" t="str">
        <f t="shared" ca="1" si="68"/>
        <v>(m)</v>
      </c>
      <c r="BJ7" s="297" t="str">
        <f t="shared" ca="1" si="68"/>
        <v>(m)</v>
      </c>
      <c r="BK7" s="296" t="str">
        <f t="shared" ca="1" si="68"/>
        <v>(m)</v>
      </c>
      <c r="BL7" s="296" t="str">
        <f t="shared" ca="1" si="68"/>
        <v>(m)</v>
      </c>
      <c r="BM7" s="296" t="str">
        <f t="shared" ca="1" si="68"/>
        <v>(m)</v>
      </c>
      <c r="BN7" s="296" t="str">
        <f t="shared" ca="1" si="68"/>
        <v>(m)</v>
      </c>
      <c r="BO7" s="296" t="str">
        <f t="shared" ca="1" si="68"/>
        <v>(m)</v>
      </c>
      <c r="BP7" s="296" t="str">
        <f t="shared" ca="1" si="68"/>
        <v>(m)</v>
      </c>
      <c r="BQ7" s="296">
        <f t="shared" ca="1" si="68"/>
        <v>0</v>
      </c>
      <c r="BR7" s="296" t="str">
        <f t="shared" ca="1" si="68"/>
        <v>(m)</v>
      </c>
      <c r="BS7" s="296" t="str">
        <f t="shared" ref="BS7:CF45" ca="1" si="76">IFERROR(INDEX(INDIRECT(CONCATENATE($A7,"!$A$1:$Z$999")),MATCH($B7,INDIRECT(CONCATENATE($A7,"!$A:$A")),0)+BS$3,BS$2)/$L7,INDEX(INDIRECT(CONCATENATE($A7,"!$A$1:$Z$999")),MATCH($B7,INDIRECT(CONCATENATE($A7,"!$A:$A")),0)+BS$3,BS$2))</f>
        <v>(m)</v>
      </c>
      <c r="BT7" s="297" t="str">
        <f t="shared" ca="1" si="76"/>
        <v>(m)</v>
      </c>
      <c r="BU7" s="296">
        <f t="shared" ca="1" si="76"/>
        <v>124</v>
      </c>
      <c r="BV7" s="296" t="str">
        <f t="shared" ca="1" si="76"/>
        <v>(m)</v>
      </c>
      <c r="BW7" s="296" t="str">
        <f t="shared" ca="1" si="76"/>
        <v>(m)</v>
      </c>
      <c r="BX7" s="296" t="str">
        <f t="shared" ca="1" si="76"/>
        <v>(m)</v>
      </c>
      <c r="BY7" s="296" t="str">
        <f t="shared" ca="1" si="76"/>
        <v>(m)</v>
      </c>
      <c r="BZ7" s="296" t="str">
        <f t="shared" ca="1" si="76"/>
        <v>(m)</v>
      </c>
      <c r="CA7" s="296" t="str">
        <f t="shared" ca="1" si="76"/>
        <v>(m)</v>
      </c>
      <c r="CB7" s="296" t="str">
        <f t="shared" ca="1" si="76"/>
        <v>(m)</v>
      </c>
      <c r="CC7" s="296" t="str">
        <f t="shared" ca="1" si="76"/>
        <v>(m)</v>
      </c>
      <c r="CD7" s="297" t="str">
        <f t="shared" ca="1" si="76"/>
        <v>(m)</v>
      </c>
      <c r="CE7" s="296">
        <f t="shared" ca="1" si="76"/>
        <v>132</v>
      </c>
      <c r="CF7" s="296" t="str">
        <f t="shared" ca="1" si="76"/>
        <v>(m)</v>
      </c>
      <c r="CG7" s="296" t="str">
        <f t="shared" ca="1" si="69"/>
        <v>(m)</v>
      </c>
      <c r="CH7" s="296" t="str">
        <f t="shared" ca="1" si="69"/>
        <v>(m)</v>
      </c>
      <c r="CI7" s="296" t="str">
        <f t="shared" ca="1" si="69"/>
        <v>(m)</v>
      </c>
      <c r="CJ7" s="296" t="str">
        <f t="shared" ca="1" si="69"/>
        <v>(m)</v>
      </c>
      <c r="CK7" s="296" t="str">
        <f t="shared" ca="1" si="69"/>
        <v>(m)</v>
      </c>
      <c r="CL7" s="296" t="str">
        <f t="shared" ca="1" si="69"/>
        <v>(m)</v>
      </c>
      <c r="CM7" s="296" t="str">
        <f t="shared" ca="1" si="69"/>
        <v>(m)</v>
      </c>
      <c r="CN7" s="297" t="str">
        <f t="shared" ca="1" si="69"/>
        <v>(m)</v>
      </c>
      <c r="CO7" s="296">
        <f t="shared" ca="1" si="69"/>
        <v>137</v>
      </c>
      <c r="CP7" s="296" t="str">
        <f t="shared" ca="1" si="69"/>
        <v>(m)</v>
      </c>
      <c r="CQ7" s="296" t="str">
        <f t="shared" ca="1" si="69"/>
        <v>(m)</v>
      </c>
      <c r="CR7" s="296" t="str">
        <f t="shared" ca="1" si="69"/>
        <v>(m)</v>
      </c>
      <c r="CS7" s="296" t="str">
        <f t="shared" ca="1" si="69"/>
        <v>(m)</v>
      </c>
      <c r="CT7" s="296" t="str">
        <f t="shared" ca="1" si="69"/>
        <v>(m)</v>
      </c>
      <c r="CU7" s="296" t="str">
        <f t="shared" ca="1" si="69"/>
        <v>(m)</v>
      </c>
      <c r="CV7" s="296" t="str">
        <f t="shared" ca="1" si="69"/>
        <v>(m)</v>
      </c>
      <c r="CW7" s="296" t="str">
        <f t="shared" ca="1" si="70"/>
        <v>(m)</v>
      </c>
      <c r="CX7" s="297" t="str">
        <f t="shared" ca="1" si="70"/>
        <v>(m)</v>
      </c>
      <c r="CY7" s="296">
        <f t="shared" ca="1" si="70"/>
        <v>150</v>
      </c>
      <c r="CZ7" s="296" t="str">
        <f t="shared" ca="1" si="70"/>
        <v>(m)</v>
      </c>
      <c r="DA7" s="296" t="str">
        <f t="shared" ca="1" si="70"/>
        <v>(m)</v>
      </c>
      <c r="DB7" s="296" t="str">
        <f t="shared" ca="1" si="70"/>
        <v>(m)</v>
      </c>
      <c r="DC7" s="296" t="str">
        <f t="shared" ca="1" si="70"/>
        <v>(m)</v>
      </c>
      <c r="DD7" s="296" t="str">
        <f t="shared" ca="1" si="70"/>
        <v>(m)</v>
      </c>
      <c r="DE7" s="296">
        <f t="shared" ca="1" si="70"/>
        <v>7</v>
      </c>
      <c r="DF7" s="296" t="str">
        <f t="shared" ca="1" si="70"/>
        <v>(m)</v>
      </c>
      <c r="DG7" s="296" t="str">
        <f t="shared" ca="1" si="70"/>
        <v>(m)</v>
      </c>
      <c r="DH7" s="297" t="str">
        <f t="shared" ca="1" si="70"/>
        <v>(m)</v>
      </c>
      <c r="DI7" s="296">
        <f t="shared" ca="1" si="70"/>
        <v>151</v>
      </c>
      <c r="DJ7" s="296" t="str">
        <f t="shared" ca="1" si="70"/>
        <v>(m)</v>
      </c>
      <c r="DK7" s="296" t="str">
        <f t="shared" ca="1" si="70"/>
        <v>(m)</v>
      </c>
      <c r="DL7" s="296" t="str">
        <f t="shared" ca="1" si="70"/>
        <v>(m)</v>
      </c>
      <c r="DM7" s="296" t="str">
        <f t="shared" ca="1" si="71"/>
        <v>(m)</v>
      </c>
      <c r="DN7" s="296" t="str">
        <f t="shared" ca="1" si="71"/>
        <v>(m)</v>
      </c>
      <c r="DO7" s="296">
        <f t="shared" ca="1" si="71"/>
        <v>0</v>
      </c>
      <c r="DP7" s="296" t="str">
        <f t="shared" ca="1" si="71"/>
        <v>(m)</v>
      </c>
      <c r="DQ7" s="296" t="str">
        <f t="shared" ca="1" si="71"/>
        <v>(m)</v>
      </c>
      <c r="DR7" s="297" t="str">
        <f t="shared" ca="1" si="71"/>
        <v>(m)</v>
      </c>
      <c r="DS7" s="296">
        <f t="shared" ca="1" si="71"/>
        <v>164</v>
      </c>
      <c r="DT7" s="296" t="str">
        <f t="shared" ca="1" si="71"/>
        <v>(m)</v>
      </c>
      <c r="DU7" s="296" t="str">
        <f t="shared" ca="1" si="71"/>
        <v>(m)</v>
      </c>
      <c r="DV7" s="296" t="str">
        <f t="shared" ca="1" si="71"/>
        <v>(m)</v>
      </c>
      <c r="DW7" s="296" t="str">
        <f t="shared" ca="1" si="71"/>
        <v>(m)</v>
      </c>
      <c r="DX7" s="296" t="str">
        <f t="shared" ca="1" si="71"/>
        <v>(m)</v>
      </c>
      <c r="DY7" s="296">
        <f t="shared" ca="1" si="71"/>
        <v>4</v>
      </c>
      <c r="DZ7" s="296" t="str">
        <f t="shared" ca="1" si="71"/>
        <v>(m)</v>
      </c>
      <c r="EA7" s="296" t="str">
        <f t="shared" ca="1" si="71"/>
        <v>(m)</v>
      </c>
      <c r="EB7" s="297" t="str">
        <f t="shared" ca="1" si="71"/>
        <v>(m)</v>
      </c>
    </row>
    <row r="8" spans="1:16384" ht="15" customHeight="1" x14ac:dyDescent="0.35">
      <c r="A8" s="327" t="s">
        <v>80</v>
      </c>
      <c r="B8" s="328">
        <f t="shared" ref="B8:B71" si="77">IF(A7=A8,B7+1,1)</f>
        <v>5</v>
      </c>
      <c r="C8" s="292" t="str">
        <f ca="1">CONCATENATE($A$1,".",VLOOKUP($F8,Tools!$J$3:$K$6,2,FALSE),".",VLOOKUP($A8,Tools!$N$3:$O$10,2,FALSE),".",1,".",VLOOKUP($G8,Tools!$R$3:$S$23,2,FALSE),".",$H8)</f>
        <v>233.20.1.1.1.5</v>
      </c>
      <c r="D8" s="293" t="str">
        <f t="shared" ca="1" si="73"/>
        <v>Pension 5</v>
      </c>
      <c r="E8" s="293" t="str">
        <f t="shared" ca="1" si="73"/>
        <v>Pension 5</v>
      </c>
      <c r="F8" s="293" t="str">
        <f t="shared" ca="1" si="66"/>
        <v>Mandatory Private</v>
      </c>
      <c r="G8" s="293" t="str">
        <f t="shared" ca="1" si="66"/>
        <v>Pensions</v>
      </c>
      <c r="H8" s="294">
        <f t="shared" ca="1" si="74"/>
        <v>5</v>
      </c>
      <c r="I8" s="295" t="str">
        <f t="shared" ca="1" si="67"/>
        <v>No</v>
      </c>
      <c r="J8" s="295" t="str">
        <f t="shared" ca="1" si="67"/>
        <v>No</v>
      </c>
      <c r="K8" s="295" t="str">
        <f t="shared" ca="1" si="67"/>
        <v>No</v>
      </c>
      <c r="L8" s="329">
        <f t="shared" ca="1" si="67"/>
        <v>1</v>
      </c>
      <c r="M8" s="296" t="str">
        <f t="shared" ca="1" si="75"/>
        <v>(m)</v>
      </c>
      <c r="N8" s="296" t="str">
        <f t="shared" ca="1" si="75"/>
        <v>(m)</v>
      </c>
      <c r="O8" s="296" t="str">
        <f t="shared" ca="1" si="75"/>
        <v>(m)</v>
      </c>
      <c r="P8" s="296" t="str">
        <f t="shared" ca="1" si="75"/>
        <v>(m)</v>
      </c>
      <c r="Q8" s="296" t="str">
        <f t="shared" ca="1" si="75"/>
        <v>(m)</v>
      </c>
      <c r="R8" s="296" t="str">
        <f t="shared" ca="1" si="75"/>
        <v>(m)</v>
      </c>
      <c r="S8" s="296" t="str">
        <f t="shared" ca="1" si="75"/>
        <v>(m)</v>
      </c>
      <c r="T8" s="296" t="str">
        <f t="shared" ca="1" si="75"/>
        <v>(m)</v>
      </c>
      <c r="U8" s="296" t="str">
        <f t="shared" ca="1" si="75"/>
        <v>(m)</v>
      </c>
      <c r="V8" s="297" t="str">
        <f t="shared" ca="1" si="75"/>
        <v>(m)</v>
      </c>
      <c r="W8" s="296" t="str">
        <f t="shared" ca="1" si="75"/>
        <v>(m)</v>
      </c>
      <c r="X8" s="296" t="str">
        <f t="shared" ca="1" si="75"/>
        <v>(m)</v>
      </c>
      <c r="Y8" s="296" t="str">
        <f t="shared" ca="1" si="75"/>
        <v>(m)</v>
      </c>
      <c r="Z8" s="296" t="str">
        <f t="shared" ca="1" si="75"/>
        <v>(m)</v>
      </c>
      <c r="AA8" s="296" t="str">
        <f t="shared" ca="1" si="75"/>
        <v>(m)</v>
      </c>
      <c r="AB8" s="296" t="str">
        <f t="shared" ca="1" si="75"/>
        <v>(m)</v>
      </c>
      <c r="AC8" s="296" t="str">
        <f t="shared" ca="1" si="75"/>
        <v>(m)</v>
      </c>
      <c r="AD8" s="296" t="str">
        <f t="shared" ref="AD8:CF12" ca="1" si="78">IFERROR(INDEX(INDIRECT(CONCATENATE($A8,"!$A$1:$Z$999")),MATCH($B8,INDIRECT(CONCATENATE($A8,"!$A:$A")),0)+AD$3,AD$2)/$L8,INDEX(INDIRECT(CONCATENATE($A8,"!$A$1:$Z$999")),MATCH($B8,INDIRECT(CONCATENATE($A8,"!$A:$A")),0)+AD$3,AD$2))</f>
        <v>(m)</v>
      </c>
      <c r="AE8" s="296" t="str">
        <f t="shared" ca="1" si="78"/>
        <v>(m)</v>
      </c>
      <c r="AF8" s="297" t="str">
        <f t="shared" ca="1" si="78"/>
        <v>(m)</v>
      </c>
      <c r="AG8" s="296" t="str">
        <f t="shared" ca="1" si="78"/>
        <v>(m)</v>
      </c>
      <c r="AH8" s="296" t="str">
        <f t="shared" ca="1" si="78"/>
        <v>(m)</v>
      </c>
      <c r="AI8" s="296" t="str">
        <f t="shared" ca="1" si="78"/>
        <v>(m)</v>
      </c>
      <c r="AJ8" s="296" t="str">
        <f t="shared" ca="1" si="78"/>
        <v>(m)</v>
      </c>
      <c r="AK8" s="296" t="str">
        <f t="shared" ca="1" si="78"/>
        <v>(m)</v>
      </c>
      <c r="AL8" s="296" t="str">
        <f t="shared" ca="1" si="78"/>
        <v>(m)</v>
      </c>
      <c r="AM8" s="296" t="str">
        <f t="shared" ca="1" si="78"/>
        <v>(m)</v>
      </c>
      <c r="AN8" s="296" t="str">
        <f t="shared" ca="1" si="78"/>
        <v>(m)</v>
      </c>
      <c r="AO8" s="296" t="str">
        <f t="shared" ca="1" si="78"/>
        <v>(m)</v>
      </c>
      <c r="AP8" s="297" t="str">
        <f t="shared" ca="1" si="78"/>
        <v>(m)</v>
      </c>
      <c r="AQ8" s="296" t="str">
        <f t="shared" ca="1" si="78"/>
        <v>(m)</v>
      </c>
      <c r="AR8" s="296" t="str">
        <f t="shared" ca="1" si="78"/>
        <v>(m)</v>
      </c>
      <c r="AS8" s="296" t="str">
        <f t="shared" ca="1" si="78"/>
        <v>(m)</v>
      </c>
      <c r="AT8" s="296" t="str">
        <f t="shared" ca="1" si="78"/>
        <v>(m)</v>
      </c>
      <c r="AU8" s="296" t="str">
        <f t="shared" ca="1" si="78"/>
        <v>(m)</v>
      </c>
      <c r="AV8" s="296" t="str">
        <f t="shared" ca="1" si="78"/>
        <v>(m)</v>
      </c>
      <c r="AW8" s="296" t="str">
        <f t="shared" ca="1" si="78"/>
        <v>(m)</v>
      </c>
      <c r="AX8" s="296" t="str">
        <f t="shared" ca="1" si="78"/>
        <v>(m)</v>
      </c>
      <c r="AY8" s="296" t="str">
        <f t="shared" ca="1" si="78"/>
        <v>(m)</v>
      </c>
      <c r="AZ8" s="297" t="str">
        <f t="shared" ca="1" si="78"/>
        <v>(m)</v>
      </c>
      <c r="BA8" s="296" t="str">
        <f t="shared" ca="1" si="78"/>
        <v>(m)</v>
      </c>
      <c r="BB8" s="296" t="str">
        <f t="shared" ca="1" si="78"/>
        <v>(m)</v>
      </c>
      <c r="BC8" s="296" t="str">
        <f t="shared" ca="1" si="78"/>
        <v>(m)</v>
      </c>
      <c r="BD8" s="296" t="str">
        <f t="shared" ca="1" si="78"/>
        <v>(m)</v>
      </c>
      <c r="BE8" s="296" t="str">
        <f t="shared" ca="1" si="78"/>
        <v>(m)</v>
      </c>
      <c r="BF8" s="296" t="str">
        <f t="shared" ca="1" si="78"/>
        <v>(m)</v>
      </c>
      <c r="BG8" s="296" t="str">
        <f t="shared" ca="1" si="78"/>
        <v>(m)</v>
      </c>
      <c r="BH8" s="296" t="str">
        <f t="shared" ca="1" si="78"/>
        <v>(m)</v>
      </c>
      <c r="BI8" s="296" t="str">
        <f t="shared" ca="1" si="78"/>
        <v>(m)</v>
      </c>
      <c r="BJ8" s="297" t="str">
        <f t="shared" ca="1" si="78"/>
        <v>(m)</v>
      </c>
      <c r="BK8" s="296" t="str">
        <f t="shared" ca="1" si="78"/>
        <v>(m)</v>
      </c>
      <c r="BL8" s="296" t="str">
        <f t="shared" ca="1" si="78"/>
        <v>(m)</v>
      </c>
      <c r="BM8" s="296" t="str">
        <f t="shared" ca="1" si="78"/>
        <v>(m)</v>
      </c>
      <c r="BN8" s="296" t="str">
        <f t="shared" ca="1" si="78"/>
        <v>(m)</v>
      </c>
      <c r="BO8" s="296" t="str">
        <f t="shared" ca="1" si="78"/>
        <v>(m)</v>
      </c>
      <c r="BP8" s="296" t="str">
        <f t="shared" ca="1" si="78"/>
        <v>(m)</v>
      </c>
      <c r="BQ8" s="296" t="str">
        <f t="shared" ca="1" si="78"/>
        <v>(m)</v>
      </c>
      <c r="BR8" s="296" t="str">
        <f t="shared" ca="1" si="78"/>
        <v>(m)</v>
      </c>
      <c r="BS8" s="296" t="str">
        <f t="shared" ca="1" si="76"/>
        <v>(m)</v>
      </c>
      <c r="BT8" s="297" t="str">
        <f t="shared" ca="1" si="78"/>
        <v>(m)</v>
      </c>
      <c r="BU8" s="296" t="str">
        <f t="shared" ca="1" si="78"/>
        <v>(m)</v>
      </c>
      <c r="BV8" s="296" t="str">
        <f t="shared" ca="1" si="78"/>
        <v>(m)</v>
      </c>
      <c r="BW8" s="296" t="str">
        <f t="shared" ca="1" si="78"/>
        <v>(m)</v>
      </c>
      <c r="BX8" s="296" t="str">
        <f t="shared" ca="1" si="78"/>
        <v>(m)</v>
      </c>
      <c r="BY8" s="296" t="str">
        <f t="shared" ca="1" si="78"/>
        <v>(m)</v>
      </c>
      <c r="BZ8" s="296" t="str">
        <f t="shared" ca="1" si="78"/>
        <v>(m)</v>
      </c>
      <c r="CA8" s="296" t="str">
        <f t="shared" ca="1" si="78"/>
        <v>(m)</v>
      </c>
      <c r="CB8" s="296" t="str">
        <f t="shared" ca="1" si="78"/>
        <v>(m)</v>
      </c>
      <c r="CC8" s="296" t="str">
        <f t="shared" ca="1" si="76"/>
        <v>(m)</v>
      </c>
      <c r="CD8" s="297" t="str">
        <f t="shared" ca="1" si="78"/>
        <v>(m)</v>
      </c>
      <c r="CE8" s="296" t="str">
        <f t="shared" ca="1" si="78"/>
        <v>(m)</v>
      </c>
      <c r="CF8" s="296" t="str">
        <f t="shared" ca="1" si="78"/>
        <v>(m)</v>
      </c>
      <c r="CG8" s="296" t="str">
        <f t="shared" ca="1" si="69"/>
        <v>(m)</v>
      </c>
      <c r="CH8" s="296" t="str">
        <f t="shared" ca="1" si="69"/>
        <v>(m)</v>
      </c>
      <c r="CI8" s="296" t="str">
        <f t="shared" ca="1" si="69"/>
        <v>(m)</v>
      </c>
      <c r="CJ8" s="296" t="str">
        <f t="shared" ca="1" si="69"/>
        <v>(m)</v>
      </c>
      <c r="CK8" s="296" t="str">
        <f t="shared" ca="1" si="69"/>
        <v>(m)</v>
      </c>
      <c r="CL8" s="296" t="str">
        <f t="shared" ca="1" si="69"/>
        <v>(m)</v>
      </c>
      <c r="CM8" s="296" t="str">
        <f t="shared" ca="1" si="69"/>
        <v>(m)</v>
      </c>
      <c r="CN8" s="297" t="str">
        <f t="shared" ca="1" si="69"/>
        <v>(m)</v>
      </c>
      <c r="CO8" s="296" t="str">
        <f t="shared" ca="1" si="69"/>
        <v>(m)</v>
      </c>
      <c r="CP8" s="296" t="str">
        <f t="shared" ca="1" si="69"/>
        <v>(m)</v>
      </c>
      <c r="CQ8" s="296" t="str">
        <f t="shared" ca="1" si="69"/>
        <v>(m)</v>
      </c>
      <c r="CR8" s="296" t="str">
        <f t="shared" ca="1" si="69"/>
        <v>(m)</v>
      </c>
      <c r="CS8" s="296" t="str">
        <f t="shared" ca="1" si="69"/>
        <v>(m)</v>
      </c>
      <c r="CT8" s="296" t="str">
        <f t="shared" ca="1" si="69"/>
        <v>(m)</v>
      </c>
      <c r="CU8" s="296" t="str">
        <f t="shared" ca="1" si="69"/>
        <v>(m)</v>
      </c>
      <c r="CV8" s="296" t="str">
        <f t="shared" ca="1" si="69"/>
        <v>(m)</v>
      </c>
      <c r="CW8" s="296" t="str">
        <f t="shared" ca="1" si="70"/>
        <v>(m)</v>
      </c>
      <c r="CX8" s="297" t="str">
        <f t="shared" ca="1" si="70"/>
        <v>(m)</v>
      </c>
      <c r="CY8" s="296" t="str">
        <f t="shared" ca="1" si="70"/>
        <v>(m)</v>
      </c>
      <c r="CZ8" s="296" t="str">
        <f t="shared" ca="1" si="70"/>
        <v>(m)</v>
      </c>
      <c r="DA8" s="296" t="str">
        <f t="shared" ca="1" si="70"/>
        <v>(m)</v>
      </c>
      <c r="DB8" s="296" t="str">
        <f t="shared" ca="1" si="70"/>
        <v>(m)</v>
      </c>
      <c r="DC8" s="296" t="str">
        <f t="shared" ca="1" si="70"/>
        <v>(m)</v>
      </c>
      <c r="DD8" s="296" t="str">
        <f t="shared" ca="1" si="70"/>
        <v>(m)</v>
      </c>
      <c r="DE8" s="296" t="str">
        <f t="shared" ca="1" si="70"/>
        <v>(m)</v>
      </c>
      <c r="DF8" s="296" t="str">
        <f t="shared" ca="1" si="70"/>
        <v>(m)</v>
      </c>
      <c r="DG8" s="296" t="str">
        <f t="shared" ca="1" si="70"/>
        <v>(m)</v>
      </c>
      <c r="DH8" s="297" t="str">
        <f t="shared" ca="1" si="70"/>
        <v>(m)</v>
      </c>
      <c r="DI8" s="296" t="str">
        <f t="shared" ca="1" si="70"/>
        <v>(m)</v>
      </c>
      <c r="DJ8" s="296" t="str">
        <f t="shared" ca="1" si="70"/>
        <v>(m)</v>
      </c>
      <c r="DK8" s="296" t="str">
        <f t="shared" ca="1" si="70"/>
        <v>(m)</v>
      </c>
      <c r="DL8" s="296" t="str">
        <f t="shared" ca="1" si="70"/>
        <v>(m)</v>
      </c>
      <c r="DM8" s="296" t="str">
        <f t="shared" ca="1" si="71"/>
        <v>(m)</v>
      </c>
      <c r="DN8" s="296" t="str">
        <f t="shared" ca="1" si="71"/>
        <v>(m)</v>
      </c>
      <c r="DO8" s="296" t="str">
        <f t="shared" ca="1" si="71"/>
        <v>(m)</v>
      </c>
      <c r="DP8" s="296" t="str">
        <f t="shared" ca="1" si="71"/>
        <v>(m)</v>
      </c>
      <c r="DQ8" s="296" t="str">
        <f t="shared" ca="1" si="71"/>
        <v>(m)</v>
      </c>
      <c r="DR8" s="297" t="str">
        <f t="shared" ca="1" si="71"/>
        <v>(m)</v>
      </c>
      <c r="DS8" s="296" t="str">
        <f t="shared" ca="1" si="71"/>
        <v>(m)</v>
      </c>
      <c r="DT8" s="296" t="str">
        <f t="shared" ca="1" si="71"/>
        <v>(m)</v>
      </c>
      <c r="DU8" s="296" t="str">
        <f t="shared" ca="1" si="71"/>
        <v>(m)</v>
      </c>
      <c r="DV8" s="296" t="str">
        <f t="shared" ca="1" si="71"/>
        <v>(m)</v>
      </c>
      <c r="DW8" s="296" t="str">
        <f t="shared" ca="1" si="71"/>
        <v>(m)</v>
      </c>
      <c r="DX8" s="296" t="str">
        <f t="shared" ca="1" si="71"/>
        <v>(m)</v>
      </c>
      <c r="DY8" s="296" t="str">
        <f t="shared" ca="1" si="71"/>
        <v>(m)</v>
      </c>
      <c r="DZ8" s="296" t="str">
        <f t="shared" ca="1" si="71"/>
        <v>(m)</v>
      </c>
      <c r="EA8" s="296" t="str">
        <f t="shared" ca="1" si="71"/>
        <v>(m)</v>
      </c>
      <c r="EB8" s="297" t="str">
        <f t="shared" ca="1" si="71"/>
        <v>(m)</v>
      </c>
    </row>
    <row r="9" spans="1:16384" ht="15" customHeight="1" x14ac:dyDescent="0.35">
      <c r="A9" s="327" t="s">
        <v>80</v>
      </c>
      <c r="B9" s="328">
        <f t="shared" si="77"/>
        <v>6</v>
      </c>
      <c r="C9" s="292" t="str">
        <f ca="1">CONCATENATE($A$1,".",VLOOKUP($F9,Tools!$J$3:$K$6,2,FALSE),".",VLOOKUP($A9,Tools!$N$3:$O$10,2,FALSE),".",1,".",VLOOKUP($G9,Tools!$R$3:$S$23,2,FALSE),".",$H9)</f>
        <v>233.10.1.1.2.1</v>
      </c>
      <c r="D9" s="293" t="str">
        <f t="shared" ca="1" si="73"/>
        <v>Early retirement pension</v>
      </c>
      <c r="E9" s="293" t="str">
        <f t="shared" ca="1" si="73"/>
        <v>Early retirement pension</v>
      </c>
      <c r="F9" s="293" t="str">
        <f t="shared" ca="1" si="66"/>
        <v>Public</v>
      </c>
      <c r="G9" s="293" t="str">
        <f t="shared" ca="1" si="66"/>
        <v xml:space="preserve">Early (Anticipated) retirement </v>
      </c>
      <c r="H9" s="294">
        <f t="shared" ca="1" si="74"/>
        <v>1</v>
      </c>
      <c r="I9" s="295" t="str">
        <f t="shared" ca="1" si="67"/>
        <v>No</v>
      </c>
      <c r="J9" s="295" t="str">
        <f t="shared" ca="1" si="67"/>
        <v>No</v>
      </c>
      <c r="K9" s="295" t="str">
        <f t="shared" ca="1" si="67"/>
        <v>No</v>
      </c>
      <c r="L9" s="329">
        <f t="shared" ca="1" si="67"/>
        <v>1</v>
      </c>
      <c r="M9" s="296">
        <f t="shared" ca="1" si="75"/>
        <v>13409</v>
      </c>
      <c r="N9" s="296" t="str">
        <f t="shared" ca="1" si="75"/>
        <v>(m)</v>
      </c>
      <c r="O9" s="296" t="str">
        <f t="shared" ca="1" si="75"/>
        <v>(m)</v>
      </c>
      <c r="P9" s="296" t="str">
        <f t="shared" ca="1" si="75"/>
        <v>(m)</v>
      </c>
      <c r="Q9" s="296" t="str">
        <f t="shared" ca="1" si="75"/>
        <v>(m)</v>
      </c>
      <c r="R9" s="296" t="str">
        <f t="shared" ca="1" si="75"/>
        <v>(m)</v>
      </c>
      <c r="S9" s="296">
        <f t="shared" ca="1" si="75"/>
        <v>978</v>
      </c>
      <c r="T9" s="296">
        <f t="shared" ca="1" si="75"/>
        <v>495</v>
      </c>
      <c r="U9" s="296" t="str">
        <f t="shared" ca="1" si="75"/>
        <v>(m)</v>
      </c>
      <c r="V9" s="297" t="str">
        <f t="shared" ca="1" si="75"/>
        <v>(m)</v>
      </c>
      <c r="W9" s="296">
        <f t="shared" ca="1" si="75"/>
        <v>14639</v>
      </c>
      <c r="X9" s="296" t="str">
        <f t="shared" ca="1" si="75"/>
        <v>(m)</v>
      </c>
      <c r="Y9" s="296" t="str">
        <f t="shared" ca="1" si="75"/>
        <v>(m)</v>
      </c>
      <c r="Z9" s="296" t="str">
        <f t="shared" ca="1" si="75"/>
        <v>(m)</v>
      </c>
      <c r="AA9" s="296" t="str">
        <f t="shared" ca="1" si="75"/>
        <v>(m)</v>
      </c>
      <c r="AB9" s="296" t="str">
        <f t="shared" ca="1" si="75"/>
        <v>(m)</v>
      </c>
      <c r="AC9" s="296">
        <f t="shared" ca="1" si="75"/>
        <v>894</v>
      </c>
      <c r="AD9" s="296">
        <f t="shared" ca="1" si="78"/>
        <v>376</v>
      </c>
      <c r="AE9" s="296" t="str">
        <f t="shared" ca="1" si="78"/>
        <v>(m)</v>
      </c>
      <c r="AF9" s="297" t="str">
        <f t="shared" ca="1" si="78"/>
        <v>(m)</v>
      </c>
      <c r="AG9" s="296">
        <f t="shared" ca="1" si="78"/>
        <v>16893</v>
      </c>
      <c r="AH9" s="296" t="str">
        <f t="shared" ca="1" si="78"/>
        <v>(m)</v>
      </c>
      <c r="AI9" s="296" t="str">
        <f t="shared" ca="1" si="78"/>
        <v>(m)</v>
      </c>
      <c r="AJ9" s="296" t="str">
        <f t="shared" ca="1" si="78"/>
        <v>(m)</v>
      </c>
      <c r="AK9" s="296" t="str">
        <f t="shared" ca="1" si="78"/>
        <v>(m)</v>
      </c>
      <c r="AL9" s="296" t="str">
        <f t="shared" ca="1" si="78"/>
        <v>(m)</v>
      </c>
      <c r="AM9" s="296">
        <f t="shared" ca="1" si="78"/>
        <v>2327</v>
      </c>
      <c r="AN9" s="296" t="str">
        <f t="shared" ca="1" si="78"/>
        <v>(m)</v>
      </c>
      <c r="AO9" s="296" t="str">
        <f t="shared" ca="1" si="78"/>
        <v>(m)</v>
      </c>
      <c r="AP9" s="297" t="str">
        <f t="shared" ca="1" si="78"/>
        <v>(m)</v>
      </c>
      <c r="AQ9" s="296">
        <f t="shared" ca="1" si="78"/>
        <v>19327</v>
      </c>
      <c r="AR9" s="296" t="str">
        <f t="shared" ca="1" si="78"/>
        <v>(m)</v>
      </c>
      <c r="AS9" s="296" t="str">
        <f t="shared" ca="1" si="78"/>
        <v>(m)</v>
      </c>
      <c r="AT9" s="296" t="str">
        <f t="shared" ca="1" si="78"/>
        <v>(m)</v>
      </c>
      <c r="AU9" s="296" t="str">
        <f t="shared" ca="1" si="78"/>
        <v>(m)</v>
      </c>
      <c r="AV9" s="296" t="str">
        <f t="shared" ca="1" si="78"/>
        <v>(m)</v>
      </c>
      <c r="AW9" s="296">
        <f t="shared" ca="1" si="78"/>
        <v>2590</v>
      </c>
      <c r="AX9" s="296" t="str">
        <f t="shared" ca="1" si="78"/>
        <v>(m)</v>
      </c>
      <c r="AY9" s="296" t="str">
        <f t="shared" ca="1" si="78"/>
        <v>(m)</v>
      </c>
      <c r="AZ9" s="297" t="str">
        <f t="shared" ca="1" si="78"/>
        <v>(m)</v>
      </c>
      <c r="BA9" s="296">
        <f t="shared" ca="1" si="78"/>
        <v>20602</v>
      </c>
      <c r="BB9" s="296" t="str">
        <f t="shared" ca="1" si="78"/>
        <v>(m)</v>
      </c>
      <c r="BC9" s="296" t="str">
        <f t="shared" ca="1" si="78"/>
        <v>(m)</v>
      </c>
      <c r="BD9" s="296" t="str">
        <f t="shared" ca="1" si="78"/>
        <v>(m)</v>
      </c>
      <c r="BE9" s="296" t="str">
        <f t="shared" ca="1" si="78"/>
        <v>(m)</v>
      </c>
      <c r="BF9" s="296" t="str">
        <f t="shared" ca="1" si="78"/>
        <v>(m)</v>
      </c>
      <c r="BG9" s="296">
        <f t="shared" ca="1" si="78"/>
        <v>1656</v>
      </c>
      <c r="BH9" s="296" t="str">
        <f t="shared" ca="1" si="78"/>
        <v>(m)</v>
      </c>
      <c r="BI9" s="296" t="str">
        <f t="shared" ca="1" si="78"/>
        <v>(m)</v>
      </c>
      <c r="BJ9" s="297" t="str">
        <f t="shared" ca="1" si="78"/>
        <v>(m)</v>
      </c>
      <c r="BK9" s="296">
        <f t="shared" ca="1" si="78"/>
        <v>21632</v>
      </c>
      <c r="BL9" s="296" t="str">
        <f t="shared" ca="1" si="78"/>
        <v>(m)</v>
      </c>
      <c r="BM9" s="296" t="str">
        <f t="shared" ca="1" si="78"/>
        <v>(m)</v>
      </c>
      <c r="BN9" s="296" t="str">
        <f t="shared" ca="1" si="78"/>
        <v>(m)</v>
      </c>
      <c r="BO9" s="296" t="str">
        <f t="shared" ca="1" si="78"/>
        <v>(m)</v>
      </c>
      <c r="BP9" s="296" t="str">
        <f t="shared" ca="1" si="78"/>
        <v>(m)</v>
      </c>
      <c r="BQ9" s="296">
        <f t="shared" ca="1" si="78"/>
        <v>1470</v>
      </c>
      <c r="BR9" s="296" t="str">
        <f t="shared" ca="1" si="78"/>
        <v>(m)</v>
      </c>
      <c r="BS9" s="296" t="str">
        <f t="shared" ca="1" si="76"/>
        <v>(m)</v>
      </c>
      <c r="BT9" s="297" t="str">
        <f t="shared" ca="1" si="78"/>
        <v>(m)</v>
      </c>
      <c r="BU9" s="296">
        <f t="shared" ca="1" si="78"/>
        <v>22965</v>
      </c>
      <c r="BV9" s="296" t="str">
        <f t="shared" ca="1" si="78"/>
        <v>(m)</v>
      </c>
      <c r="BW9" s="296" t="str">
        <f t="shared" ca="1" si="78"/>
        <v>(m)</v>
      </c>
      <c r="BX9" s="296" t="str">
        <f t="shared" ca="1" si="78"/>
        <v>(m)</v>
      </c>
      <c r="BY9" s="296" t="str">
        <f t="shared" ca="1" si="78"/>
        <v>(m)</v>
      </c>
      <c r="BZ9" s="296" t="str">
        <f t="shared" ca="1" si="78"/>
        <v>(m)</v>
      </c>
      <c r="CA9" s="296">
        <f t="shared" ca="1" si="78"/>
        <v>1529</v>
      </c>
      <c r="CB9" s="296" t="str">
        <f t="shared" ca="1" si="78"/>
        <v>(m)</v>
      </c>
      <c r="CC9" s="296" t="str">
        <f t="shared" ca="1" si="76"/>
        <v>(m)</v>
      </c>
      <c r="CD9" s="297" t="str">
        <f t="shared" ca="1" si="78"/>
        <v>(m)</v>
      </c>
      <c r="CE9" s="296">
        <f t="shared" ca="1" si="78"/>
        <v>24231</v>
      </c>
      <c r="CF9" s="296" t="str">
        <f t="shared" ca="1" si="78"/>
        <v>(m)</v>
      </c>
      <c r="CG9" s="296" t="str">
        <f t="shared" ca="1" si="69"/>
        <v>(m)</v>
      </c>
      <c r="CH9" s="296" t="str">
        <f t="shared" ca="1" si="69"/>
        <v>(m)</v>
      </c>
      <c r="CI9" s="296" t="str">
        <f t="shared" ca="1" si="69"/>
        <v>(m)</v>
      </c>
      <c r="CJ9" s="296" t="str">
        <f t="shared" ca="1" si="69"/>
        <v>(m)</v>
      </c>
      <c r="CK9" s="296">
        <f t="shared" ca="1" si="69"/>
        <v>1376</v>
      </c>
      <c r="CL9" s="296" t="str">
        <f t="shared" ca="1" si="69"/>
        <v>(m)</v>
      </c>
      <c r="CM9" s="296" t="str">
        <f t="shared" ca="1" si="69"/>
        <v>(m)</v>
      </c>
      <c r="CN9" s="297" t="str">
        <f t="shared" ca="1" si="69"/>
        <v>(m)</v>
      </c>
      <c r="CO9" s="296">
        <f t="shared" ca="1" si="69"/>
        <v>25457</v>
      </c>
      <c r="CP9" s="296" t="str">
        <f t="shared" ca="1" si="69"/>
        <v>(m)</v>
      </c>
      <c r="CQ9" s="296" t="str">
        <f t="shared" ca="1" si="69"/>
        <v>(m)</v>
      </c>
      <c r="CR9" s="296" t="str">
        <f t="shared" ca="1" si="69"/>
        <v>(m)</v>
      </c>
      <c r="CS9" s="296" t="str">
        <f t="shared" ca="1" si="69"/>
        <v>(m)</v>
      </c>
      <c r="CT9" s="296" t="str">
        <f t="shared" ca="1" si="69"/>
        <v>(m)</v>
      </c>
      <c r="CU9" s="296">
        <f t="shared" ca="1" si="69"/>
        <v>1361</v>
      </c>
      <c r="CV9" s="296" t="str">
        <f t="shared" ca="1" si="69"/>
        <v>(m)</v>
      </c>
      <c r="CW9" s="296" t="str">
        <f t="shared" ca="1" si="70"/>
        <v>(m)</v>
      </c>
      <c r="CX9" s="297" t="str">
        <f t="shared" ca="1" si="70"/>
        <v>(m)</v>
      </c>
      <c r="CY9" s="296">
        <f t="shared" ca="1" si="70"/>
        <v>29121</v>
      </c>
      <c r="CZ9" s="296" t="str">
        <f t="shared" ca="1" si="70"/>
        <v>(m)</v>
      </c>
      <c r="DA9" s="296" t="str">
        <f t="shared" ca="1" si="70"/>
        <v>(m)</v>
      </c>
      <c r="DB9" s="296" t="str">
        <f t="shared" ca="1" si="70"/>
        <v>(m)</v>
      </c>
      <c r="DC9" s="296" t="str">
        <f t="shared" ca="1" si="70"/>
        <v>(m)</v>
      </c>
      <c r="DD9" s="296" t="str">
        <f t="shared" ca="1" si="70"/>
        <v>(m)</v>
      </c>
      <c r="DE9" s="296">
        <f t="shared" ca="1" si="70"/>
        <v>1640</v>
      </c>
      <c r="DF9" s="296" t="str">
        <f t="shared" ca="1" si="70"/>
        <v>(m)</v>
      </c>
      <c r="DG9" s="296" t="str">
        <f t="shared" ca="1" si="70"/>
        <v>(m)</v>
      </c>
      <c r="DH9" s="297" t="str">
        <f t="shared" ca="1" si="70"/>
        <v>(m)</v>
      </c>
      <c r="DI9" s="296">
        <f t="shared" ca="1" si="70"/>
        <v>27048</v>
      </c>
      <c r="DJ9" s="296" t="str">
        <f t="shared" ca="1" si="70"/>
        <v>(m)</v>
      </c>
      <c r="DK9" s="296" t="str">
        <f t="shared" ca="1" si="70"/>
        <v>(m)</v>
      </c>
      <c r="DL9" s="296" t="str">
        <f t="shared" ca="1" si="70"/>
        <v>(m)</v>
      </c>
      <c r="DM9" s="296" t="str">
        <f t="shared" ca="1" si="71"/>
        <v>(m)</v>
      </c>
      <c r="DN9" s="296" t="str">
        <f t="shared" ca="1" si="71"/>
        <v>(m)</v>
      </c>
      <c r="DO9" s="296">
        <f t="shared" ca="1" si="71"/>
        <v>407</v>
      </c>
      <c r="DP9" s="296" t="str">
        <f t="shared" ca="1" si="71"/>
        <v>(m)</v>
      </c>
      <c r="DQ9" s="296" t="str">
        <f t="shared" ca="1" si="71"/>
        <v>(m)</v>
      </c>
      <c r="DR9" s="297" t="str">
        <f t="shared" ca="1" si="71"/>
        <v>(m)</v>
      </c>
      <c r="DS9" s="296">
        <f t="shared" ca="1" si="71"/>
        <v>27511</v>
      </c>
      <c r="DT9" s="296" t="str">
        <f t="shared" ca="1" si="71"/>
        <v>(m)</v>
      </c>
      <c r="DU9" s="296" t="str">
        <f t="shared" ca="1" si="71"/>
        <v>(m)</v>
      </c>
      <c r="DV9" s="296" t="str">
        <f t="shared" ca="1" si="71"/>
        <v>(m)</v>
      </c>
      <c r="DW9" s="296" t="str">
        <f t="shared" ca="1" si="71"/>
        <v>(m)</v>
      </c>
      <c r="DX9" s="296" t="str">
        <f t="shared" ca="1" si="71"/>
        <v>(m)</v>
      </c>
      <c r="DY9" s="296">
        <f t="shared" ca="1" si="71"/>
        <v>735</v>
      </c>
      <c r="DZ9" s="296" t="str">
        <f t="shared" ca="1" si="71"/>
        <v>(m)</v>
      </c>
      <c r="EA9" s="296" t="str">
        <f t="shared" ca="1" si="71"/>
        <v>(m)</v>
      </c>
      <c r="EB9" s="297" t="str">
        <f t="shared" ca="1" si="71"/>
        <v>(m)</v>
      </c>
    </row>
    <row r="10" spans="1:16384" ht="15" customHeight="1" x14ac:dyDescent="0.35">
      <c r="A10" s="327" t="s">
        <v>80</v>
      </c>
      <c r="B10" s="328">
        <f t="shared" si="77"/>
        <v>7</v>
      </c>
      <c r="C10" s="292" t="e">
        <f ca="1">CONCATENATE($A$1,".",VLOOKUP($F10,Tools!$J$3:$K$6,2,FALSE),".",VLOOKUP($A10,Tools!$N$3:$O$10,2,FALSE),".",1,".",VLOOKUP($G10,Tools!$R$3:$S$23,2,FALSE),".",$H10)</f>
        <v>#N/A</v>
      </c>
      <c r="D10" s="293" t="e">
        <f t="shared" ca="1" si="73"/>
        <v>#N/A</v>
      </c>
      <c r="E10" s="293" t="e">
        <f t="shared" ca="1" si="73"/>
        <v>#N/A</v>
      </c>
      <c r="F10" s="293" t="e">
        <f t="shared" ca="1" si="66"/>
        <v>#N/A</v>
      </c>
      <c r="G10" s="293" t="e">
        <f t="shared" ca="1" si="66"/>
        <v>#N/A</v>
      </c>
      <c r="H10" s="294" t="e">
        <f t="shared" ca="1" si="74"/>
        <v>#N/A</v>
      </c>
      <c r="I10" s="295" t="e">
        <f t="shared" ca="1" si="67"/>
        <v>#N/A</v>
      </c>
      <c r="J10" s="295" t="e">
        <f t="shared" ca="1" si="67"/>
        <v>#N/A</v>
      </c>
      <c r="K10" s="295" t="e">
        <f t="shared" ca="1" si="67"/>
        <v>#N/A</v>
      </c>
      <c r="L10" s="329" t="e">
        <f t="shared" ca="1" si="67"/>
        <v>#N/A</v>
      </c>
      <c r="M10" s="296" t="e">
        <f t="shared" ca="1" si="75"/>
        <v>#N/A</v>
      </c>
      <c r="N10" s="296" t="e">
        <f t="shared" ca="1" si="75"/>
        <v>#N/A</v>
      </c>
      <c r="O10" s="296" t="e">
        <f t="shared" ca="1" si="75"/>
        <v>#N/A</v>
      </c>
      <c r="P10" s="296" t="e">
        <f t="shared" ca="1" si="75"/>
        <v>#N/A</v>
      </c>
      <c r="Q10" s="296" t="e">
        <f t="shared" ca="1" si="75"/>
        <v>#N/A</v>
      </c>
      <c r="R10" s="296" t="e">
        <f t="shared" ca="1" si="75"/>
        <v>#N/A</v>
      </c>
      <c r="S10" s="296" t="e">
        <f t="shared" ca="1" si="75"/>
        <v>#N/A</v>
      </c>
      <c r="T10" s="296" t="e">
        <f t="shared" ca="1" si="75"/>
        <v>#N/A</v>
      </c>
      <c r="U10" s="296" t="e">
        <f t="shared" ca="1" si="75"/>
        <v>#N/A</v>
      </c>
      <c r="V10" s="297" t="e">
        <f t="shared" ca="1" si="75"/>
        <v>#N/A</v>
      </c>
      <c r="W10" s="296" t="e">
        <f t="shared" ca="1" si="75"/>
        <v>#N/A</v>
      </c>
      <c r="X10" s="296" t="e">
        <f t="shared" ca="1" si="75"/>
        <v>#N/A</v>
      </c>
      <c r="Y10" s="296" t="e">
        <f t="shared" ca="1" si="75"/>
        <v>#N/A</v>
      </c>
      <c r="Z10" s="296" t="e">
        <f t="shared" ca="1" si="75"/>
        <v>#N/A</v>
      </c>
      <c r="AA10" s="296" t="e">
        <f t="shared" ca="1" si="75"/>
        <v>#N/A</v>
      </c>
      <c r="AB10" s="296" t="e">
        <f t="shared" ca="1" si="75"/>
        <v>#N/A</v>
      </c>
      <c r="AC10" s="296" t="e">
        <f t="shared" ca="1" si="75"/>
        <v>#N/A</v>
      </c>
      <c r="AD10" s="296" t="e">
        <f t="shared" ca="1" si="78"/>
        <v>#N/A</v>
      </c>
      <c r="AE10" s="296" t="e">
        <f t="shared" ca="1" si="78"/>
        <v>#N/A</v>
      </c>
      <c r="AF10" s="297" t="e">
        <f t="shared" ca="1" si="78"/>
        <v>#N/A</v>
      </c>
      <c r="AG10" s="296" t="e">
        <f t="shared" ca="1" si="78"/>
        <v>#N/A</v>
      </c>
      <c r="AH10" s="296" t="e">
        <f t="shared" ca="1" si="78"/>
        <v>#N/A</v>
      </c>
      <c r="AI10" s="296" t="e">
        <f t="shared" ca="1" si="78"/>
        <v>#N/A</v>
      </c>
      <c r="AJ10" s="296" t="e">
        <f t="shared" ca="1" si="78"/>
        <v>#N/A</v>
      </c>
      <c r="AK10" s="296" t="e">
        <f t="shared" ca="1" si="78"/>
        <v>#N/A</v>
      </c>
      <c r="AL10" s="296" t="e">
        <f t="shared" ca="1" si="78"/>
        <v>#N/A</v>
      </c>
      <c r="AM10" s="296" t="e">
        <f t="shared" ca="1" si="78"/>
        <v>#N/A</v>
      </c>
      <c r="AN10" s="296" t="e">
        <f t="shared" ca="1" si="78"/>
        <v>#N/A</v>
      </c>
      <c r="AO10" s="296" t="e">
        <f t="shared" ca="1" si="78"/>
        <v>#N/A</v>
      </c>
      <c r="AP10" s="297" t="e">
        <f t="shared" ca="1" si="78"/>
        <v>#N/A</v>
      </c>
      <c r="AQ10" s="296" t="e">
        <f t="shared" ca="1" si="78"/>
        <v>#N/A</v>
      </c>
      <c r="AR10" s="296" t="e">
        <f t="shared" ca="1" si="78"/>
        <v>#N/A</v>
      </c>
      <c r="AS10" s="296" t="e">
        <f t="shared" ca="1" si="78"/>
        <v>#N/A</v>
      </c>
      <c r="AT10" s="296" t="e">
        <f t="shared" ca="1" si="78"/>
        <v>#N/A</v>
      </c>
      <c r="AU10" s="296" t="e">
        <f t="shared" ca="1" si="78"/>
        <v>#N/A</v>
      </c>
      <c r="AV10" s="296" t="e">
        <f t="shared" ca="1" si="78"/>
        <v>#N/A</v>
      </c>
      <c r="AW10" s="296" t="e">
        <f t="shared" ca="1" si="78"/>
        <v>#N/A</v>
      </c>
      <c r="AX10" s="296" t="e">
        <f t="shared" ca="1" si="78"/>
        <v>#N/A</v>
      </c>
      <c r="AY10" s="296" t="e">
        <f t="shared" ca="1" si="78"/>
        <v>#N/A</v>
      </c>
      <c r="AZ10" s="297" t="e">
        <f t="shared" ca="1" si="78"/>
        <v>#N/A</v>
      </c>
      <c r="BA10" s="296" t="e">
        <f t="shared" ca="1" si="78"/>
        <v>#N/A</v>
      </c>
      <c r="BB10" s="296" t="e">
        <f t="shared" ca="1" si="78"/>
        <v>#N/A</v>
      </c>
      <c r="BC10" s="296" t="e">
        <f t="shared" ca="1" si="78"/>
        <v>#N/A</v>
      </c>
      <c r="BD10" s="296" t="e">
        <f t="shared" ca="1" si="78"/>
        <v>#N/A</v>
      </c>
      <c r="BE10" s="296" t="e">
        <f t="shared" ca="1" si="78"/>
        <v>#N/A</v>
      </c>
      <c r="BF10" s="296" t="e">
        <f t="shared" ca="1" si="78"/>
        <v>#N/A</v>
      </c>
      <c r="BG10" s="296" t="e">
        <f t="shared" ca="1" si="78"/>
        <v>#N/A</v>
      </c>
      <c r="BH10" s="296" t="e">
        <f t="shared" ca="1" si="78"/>
        <v>#N/A</v>
      </c>
      <c r="BI10" s="296" t="e">
        <f t="shared" ca="1" si="78"/>
        <v>#N/A</v>
      </c>
      <c r="BJ10" s="297" t="e">
        <f t="shared" ca="1" si="78"/>
        <v>#N/A</v>
      </c>
      <c r="BK10" s="296" t="e">
        <f t="shared" ca="1" si="78"/>
        <v>#N/A</v>
      </c>
      <c r="BL10" s="296" t="e">
        <f t="shared" ca="1" si="78"/>
        <v>#N/A</v>
      </c>
      <c r="BM10" s="296" t="e">
        <f t="shared" ca="1" si="78"/>
        <v>#N/A</v>
      </c>
      <c r="BN10" s="296" t="e">
        <f t="shared" ca="1" si="78"/>
        <v>#N/A</v>
      </c>
      <c r="BO10" s="296" t="e">
        <f t="shared" ca="1" si="78"/>
        <v>#N/A</v>
      </c>
      <c r="BP10" s="296" t="e">
        <f t="shared" ca="1" si="78"/>
        <v>#N/A</v>
      </c>
      <c r="BQ10" s="296" t="e">
        <f t="shared" ca="1" si="78"/>
        <v>#N/A</v>
      </c>
      <c r="BR10" s="296" t="e">
        <f t="shared" ca="1" si="78"/>
        <v>#N/A</v>
      </c>
      <c r="BS10" s="296" t="e">
        <f t="shared" ca="1" si="76"/>
        <v>#N/A</v>
      </c>
      <c r="BT10" s="297" t="e">
        <f t="shared" ca="1" si="78"/>
        <v>#N/A</v>
      </c>
      <c r="BU10" s="296" t="e">
        <f t="shared" ca="1" si="78"/>
        <v>#N/A</v>
      </c>
      <c r="BV10" s="296" t="e">
        <f t="shared" ca="1" si="78"/>
        <v>#N/A</v>
      </c>
      <c r="BW10" s="296" t="e">
        <f t="shared" ca="1" si="78"/>
        <v>#N/A</v>
      </c>
      <c r="BX10" s="296" t="e">
        <f t="shared" ca="1" si="78"/>
        <v>#N/A</v>
      </c>
      <c r="BY10" s="296" t="e">
        <f t="shared" ca="1" si="78"/>
        <v>#N/A</v>
      </c>
      <c r="BZ10" s="296" t="e">
        <f t="shared" ca="1" si="78"/>
        <v>#N/A</v>
      </c>
      <c r="CA10" s="296" t="e">
        <f t="shared" ca="1" si="78"/>
        <v>#N/A</v>
      </c>
      <c r="CB10" s="296" t="e">
        <f t="shared" ca="1" si="78"/>
        <v>#N/A</v>
      </c>
      <c r="CC10" s="296" t="e">
        <f t="shared" ca="1" si="76"/>
        <v>#N/A</v>
      </c>
      <c r="CD10" s="297" t="e">
        <f t="shared" ca="1" si="78"/>
        <v>#N/A</v>
      </c>
      <c r="CE10" s="296" t="e">
        <f t="shared" ca="1" si="78"/>
        <v>#N/A</v>
      </c>
      <c r="CF10" s="296" t="e">
        <f t="shared" ca="1" si="78"/>
        <v>#N/A</v>
      </c>
      <c r="CG10" s="296" t="e">
        <f t="shared" ca="1" si="69"/>
        <v>#N/A</v>
      </c>
      <c r="CH10" s="296" t="e">
        <f t="shared" ca="1" si="69"/>
        <v>#N/A</v>
      </c>
      <c r="CI10" s="296" t="e">
        <f t="shared" ca="1" si="69"/>
        <v>#N/A</v>
      </c>
      <c r="CJ10" s="296" t="e">
        <f t="shared" ca="1" si="69"/>
        <v>#N/A</v>
      </c>
      <c r="CK10" s="296" t="e">
        <f t="shared" ca="1" si="69"/>
        <v>#N/A</v>
      </c>
      <c r="CL10" s="296" t="e">
        <f t="shared" ca="1" si="69"/>
        <v>#N/A</v>
      </c>
      <c r="CM10" s="296" t="e">
        <f t="shared" ca="1" si="69"/>
        <v>#N/A</v>
      </c>
      <c r="CN10" s="297" t="e">
        <f t="shared" ca="1" si="69"/>
        <v>#N/A</v>
      </c>
      <c r="CO10" s="296" t="e">
        <f t="shared" ca="1" si="69"/>
        <v>#N/A</v>
      </c>
      <c r="CP10" s="296" t="e">
        <f t="shared" ca="1" si="69"/>
        <v>#N/A</v>
      </c>
      <c r="CQ10" s="296" t="e">
        <f t="shared" ca="1" si="69"/>
        <v>#N/A</v>
      </c>
      <c r="CR10" s="296" t="e">
        <f t="shared" ca="1" si="69"/>
        <v>#N/A</v>
      </c>
      <c r="CS10" s="296" t="e">
        <f t="shared" ca="1" si="69"/>
        <v>#N/A</v>
      </c>
      <c r="CT10" s="296" t="e">
        <f t="shared" ca="1" si="69"/>
        <v>#N/A</v>
      </c>
      <c r="CU10" s="296" t="e">
        <f t="shared" ca="1" si="69"/>
        <v>#N/A</v>
      </c>
      <c r="CV10" s="296" t="e">
        <f t="shared" ca="1" si="69"/>
        <v>#N/A</v>
      </c>
      <c r="CW10" s="296" t="e">
        <f t="shared" ca="1" si="70"/>
        <v>#N/A</v>
      </c>
      <c r="CX10" s="297" t="e">
        <f t="shared" ca="1" si="70"/>
        <v>#N/A</v>
      </c>
      <c r="CY10" s="296" t="e">
        <f t="shared" ca="1" si="70"/>
        <v>#N/A</v>
      </c>
      <c r="CZ10" s="296" t="e">
        <f t="shared" ca="1" si="70"/>
        <v>#N/A</v>
      </c>
      <c r="DA10" s="296" t="e">
        <f t="shared" ca="1" si="70"/>
        <v>#N/A</v>
      </c>
      <c r="DB10" s="296" t="e">
        <f t="shared" ca="1" si="70"/>
        <v>#N/A</v>
      </c>
      <c r="DC10" s="296" t="e">
        <f t="shared" ca="1" si="70"/>
        <v>#N/A</v>
      </c>
      <c r="DD10" s="296" t="e">
        <f t="shared" ca="1" si="70"/>
        <v>#N/A</v>
      </c>
      <c r="DE10" s="296" t="e">
        <f t="shared" ca="1" si="70"/>
        <v>#N/A</v>
      </c>
      <c r="DF10" s="296" t="e">
        <f t="shared" ca="1" si="70"/>
        <v>#N/A</v>
      </c>
      <c r="DG10" s="296" t="e">
        <f t="shared" ca="1" si="70"/>
        <v>#N/A</v>
      </c>
      <c r="DH10" s="297" t="e">
        <f t="shared" ca="1" si="70"/>
        <v>#N/A</v>
      </c>
      <c r="DI10" s="296" t="e">
        <f t="shared" ca="1" si="70"/>
        <v>#N/A</v>
      </c>
      <c r="DJ10" s="296" t="e">
        <f t="shared" ca="1" si="70"/>
        <v>#N/A</v>
      </c>
      <c r="DK10" s="296" t="e">
        <f t="shared" ca="1" si="70"/>
        <v>#N/A</v>
      </c>
      <c r="DL10" s="296" t="e">
        <f t="shared" ca="1" si="70"/>
        <v>#N/A</v>
      </c>
      <c r="DM10" s="296" t="e">
        <f t="shared" ca="1" si="71"/>
        <v>#N/A</v>
      </c>
      <c r="DN10" s="296" t="e">
        <f t="shared" ca="1" si="71"/>
        <v>#N/A</v>
      </c>
      <c r="DO10" s="296" t="e">
        <f t="shared" ca="1" si="71"/>
        <v>#N/A</v>
      </c>
      <c r="DP10" s="296" t="e">
        <f t="shared" ca="1" si="71"/>
        <v>#N/A</v>
      </c>
      <c r="DQ10" s="296" t="e">
        <f t="shared" ca="1" si="71"/>
        <v>#N/A</v>
      </c>
      <c r="DR10" s="297" t="e">
        <f t="shared" ca="1" si="71"/>
        <v>#N/A</v>
      </c>
      <c r="DS10" s="296" t="e">
        <f t="shared" ca="1" si="71"/>
        <v>#N/A</v>
      </c>
      <c r="DT10" s="296" t="e">
        <f t="shared" ca="1" si="71"/>
        <v>#N/A</v>
      </c>
      <c r="DU10" s="296" t="e">
        <f t="shared" ca="1" si="71"/>
        <v>#N/A</v>
      </c>
      <c r="DV10" s="296" t="e">
        <f t="shared" ca="1" si="71"/>
        <v>#N/A</v>
      </c>
      <c r="DW10" s="296" t="e">
        <f t="shared" ca="1" si="71"/>
        <v>#N/A</v>
      </c>
      <c r="DX10" s="296" t="e">
        <f t="shared" ca="1" si="71"/>
        <v>#N/A</v>
      </c>
      <c r="DY10" s="296" t="e">
        <f t="shared" ca="1" si="71"/>
        <v>#N/A</v>
      </c>
      <c r="DZ10" s="296" t="e">
        <f t="shared" ca="1" si="71"/>
        <v>#N/A</v>
      </c>
      <c r="EA10" s="296" t="e">
        <f t="shared" ca="1" si="71"/>
        <v>#N/A</v>
      </c>
      <c r="EB10" s="297" t="e">
        <f t="shared" ca="1" si="71"/>
        <v>#N/A</v>
      </c>
    </row>
    <row r="11" spans="1:16384" ht="15" customHeight="1" x14ac:dyDescent="0.35">
      <c r="A11" s="327" t="s">
        <v>80</v>
      </c>
      <c r="B11" s="328">
        <f t="shared" si="77"/>
        <v>8</v>
      </c>
      <c r="C11" s="292" t="e">
        <f ca="1">CONCATENATE($A$1,".",VLOOKUP($F11,Tools!$J$3:$K$6,2,FALSE),".",VLOOKUP($A11,Tools!$N$3:$O$10,2,FALSE),".",1,".",VLOOKUP($G11,Tools!$R$3:$S$23,2,FALSE),".",$H11)</f>
        <v>#N/A</v>
      </c>
      <c r="D11" s="293" t="e">
        <f t="shared" ca="1" si="73"/>
        <v>#N/A</v>
      </c>
      <c r="E11" s="293" t="e">
        <f t="shared" ca="1" si="73"/>
        <v>#N/A</v>
      </c>
      <c r="F11" s="293" t="e">
        <f t="shared" ca="1" si="66"/>
        <v>#N/A</v>
      </c>
      <c r="G11" s="293" t="e">
        <f t="shared" ca="1" si="66"/>
        <v>#N/A</v>
      </c>
      <c r="H11" s="294" t="e">
        <f t="shared" ca="1" si="74"/>
        <v>#N/A</v>
      </c>
      <c r="I11" s="295" t="e">
        <f t="shared" ca="1" si="67"/>
        <v>#N/A</v>
      </c>
      <c r="J11" s="295" t="e">
        <f t="shared" ca="1" si="67"/>
        <v>#N/A</v>
      </c>
      <c r="K11" s="295" t="e">
        <f t="shared" ca="1" si="67"/>
        <v>#N/A</v>
      </c>
      <c r="L11" s="329" t="e">
        <f t="shared" ca="1" si="67"/>
        <v>#N/A</v>
      </c>
      <c r="M11" s="296" t="e">
        <f t="shared" ca="1" si="75"/>
        <v>#N/A</v>
      </c>
      <c r="N11" s="296" t="e">
        <f t="shared" ca="1" si="75"/>
        <v>#N/A</v>
      </c>
      <c r="O11" s="296" t="e">
        <f t="shared" ca="1" si="75"/>
        <v>#N/A</v>
      </c>
      <c r="P11" s="296" t="e">
        <f t="shared" ca="1" si="75"/>
        <v>#N/A</v>
      </c>
      <c r="Q11" s="296" t="e">
        <f t="shared" ca="1" si="75"/>
        <v>#N/A</v>
      </c>
      <c r="R11" s="296" t="e">
        <f t="shared" ca="1" si="75"/>
        <v>#N/A</v>
      </c>
      <c r="S11" s="296" t="e">
        <f t="shared" ca="1" si="75"/>
        <v>#N/A</v>
      </c>
      <c r="T11" s="296" t="e">
        <f t="shared" ca="1" si="75"/>
        <v>#N/A</v>
      </c>
      <c r="U11" s="296" t="e">
        <f t="shared" ca="1" si="75"/>
        <v>#N/A</v>
      </c>
      <c r="V11" s="297" t="e">
        <f t="shared" ca="1" si="75"/>
        <v>#N/A</v>
      </c>
      <c r="W11" s="296" t="e">
        <f t="shared" ca="1" si="75"/>
        <v>#N/A</v>
      </c>
      <c r="X11" s="296" t="e">
        <f t="shared" ca="1" si="75"/>
        <v>#N/A</v>
      </c>
      <c r="Y11" s="296" t="e">
        <f t="shared" ca="1" si="75"/>
        <v>#N/A</v>
      </c>
      <c r="Z11" s="296" t="e">
        <f t="shared" ca="1" si="75"/>
        <v>#N/A</v>
      </c>
      <c r="AA11" s="296" t="e">
        <f t="shared" ca="1" si="75"/>
        <v>#N/A</v>
      </c>
      <c r="AB11" s="296" t="e">
        <f t="shared" ca="1" si="75"/>
        <v>#N/A</v>
      </c>
      <c r="AC11" s="296" t="e">
        <f t="shared" ca="1" si="75"/>
        <v>#N/A</v>
      </c>
      <c r="AD11" s="296" t="e">
        <f t="shared" ca="1" si="78"/>
        <v>#N/A</v>
      </c>
      <c r="AE11" s="296" t="e">
        <f t="shared" ca="1" si="78"/>
        <v>#N/A</v>
      </c>
      <c r="AF11" s="297" t="e">
        <f t="shared" ca="1" si="78"/>
        <v>#N/A</v>
      </c>
      <c r="AG11" s="296" t="e">
        <f t="shared" ca="1" si="78"/>
        <v>#N/A</v>
      </c>
      <c r="AH11" s="296" t="e">
        <f t="shared" ca="1" si="78"/>
        <v>#N/A</v>
      </c>
      <c r="AI11" s="296" t="e">
        <f t="shared" ca="1" si="78"/>
        <v>#N/A</v>
      </c>
      <c r="AJ11" s="296" t="e">
        <f t="shared" ca="1" si="78"/>
        <v>#N/A</v>
      </c>
      <c r="AK11" s="296" t="e">
        <f t="shared" ca="1" si="78"/>
        <v>#N/A</v>
      </c>
      <c r="AL11" s="296" t="e">
        <f t="shared" ca="1" si="78"/>
        <v>#N/A</v>
      </c>
      <c r="AM11" s="296" t="e">
        <f t="shared" ca="1" si="78"/>
        <v>#N/A</v>
      </c>
      <c r="AN11" s="296" t="e">
        <f t="shared" ca="1" si="78"/>
        <v>#N/A</v>
      </c>
      <c r="AO11" s="296" t="e">
        <f t="shared" ca="1" si="78"/>
        <v>#N/A</v>
      </c>
      <c r="AP11" s="297" t="e">
        <f t="shared" ca="1" si="78"/>
        <v>#N/A</v>
      </c>
      <c r="AQ11" s="296" t="e">
        <f t="shared" ca="1" si="78"/>
        <v>#N/A</v>
      </c>
      <c r="AR11" s="296" t="e">
        <f t="shared" ca="1" si="78"/>
        <v>#N/A</v>
      </c>
      <c r="AS11" s="296" t="e">
        <f t="shared" ca="1" si="78"/>
        <v>#N/A</v>
      </c>
      <c r="AT11" s="296" t="e">
        <f t="shared" ca="1" si="78"/>
        <v>#N/A</v>
      </c>
      <c r="AU11" s="296" t="e">
        <f t="shared" ca="1" si="78"/>
        <v>#N/A</v>
      </c>
      <c r="AV11" s="296" t="e">
        <f t="shared" ca="1" si="78"/>
        <v>#N/A</v>
      </c>
      <c r="AW11" s="296" t="e">
        <f t="shared" ca="1" si="78"/>
        <v>#N/A</v>
      </c>
      <c r="AX11" s="296" t="e">
        <f t="shared" ca="1" si="78"/>
        <v>#N/A</v>
      </c>
      <c r="AY11" s="296" t="e">
        <f t="shared" ca="1" si="78"/>
        <v>#N/A</v>
      </c>
      <c r="AZ11" s="297" t="e">
        <f t="shared" ca="1" si="78"/>
        <v>#N/A</v>
      </c>
      <c r="BA11" s="296" t="e">
        <f t="shared" ca="1" si="78"/>
        <v>#N/A</v>
      </c>
      <c r="BB11" s="296" t="e">
        <f t="shared" ca="1" si="78"/>
        <v>#N/A</v>
      </c>
      <c r="BC11" s="296" t="e">
        <f t="shared" ca="1" si="78"/>
        <v>#N/A</v>
      </c>
      <c r="BD11" s="296" t="e">
        <f t="shared" ca="1" si="78"/>
        <v>#N/A</v>
      </c>
      <c r="BE11" s="296" t="e">
        <f t="shared" ca="1" si="78"/>
        <v>#N/A</v>
      </c>
      <c r="BF11" s="296" t="e">
        <f t="shared" ca="1" si="78"/>
        <v>#N/A</v>
      </c>
      <c r="BG11" s="296" t="e">
        <f t="shared" ca="1" si="78"/>
        <v>#N/A</v>
      </c>
      <c r="BH11" s="296" t="e">
        <f t="shared" ca="1" si="78"/>
        <v>#N/A</v>
      </c>
      <c r="BI11" s="296" t="e">
        <f t="shared" ca="1" si="78"/>
        <v>#N/A</v>
      </c>
      <c r="BJ11" s="297" t="e">
        <f t="shared" ca="1" si="78"/>
        <v>#N/A</v>
      </c>
      <c r="BK11" s="296" t="e">
        <f t="shared" ca="1" si="78"/>
        <v>#N/A</v>
      </c>
      <c r="BL11" s="296" t="e">
        <f t="shared" ca="1" si="78"/>
        <v>#N/A</v>
      </c>
      <c r="BM11" s="296" t="e">
        <f t="shared" ca="1" si="78"/>
        <v>#N/A</v>
      </c>
      <c r="BN11" s="296" t="e">
        <f t="shared" ca="1" si="78"/>
        <v>#N/A</v>
      </c>
      <c r="BO11" s="296" t="e">
        <f t="shared" ca="1" si="78"/>
        <v>#N/A</v>
      </c>
      <c r="BP11" s="296" t="e">
        <f t="shared" ca="1" si="78"/>
        <v>#N/A</v>
      </c>
      <c r="BQ11" s="296" t="e">
        <f t="shared" ca="1" si="78"/>
        <v>#N/A</v>
      </c>
      <c r="BR11" s="296" t="e">
        <f t="shared" ca="1" si="78"/>
        <v>#N/A</v>
      </c>
      <c r="BS11" s="296" t="e">
        <f t="shared" ca="1" si="76"/>
        <v>#N/A</v>
      </c>
      <c r="BT11" s="297" t="e">
        <f t="shared" ca="1" si="78"/>
        <v>#N/A</v>
      </c>
      <c r="BU11" s="296" t="e">
        <f t="shared" ca="1" si="78"/>
        <v>#N/A</v>
      </c>
      <c r="BV11" s="296" t="e">
        <f t="shared" ca="1" si="78"/>
        <v>#N/A</v>
      </c>
      <c r="BW11" s="296" t="e">
        <f t="shared" ca="1" si="78"/>
        <v>#N/A</v>
      </c>
      <c r="BX11" s="296" t="e">
        <f t="shared" ca="1" si="78"/>
        <v>#N/A</v>
      </c>
      <c r="BY11" s="296" t="e">
        <f t="shared" ca="1" si="78"/>
        <v>#N/A</v>
      </c>
      <c r="BZ11" s="296" t="e">
        <f t="shared" ca="1" si="78"/>
        <v>#N/A</v>
      </c>
      <c r="CA11" s="296" t="e">
        <f t="shared" ca="1" si="78"/>
        <v>#N/A</v>
      </c>
      <c r="CB11" s="296" t="e">
        <f t="shared" ca="1" si="78"/>
        <v>#N/A</v>
      </c>
      <c r="CC11" s="296" t="e">
        <f t="shared" ca="1" si="76"/>
        <v>#N/A</v>
      </c>
      <c r="CD11" s="297" t="e">
        <f t="shared" ca="1" si="78"/>
        <v>#N/A</v>
      </c>
      <c r="CE11" s="296" t="e">
        <f t="shared" ca="1" si="78"/>
        <v>#N/A</v>
      </c>
      <c r="CF11" s="296" t="e">
        <f t="shared" ca="1" si="78"/>
        <v>#N/A</v>
      </c>
      <c r="CG11" s="296" t="e">
        <f t="shared" ca="1" si="69"/>
        <v>#N/A</v>
      </c>
      <c r="CH11" s="296" t="e">
        <f t="shared" ca="1" si="69"/>
        <v>#N/A</v>
      </c>
      <c r="CI11" s="296" t="e">
        <f t="shared" ca="1" si="69"/>
        <v>#N/A</v>
      </c>
      <c r="CJ11" s="296" t="e">
        <f t="shared" ca="1" si="69"/>
        <v>#N/A</v>
      </c>
      <c r="CK11" s="296" t="e">
        <f t="shared" ca="1" si="69"/>
        <v>#N/A</v>
      </c>
      <c r="CL11" s="296" t="e">
        <f t="shared" ca="1" si="69"/>
        <v>#N/A</v>
      </c>
      <c r="CM11" s="296" t="e">
        <f t="shared" ca="1" si="69"/>
        <v>#N/A</v>
      </c>
      <c r="CN11" s="297" t="e">
        <f t="shared" ca="1" si="69"/>
        <v>#N/A</v>
      </c>
      <c r="CO11" s="296" t="e">
        <f t="shared" ca="1" si="69"/>
        <v>#N/A</v>
      </c>
      <c r="CP11" s="296" t="e">
        <f t="shared" ca="1" si="69"/>
        <v>#N/A</v>
      </c>
      <c r="CQ11" s="296" t="e">
        <f t="shared" ca="1" si="69"/>
        <v>#N/A</v>
      </c>
      <c r="CR11" s="296" t="e">
        <f t="shared" ca="1" si="69"/>
        <v>#N/A</v>
      </c>
      <c r="CS11" s="296" t="e">
        <f t="shared" ca="1" si="69"/>
        <v>#N/A</v>
      </c>
      <c r="CT11" s="296" t="e">
        <f t="shared" ca="1" si="69"/>
        <v>#N/A</v>
      </c>
      <c r="CU11" s="296" t="e">
        <f t="shared" ca="1" si="69"/>
        <v>#N/A</v>
      </c>
      <c r="CV11" s="296" t="e">
        <f t="shared" ca="1" si="69"/>
        <v>#N/A</v>
      </c>
      <c r="CW11" s="296" t="e">
        <f t="shared" ca="1" si="70"/>
        <v>#N/A</v>
      </c>
      <c r="CX11" s="297" t="e">
        <f t="shared" ca="1" si="70"/>
        <v>#N/A</v>
      </c>
      <c r="CY11" s="296" t="e">
        <f t="shared" ca="1" si="70"/>
        <v>#N/A</v>
      </c>
      <c r="CZ11" s="296" t="e">
        <f t="shared" ca="1" si="70"/>
        <v>#N/A</v>
      </c>
      <c r="DA11" s="296" t="e">
        <f t="shared" ca="1" si="70"/>
        <v>#N/A</v>
      </c>
      <c r="DB11" s="296" t="e">
        <f t="shared" ca="1" si="70"/>
        <v>#N/A</v>
      </c>
      <c r="DC11" s="296" t="e">
        <f t="shared" ca="1" si="70"/>
        <v>#N/A</v>
      </c>
      <c r="DD11" s="296" t="e">
        <f t="shared" ca="1" si="70"/>
        <v>#N/A</v>
      </c>
      <c r="DE11" s="296" t="e">
        <f t="shared" ca="1" si="70"/>
        <v>#N/A</v>
      </c>
      <c r="DF11" s="296" t="e">
        <f t="shared" ca="1" si="70"/>
        <v>#N/A</v>
      </c>
      <c r="DG11" s="296" t="e">
        <f t="shared" ca="1" si="70"/>
        <v>#N/A</v>
      </c>
      <c r="DH11" s="297" t="e">
        <f t="shared" ca="1" si="70"/>
        <v>#N/A</v>
      </c>
      <c r="DI11" s="296" t="e">
        <f t="shared" ca="1" si="70"/>
        <v>#N/A</v>
      </c>
      <c r="DJ11" s="296" t="e">
        <f t="shared" ca="1" si="70"/>
        <v>#N/A</v>
      </c>
      <c r="DK11" s="296" t="e">
        <f t="shared" ca="1" si="70"/>
        <v>#N/A</v>
      </c>
      <c r="DL11" s="296" t="e">
        <f t="shared" ca="1" si="70"/>
        <v>#N/A</v>
      </c>
      <c r="DM11" s="296" t="e">
        <f t="shared" ca="1" si="71"/>
        <v>#N/A</v>
      </c>
      <c r="DN11" s="296" t="e">
        <f t="shared" ca="1" si="71"/>
        <v>#N/A</v>
      </c>
      <c r="DO11" s="296" t="e">
        <f t="shared" ca="1" si="71"/>
        <v>#N/A</v>
      </c>
      <c r="DP11" s="296" t="e">
        <f t="shared" ca="1" si="71"/>
        <v>#N/A</v>
      </c>
      <c r="DQ11" s="296" t="e">
        <f t="shared" ca="1" si="71"/>
        <v>#N/A</v>
      </c>
      <c r="DR11" s="297" t="e">
        <f t="shared" ca="1" si="71"/>
        <v>#N/A</v>
      </c>
      <c r="DS11" s="296" t="e">
        <f t="shared" ca="1" si="71"/>
        <v>#N/A</v>
      </c>
      <c r="DT11" s="296" t="e">
        <f t="shared" ca="1" si="71"/>
        <v>#N/A</v>
      </c>
      <c r="DU11" s="296" t="e">
        <f t="shared" ca="1" si="71"/>
        <v>#N/A</v>
      </c>
      <c r="DV11" s="296" t="e">
        <f t="shared" ca="1" si="71"/>
        <v>#N/A</v>
      </c>
      <c r="DW11" s="296" t="e">
        <f t="shared" ca="1" si="71"/>
        <v>#N/A</v>
      </c>
      <c r="DX11" s="296" t="e">
        <f t="shared" ca="1" si="71"/>
        <v>#N/A</v>
      </c>
      <c r="DY11" s="296" t="e">
        <f t="shared" ca="1" si="71"/>
        <v>#N/A</v>
      </c>
      <c r="DZ11" s="296" t="e">
        <f t="shared" ca="1" si="71"/>
        <v>#N/A</v>
      </c>
      <c r="EA11" s="296" t="e">
        <f t="shared" ca="1" si="71"/>
        <v>#N/A</v>
      </c>
      <c r="EB11" s="297" t="e">
        <f t="shared" ca="1" si="71"/>
        <v>#N/A</v>
      </c>
    </row>
    <row r="12" spans="1:16384" ht="15" customHeight="1" x14ac:dyDescent="0.35">
      <c r="A12" s="327" t="s">
        <v>80</v>
      </c>
      <c r="B12" s="328">
        <f t="shared" si="77"/>
        <v>9</v>
      </c>
      <c r="C12" s="292" t="e">
        <f ca="1">CONCATENATE($A$1,".",VLOOKUP($F12,Tools!$J$3:$K$6,2,FALSE),".",VLOOKUP($A12,Tools!$N$3:$O$10,2,FALSE),".",1,".",VLOOKUP($G12,Tools!$R$3:$S$23,2,FALSE),".",$H12)</f>
        <v>#N/A</v>
      </c>
      <c r="D12" s="293" t="e">
        <f t="shared" ca="1" si="73"/>
        <v>#N/A</v>
      </c>
      <c r="E12" s="293" t="e">
        <f t="shared" ca="1" si="73"/>
        <v>#N/A</v>
      </c>
      <c r="F12" s="293" t="e">
        <f t="shared" ca="1" si="66"/>
        <v>#N/A</v>
      </c>
      <c r="G12" s="293" t="e">
        <f t="shared" ca="1" si="66"/>
        <v>#N/A</v>
      </c>
      <c r="H12" s="294" t="e">
        <f t="shared" ca="1" si="74"/>
        <v>#N/A</v>
      </c>
      <c r="I12" s="295" t="e">
        <f t="shared" ca="1" si="67"/>
        <v>#N/A</v>
      </c>
      <c r="J12" s="295" t="e">
        <f t="shared" ca="1" si="67"/>
        <v>#N/A</v>
      </c>
      <c r="K12" s="295" t="e">
        <f t="shared" ca="1" si="67"/>
        <v>#N/A</v>
      </c>
      <c r="L12" s="329" t="e">
        <f t="shared" ca="1" si="67"/>
        <v>#N/A</v>
      </c>
      <c r="M12" s="296" t="e">
        <f t="shared" ca="1" si="75"/>
        <v>#N/A</v>
      </c>
      <c r="N12" s="296" t="e">
        <f t="shared" ca="1" si="75"/>
        <v>#N/A</v>
      </c>
      <c r="O12" s="296" t="e">
        <f t="shared" ca="1" si="75"/>
        <v>#N/A</v>
      </c>
      <c r="P12" s="296" t="e">
        <f t="shared" ca="1" si="75"/>
        <v>#N/A</v>
      </c>
      <c r="Q12" s="296" t="e">
        <f t="shared" ca="1" si="75"/>
        <v>#N/A</v>
      </c>
      <c r="R12" s="296" t="e">
        <f t="shared" ca="1" si="75"/>
        <v>#N/A</v>
      </c>
      <c r="S12" s="296" t="e">
        <f t="shared" ca="1" si="75"/>
        <v>#N/A</v>
      </c>
      <c r="T12" s="296" t="e">
        <f t="shared" ca="1" si="75"/>
        <v>#N/A</v>
      </c>
      <c r="U12" s="296" t="e">
        <f t="shared" ca="1" si="75"/>
        <v>#N/A</v>
      </c>
      <c r="V12" s="297" t="e">
        <f t="shared" ca="1" si="75"/>
        <v>#N/A</v>
      </c>
      <c r="W12" s="296" t="e">
        <f t="shared" ca="1" si="75"/>
        <v>#N/A</v>
      </c>
      <c r="X12" s="296" t="e">
        <f t="shared" ca="1" si="75"/>
        <v>#N/A</v>
      </c>
      <c r="Y12" s="296" t="e">
        <f t="shared" ca="1" si="75"/>
        <v>#N/A</v>
      </c>
      <c r="Z12" s="296" t="e">
        <f t="shared" ca="1" si="75"/>
        <v>#N/A</v>
      </c>
      <c r="AA12" s="296" t="e">
        <f t="shared" ca="1" si="75"/>
        <v>#N/A</v>
      </c>
      <c r="AB12" s="296" t="e">
        <f t="shared" ca="1" si="75"/>
        <v>#N/A</v>
      </c>
      <c r="AC12" s="296" t="e">
        <f t="shared" ca="1" si="75"/>
        <v>#N/A</v>
      </c>
      <c r="AD12" s="296" t="e">
        <f t="shared" ca="1" si="78"/>
        <v>#N/A</v>
      </c>
      <c r="AE12" s="296" t="e">
        <f t="shared" ca="1" si="78"/>
        <v>#N/A</v>
      </c>
      <c r="AF12" s="297" t="e">
        <f t="shared" ca="1" si="78"/>
        <v>#N/A</v>
      </c>
      <c r="AG12" s="296" t="e">
        <f t="shared" ca="1" si="78"/>
        <v>#N/A</v>
      </c>
      <c r="AH12" s="296" t="e">
        <f t="shared" ca="1" si="78"/>
        <v>#N/A</v>
      </c>
      <c r="AI12" s="296" t="e">
        <f t="shared" ca="1" si="78"/>
        <v>#N/A</v>
      </c>
      <c r="AJ12" s="296" t="e">
        <f t="shared" ca="1" si="78"/>
        <v>#N/A</v>
      </c>
      <c r="AK12" s="296" t="e">
        <f t="shared" ca="1" si="78"/>
        <v>#N/A</v>
      </c>
      <c r="AL12" s="296" t="e">
        <f t="shared" ca="1" si="78"/>
        <v>#N/A</v>
      </c>
      <c r="AM12" s="296" t="e">
        <f t="shared" ca="1" si="78"/>
        <v>#N/A</v>
      </c>
      <c r="AN12" s="296" t="e">
        <f t="shared" ca="1" si="78"/>
        <v>#N/A</v>
      </c>
      <c r="AO12" s="296" t="e">
        <f t="shared" ca="1" si="78"/>
        <v>#N/A</v>
      </c>
      <c r="AP12" s="297" t="e">
        <f t="shared" ca="1" si="78"/>
        <v>#N/A</v>
      </c>
      <c r="AQ12" s="296" t="e">
        <f t="shared" ca="1" si="78"/>
        <v>#N/A</v>
      </c>
      <c r="AR12" s="296" t="e">
        <f t="shared" ca="1" si="78"/>
        <v>#N/A</v>
      </c>
      <c r="AS12" s="296" t="e">
        <f t="shared" ca="1" si="78"/>
        <v>#N/A</v>
      </c>
      <c r="AT12" s="296" t="e">
        <f t="shared" ca="1" si="78"/>
        <v>#N/A</v>
      </c>
      <c r="AU12" s="296" t="e">
        <f t="shared" ca="1" si="78"/>
        <v>#N/A</v>
      </c>
      <c r="AV12" s="296" t="e">
        <f t="shared" ca="1" si="78"/>
        <v>#N/A</v>
      </c>
      <c r="AW12" s="296" t="e">
        <f t="shared" ca="1" si="78"/>
        <v>#N/A</v>
      </c>
      <c r="AX12" s="296" t="e">
        <f t="shared" ca="1" si="78"/>
        <v>#N/A</v>
      </c>
      <c r="AY12" s="296" t="e">
        <f t="shared" ca="1" si="78"/>
        <v>#N/A</v>
      </c>
      <c r="AZ12" s="297" t="e">
        <f t="shared" ca="1" si="78"/>
        <v>#N/A</v>
      </c>
      <c r="BA12" s="296" t="e">
        <f t="shared" ca="1" si="78"/>
        <v>#N/A</v>
      </c>
      <c r="BB12" s="296" t="e">
        <f t="shared" ca="1" si="78"/>
        <v>#N/A</v>
      </c>
      <c r="BC12" s="296" t="e">
        <f t="shared" ca="1" si="78"/>
        <v>#N/A</v>
      </c>
      <c r="BD12" s="296" t="e">
        <f t="shared" ca="1" si="78"/>
        <v>#N/A</v>
      </c>
      <c r="BE12" s="296" t="e">
        <f t="shared" ca="1" si="78"/>
        <v>#N/A</v>
      </c>
      <c r="BF12" s="296" t="e">
        <f t="shared" ca="1" si="78"/>
        <v>#N/A</v>
      </c>
      <c r="BG12" s="296" t="e">
        <f t="shared" ca="1" si="78"/>
        <v>#N/A</v>
      </c>
      <c r="BH12" s="296" t="e">
        <f t="shared" ca="1" si="78"/>
        <v>#N/A</v>
      </c>
      <c r="BI12" s="296" t="e">
        <f t="shared" ca="1" si="78"/>
        <v>#N/A</v>
      </c>
      <c r="BJ12" s="297" t="e">
        <f t="shared" ca="1" si="78"/>
        <v>#N/A</v>
      </c>
      <c r="BK12" s="296" t="e">
        <f t="shared" ca="1" si="78"/>
        <v>#N/A</v>
      </c>
      <c r="BL12" s="296" t="e">
        <f t="shared" ca="1" si="78"/>
        <v>#N/A</v>
      </c>
      <c r="BM12" s="296" t="e">
        <f t="shared" ca="1" si="78"/>
        <v>#N/A</v>
      </c>
      <c r="BN12" s="296" t="e">
        <f t="shared" ca="1" si="78"/>
        <v>#N/A</v>
      </c>
      <c r="BO12" s="296" t="e">
        <f t="shared" ca="1" si="78"/>
        <v>#N/A</v>
      </c>
      <c r="BP12" s="296" t="e">
        <f t="shared" ca="1" si="78"/>
        <v>#N/A</v>
      </c>
      <c r="BQ12" s="296" t="e">
        <f t="shared" ca="1" si="78"/>
        <v>#N/A</v>
      </c>
      <c r="BR12" s="296" t="e">
        <f t="shared" ca="1" si="78"/>
        <v>#N/A</v>
      </c>
      <c r="BS12" s="296" t="e">
        <f t="shared" ca="1" si="76"/>
        <v>#N/A</v>
      </c>
      <c r="BT12" s="297" t="e">
        <f t="shared" ca="1" si="78"/>
        <v>#N/A</v>
      </c>
      <c r="BU12" s="296" t="e">
        <f t="shared" ca="1" si="78"/>
        <v>#N/A</v>
      </c>
      <c r="BV12" s="296" t="e">
        <f t="shared" ref="BV12:CP27" ca="1" si="79">IFERROR(INDEX(INDIRECT(CONCATENATE($A12,"!$A$1:$Z$999")),MATCH($B12,INDIRECT(CONCATENATE($A12,"!$A:$A")),0)+BV$3,BV$2)/$L12,INDEX(INDIRECT(CONCATENATE($A12,"!$A$1:$Z$999")),MATCH($B12,INDIRECT(CONCATENATE($A12,"!$A:$A")),0)+BV$3,BV$2))</f>
        <v>#N/A</v>
      </c>
      <c r="BW12" s="296" t="e">
        <f t="shared" ca="1" si="79"/>
        <v>#N/A</v>
      </c>
      <c r="BX12" s="296" t="e">
        <f t="shared" ca="1" si="79"/>
        <v>#N/A</v>
      </c>
      <c r="BY12" s="296" t="e">
        <f t="shared" ca="1" si="79"/>
        <v>#N/A</v>
      </c>
      <c r="BZ12" s="296" t="e">
        <f t="shared" ca="1" si="79"/>
        <v>#N/A</v>
      </c>
      <c r="CA12" s="296" t="e">
        <f t="shared" ca="1" si="79"/>
        <v>#N/A</v>
      </c>
      <c r="CB12" s="296" t="e">
        <f t="shared" ca="1" si="79"/>
        <v>#N/A</v>
      </c>
      <c r="CC12" s="296" t="e">
        <f t="shared" ca="1" si="76"/>
        <v>#N/A</v>
      </c>
      <c r="CD12" s="297" t="e">
        <f t="shared" ca="1" si="79"/>
        <v>#N/A</v>
      </c>
      <c r="CE12" s="296" t="e">
        <f t="shared" ca="1" si="79"/>
        <v>#N/A</v>
      </c>
      <c r="CF12" s="296" t="e">
        <f t="shared" ca="1" si="79"/>
        <v>#N/A</v>
      </c>
      <c r="CG12" s="296" t="e">
        <f t="shared" ca="1" si="69"/>
        <v>#N/A</v>
      </c>
      <c r="CH12" s="296" t="e">
        <f t="shared" ca="1" si="69"/>
        <v>#N/A</v>
      </c>
      <c r="CI12" s="296" t="e">
        <f t="shared" ca="1" si="69"/>
        <v>#N/A</v>
      </c>
      <c r="CJ12" s="296" t="e">
        <f t="shared" ca="1" si="69"/>
        <v>#N/A</v>
      </c>
      <c r="CK12" s="296" t="e">
        <f t="shared" ca="1" si="69"/>
        <v>#N/A</v>
      </c>
      <c r="CL12" s="296" t="e">
        <f t="shared" ca="1" si="69"/>
        <v>#N/A</v>
      </c>
      <c r="CM12" s="296" t="e">
        <f t="shared" ca="1" si="69"/>
        <v>#N/A</v>
      </c>
      <c r="CN12" s="297" t="e">
        <f t="shared" ca="1" si="69"/>
        <v>#N/A</v>
      </c>
      <c r="CO12" s="296" t="e">
        <f t="shared" ca="1" si="69"/>
        <v>#N/A</v>
      </c>
      <c r="CP12" s="296" t="e">
        <f t="shared" ca="1" si="79"/>
        <v>#N/A</v>
      </c>
      <c r="CQ12" s="296" t="e">
        <f t="shared" ca="1" si="69"/>
        <v>#N/A</v>
      </c>
      <c r="CR12" s="296" t="e">
        <f t="shared" ca="1" si="69"/>
        <v>#N/A</v>
      </c>
      <c r="CS12" s="296" t="e">
        <f t="shared" ca="1" si="69"/>
        <v>#N/A</v>
      </c>
      <c r="CT12" s="296" t="e">
        <f t="shared" ca="1" si="69"/>
        <v>#N/A</v>
      </c>
      <c r="CU12" s="296" t="e">
        <f t="shared" ca="1" si="69"/>
        <v>#N/A</v>
      </c>
      <c r="CV12" s="296" t="e">
        <f t="shared" ca="1" si="69"/>
        <v>#N/A</v>
      </c>
      <c r="CW12" s="296" t="e">
        <f t="shared" ca="1" si="70"/>
        <v>#N/A</v>
      </c>
      <c r="CX12" s="297" t="e">
        <f t="shared" ca="1" si="70"/>
        <v>#N/A</v>
      </c>
      <c r="CY12" s="296" t="e">
        <f t="shared" ca="1" si="70"/>
        <v>#N/A</v>
      </c>
      <c r="CZ12" s="296" t="e">
        <f t="shared" ca="1" si="70"/>
        <v>#N/A</v>
      </c>
      <c r="DA12" s="296" t="e">
        <f t="shared" ca="1" si="70"/>
        <v>#N/A</v>
      </c>
      <c r="DB12" s="296" t="e">
        <f t="shared" ca="1" si="70"/>
        <v>#N/A</v>
      </c>
      <c r="DC12" s="296" t="e">
        <f t="shared" ca="1" si="70"/>
        <v>#N/A</v>
      </c>
      <c r="DD12" s="296" t="e">
        <f t="shared" ca="1" si="70"/>
        <v>#N/A</v>
      </c>
      <c r="DE12" s="296" t="e">
        <f t="shared" ca="1" si="70"/>
        <v>#N/A</v>
      </c>
      <c r="DF12" s="296" t="e">
        <f t="shared" ca="1" si="70"/>
        <v>#N/A</v>
      </c>
      <c r="DG12" s="296" t="e">
        <f t="shared" ca="1" si="70"/>
        <v>#N/A</v>
      </c>
      <c r="DH12" s="297" t="e">
        <f t="shared" ca="1" si="70"/>
        <v>#N/A</v>
      </c>
      <c r="DI12" s="296" t="e">
        <f t="shared" ca="1" si="70"/>
        <v>#N/A</v>
      </c>
      <c r="DJ12" s="296" t="e">
        <f t="shared" ca="1" si="70"/>
        <v>#N/A</v>
      </c>
      <c r="DK12" s="296" t="e">
        <f t="shared" ca="1" si="70"/>
        <v>#N/A</v>
      </c>
      <c r="DL12" s="296" t="e">
        <f t="shared" ca="1" si="70"/>
        <v>#N/A</v>
      </c>
      <c r="DM12" s="296" t="e">
        <f t="shared" ca="1" si="71"/>
        <v>#N/A</v>
      </c>
      <c r="DN12" s="296" t="e">
        <f t="shared" ca="1" si="71"/>
        <v>#N/A</v>
      </c>
      <c r="DO12" s="296" t="e">
        <f t="shared" ca="1" si="71"/>
        <v>#N/A</v>
      </c>
      <c r="DP12" s="296" t="e">
        <f t="shared" ca="1" si="71"/>
        <v>#N/A</v>
      </c>
      <c r="DQ12" s="296" t="e">
        <f t="shared" ca="1" si="71"/>
        <v>#N/A</v>
      </c>
      <c r="DR12" s="297" t="e">
        <f t="shared" ca="1" si="71"/>
        <v>#N/A</v>
      </c>
      <c r="DS12" s="296" t="e">
        <f t="shared" ca="1" si="71"/>
        <v>#N/A</v>
      </c>
      <c r="DT12" s="296" t="e">
        <f t="shared" ca="1" si="71"/>
        <v>#N/A</v>
      </c>
      <c r="DU12" s="296" t="e">
        <f t="shared" ca="1" si="71"/>
        <v>#N/A</v>
      </c>
      <c r="DV12" s="296" t="e">
        <f t="shared" ca="1" si="71"/>
        <v>#N/A</v>
      </c>
      <c r="DW12" s="296" t="e">
        <f t="shared" ca="1" si="71"/>
        <v>#N/A</v>
      </c>
      <c r="DX12" s="296" t="e">
        <f t="shared" ca="1" si="71"/>
        <v>#N/A</v>
      </c>
      <c r="DY12" s="296" t="e">
        <f t="shared" ca="1" si="71"/>
        <v>#N/A</v>
      </c>
      <c r="DZ12" s="296" t="e">
        <f t="shared" ca="1" si="71"/>
        <v>#N/A</v>
      </c>
      <c r="EA12" s="296" t="e">
        <f t="shared" ca="1" si="71"/>
        <v>#N/A</v>
      </c>
      <c r="EB12" s="297" t="e">
        <f t="shared" ca="1" si="71"/>
        <v>#N/A</v>
      </c>
    </row>
    <row r="13" spans="1:16384" ht="15" customHeight="1" x14ac:dyDescent="0.35">
      <c r="A13" s="327" t="s">
        <v>80</v>
      </c>
      <c r="B13" s="328">
        <f t="shared" si="77"/>
        <v>10</v>
      </c>
      <c r="C13" s="292" t="e">
        <f ca="1">CONCATENATE($A$1,".",VLOOKUP($F13,Tools!$J$3:$K$6,2,FALSE),".",VLOOKUP($A13,Tools!$N$3:$O$10,2,FALSE),".",1,".",VLOOKUP($G13,Tools!$R$3:$S$23,2,FALSE),".",$H13)</f>
        <v>#N/A</v>
      </c>
      <c r="D13" s="293" t="e">
        <f t="shared" ca="1" si="73"/>
        <v>#N/A</v>
      </c>
      <c r="E13" s="293" t="e">
        <f t="shared" ca="1" si="73"/>
        <v>#N/A</v>
      </c>
      <c r="F13" s="293" t="e">
        <f t="shared" ca="1" si="66"/>
        <v>#N/A</v>
      </c>
      <c r="G13" s="293" t="e">
        <f t="shared" ca="1" si="66"/>
        <v>#N/A</v>
      </c>
      <c r="H13" s="294" t="e">
        <f t="shared" ca="1" si="74"/>
        <v>#N/A</v>
      </c>
      <c r="I13" s="295" t="e">
        <f t="shared" ca="1" si="67"/>
        <v>#N/A</v>
      </c>
      <c r="J13" s="295" t="e">
        <f t="shared" ca="1" si="67"/>
        <v>#N/A</v>
      </c>
      <c r="K13" s="295" t="e">
        <f t="shared" ca="1" si="67"/>
        <v>#N/A</v>
      </c>
      <c r="L13" s="329" t="e">
        <f t="shared" ca="1" si="67"/>
        <v>#N/A</v>
      </c>
      <c r="M13" s="296" t="e">
        <f t="shared" ca="1" si="75"/>
        <v>#N/A</v>
      </c>
      <c r="N13" s="296" t="e">
        <f t="shared" ca="1" si="75"/>
        <v>#N/A</v>
      </c>
      <c r="O13" s="296" t="e">
        <f t="shared" ca="1" si="75"/>
        <v>#N/A</v>
      </c>
      <c r="P13" s="296" t="e">
        <f t="shared" ca="1" si="75"/>
        <v>#N/A</v>
      </c>
      <c r="Q13" s="296" t="e">
        <f t="shared" ca="1" si="75"/>
        <v>#N/A</v>
      </c>
      <c r="R13" s="296" t="e">
        <f t="shared" ca="1" si="75"/>
        <v>#N/A</v>
      </c>
      <c r="S13" s="296" t="e">
        <f t="shared" ca="1" si="75"/>
        <v>#N/A</v>
      </c>
      <c r="T13" s="296" t="e">
        <f t="shared" ca="1" si="75"/>
        <v>#N/A</v>
      </c>
      <c r="U13" s="296" t="e">
        <f t="shared" ca="1" si="75"/>
        <v>#N/A</v>
      </c>
      <c r="V13" s="297" t="e">
        <f t="shared" ca="1" si="75"/>
        <v>#N/A</v>
      </c>
      <c r="W13" s="296" t="e">
        <f t="shared" ca="1" si="75"/>
        <v>#N/A</v>
      </c>
      <c r="X13" s="296" t="e">
        <f t="shared" ca="1" si="75"/>
        <v>#N/A</v>
      </c>
      <c r="Y13" s="296" t="e">
        <f t="shared" ca="1" si="75"/>
        <v>#N/A</v>
      </c>
      <c r="Z13" s="296" t="e">
        <f t="shared" ca="1" si="75"/>
        <v>#N/A</v>
      </c>
      <c r="AA13" s="296" t="e">
        <f t="shared" ca="1" si="75"/>
        <v>#N/A</v>
      </c>
      <c r="AB13" s="296" t="e">
        <f t="shared" ca="1" si="75"/>
        <v>#N/A</v>
      </c>
      <c r="AC13" s="296" t="e">
        <f t="shared" ca="1" si="75"/>
        <v>#N/A</v>
      </c>
      <c r="AD13" s="296" t="e">
        <f t="shared" ref="AD13:BW18" ca="1" si="80">IFERROR(INDEX(INDIRECT(CONCATENATE($A13,"!$A$1:$Z$999")),MATCH($B13,INDIRECT(CONCATENATE($A13,"!$A:$A")),0)+AD$3,AD$2)/$L13,INDEX(INDIRECT(CONCATENATE($A13,"!$A$1:$Z$999")),MATCH($B13,INDIRECT(CONCATENATE($A13,"!$A:$A")),0)+AD$3,AD$2))</f>
        <v>#N/A</v>
      </c>
      <c r="AE13" s="296" t="e">
        <f t="shared" ca="1" si="80"/>
        <v>#N/A</v>
      </c>
      <c r="AF13" s="297" t="e">
        <f t="shared" ca="1" si="80"/>
        <v>#N/A</v>
      </c>
      <c r="AG13" s="296" t="e">
        <f t="shared" ca="1" si="80"/>
        <v>#N/A</v>
      </c>
      <c r="AH13" s="296" t="e">
        <f t="shared" ca="1" si="80"/>
        <v>#N/A</v>
      </c>
      <c r="AI13" s="296" t="e">
        <f t="shared" ca="1" si="80"/>
        <v>#N/A</v>
      </c>
      <c r="AJ13" s="296" t="e">
        <f t="shared" ca="1" si="80"/>
        <v>#N/A</v>
      </c>
      <c r="AK13" s="296" t="e">
        <f t="shared" ca="1" si="80"/>
        <v>#N/A</v>
      </c>
      <c r="AL13" s="296" t="e">
        <f t="shared" ca="1" si="80"/>
        <v>#N/A</v>
      </c>
      <c r="AM13" s="296" t="e">
        <f t="shared" ca="1" si="80"/>
        <v>#N/A</v>
      </c>
      <c r="AN13" s="296" t="e">
        <f t="shared" ca="1" si="80"/>
        <v>#N/A</v>
      </c>
      <c r="AO13" s="296" t="e">
        <f t="shared" ca="1" si="80"/>
        <v>#N/A</v>
      </c>
      <c r="AP13" s="297" t="e">
        <f t="shared" ca="1" si="80"/>
        <v>#N/A</v>
      </c>
      <c r="AQ13" s="296" t="e">
        <f t="shared" ca="1" si="80"/>
        <v>#N/A</v>
      </c>
      <c r="AR13" s="296" t="e">
        <f t="shared" ca="1" si="80"/>
        <v>#N/A</v>
      </c>
      <c r="AS13" s="296" t="e">
        <f t="shared" ca="1" si="80"/>
        <v>#N/A</v>
      </c>
      <c r="AT13" s="296" t="e">
        <f t="shared" ca="1" si="80"/>
        <v>#N/A</v>
      </c>
      <c r="AU13" s="296" t="e">
        <f t="shared" ca="1" si="80"/>
        <v>#N/A</v>
      </c>
      <c r="AV13" s="296" t="e">
        <f t="shared" ca="1" si="80"/>
        <v>#N/A</v>
      </c>
      <c r="AW13" s="296" t="e">
        <f t="shared" ca="1" si="80"/>
        <v>#N/A</v>
      </c>
      <c r="AX13" s="296" t="e">
        <f t="shared" ca="1" si="80"/>
        <v>#N/A</v>
      </c>
      <c r="AY13" s="296" t="e">
        <f t="shared" ca="1" si="80"/>
        <v>#N/A</v>
      </c>
      <c r="AZ13" s="297" t="e">
        <f t="shared" ca="1" si="80"/>
        <v>#N/A</v>
      </c>
      <c r="BA13" s="296" t="e">
        <f t="shared" ca="1" si="80"/>
        <v>#N/A</v>
      </c>
      <c r="BB13" s="296" t="e">
        <f t="shared" ca="1" si="80"/>
        <v>#N/A</v>
      </c>
      <c r="BC13" s="296" t="e">
        <f t="shared" ca="1" si="80"/>
        <v>#N/A</v>
      </c>
      <c r="BD13" s="296" t="e">
        <f t="shared" ca="1" si="80"/>
        <v>#N/A</v>
      </c>
      <c r="BE13" s="296" t="e">
        <f t="shared" ca="1" si="80"/>
        <v>#N/A</v>
      </c>
      <c r="BF13" s="296" t="e">
        <f t="shared" ca="1" si="80"/>
        <v>#N/A</v>
      </c>
      <c r="BG13" s="296" t="e">
        <f t="shared" ca="1" si="80"/>
        <v>#N/A</v>
      </c>
      <c r="BH13" s="296" t="e">
        <f t="shared" ca="1" si="80"/>
        <v>#N/A</v>
      </c>
      <c r="BI13" s="296" t="e">
        <f t="shared" ca="1" si="80"/>
        <v>#N/A</v>
      </c>
      <c r="BJ13" s="297" t="e">
        <f t="shared" ca="1" si="80"/>
        <v>#N/A</v>
      </c>
      <c r="BK13" s="296" t="e">
        <f t="shared" ca="1" si="80"/>
        <v>#N/A</v>
      </c>
      <c r="BL13" s="296" t="e">
        <f t="shared" ca="1" si="80"/>
        <v>#N/A</v>
      </c>
      <c r="BM13" s="296" t="e">
        <f t="shared" ca="1" si="80"/>
        <v>#N/A</v>
      </c>
      <c r="BN13" s="296" t="e">
        <f t="shared" ca="1" si="80"/>
        <v>#N/A</v>
      </c>
      <c r="BO13" s="296" t="e">
        <f t="shared" ca="1" si="80"/>
        <v>#N/A</v>
      </c>
      <c r="BP13" s="296" t="e">
        <f t="shared" ca="1" si="80"/>
        <v>#N/A</v>
      </c>
      <c r="BQ13" s="296" t="e">
        <f t="shared" ca="1" si="80"/>
        <v>#N/A</v>
      </c>
      <c r="BR13" s="296" t="e">
        <f t="shared" ca="1" si="80"/>
        <v>#N/A</v>
      </c>
      <c r="BS13" s="296" t="e">
        <f t="shared" ca="1" si="76"/>
        <v>#N/A</v>
      </c>
      <c r="BT13" s="297" t="e">
        <f t="shared" ca="1" si="80"/>
        <v>#N/A</v>
      </c>
      <c r="BU13" s="296" t="e">
        <f t="shared" ca="1" si="80"/>
        <v>#N/A</v>
      </c>
      <c r="BV13" s="296" t="e">
        <f t="shared" ca="1" si="80"/>
        <v>#N/A</v>
      </c>
      <c r="BW13" s="296" t="e">
        <f t="shared" ca="1" si="80"/>
        <v>#N/A</v>
      </c>
      <c r="BX13" s="296" t="e">
        <f t="shared" ca="1" si="79"/>
        <v>#N/A</v>
      </c>
      <c r="BY13" s="296" t="e">
        <f t="shared" ca="1" si="79"/>
        <v>#N/A</v>
      </c>
      <c r="BZ13" s="296" t="e">
        <f t="shared" ca="1" si="79"/>
        <v>#N/A</v>
      </c>
      <c r="CA13" s="296" t="e">
        <f t="shared" ca="1" si="79"/>
        <v>#N/A</v>
      </c>
      <c r="CB13" s="296" t="e">
        <f t="shared" ca="1" si="79"/>
        <v>#N/A</v>
      </c>
      <c r="CC13" s="296" t="e">
        <f t="shared" ca="1" si="76"/>
        <v>#N/A</v>
      </c>
      <c r="CD13" s="297" t="e">
        <f t="shared" ca="1" si="79"/>
        <v>#N/A</v>
      </c>
      <c r="CE13" s="296" t="e">
        <f t="shared" ca="1" si="79"/>
        <v>#N/A</v>
      </c>
      <c r="CF13" s="296" t="e">
        <f t="shared" ca="1" si="79"/>
        <v>#N/A</v>
      </c>
      <c r="CG13" s="296" t="e">
        <f t="shared" ca="1" si="69"/>
        <v>#N/A</v>
      </c>
      <c r="CH13" s="296" t="e">
        <f t="shared" ca="1" si="69"/>
        <v>#N/A</v>
      </c>
      <c r="CI13" s="296" t="e">
        <f t="shared" ca="1" si="69"/>
        <v>#N/A</v>
      </c>
      <c r="CJ13" s="296" t="e">
        <f t="shared" ca="1" si="69"/>
        <v>#N/A</v>
      </c>
      <c r="CK13" s="296" t="e">
        <f t="shared" ca="1" si="69"/>
        <v>#N/A</v>
      </c>
      <c r="CL13" s="296" t="e">
        <f t="shared" ca="1" si="69"/>
        <v>#N/A</v>
      </c>
      <c r="CM13" s="296" t="e">
        <f t="shared" ca="1" si="69"/>
        <v>#N/A</v>
      </c>
      <c r="CN13" s="297" t="e">
        <f t="shared" ca="1" si="69"/>
        <v>#N/A</v>
      </c>
      <c r="CO13" s="296" t="e">
        <f t="shared" ca="1" si="69"/>
        <v>#N/A</v>
      </c>
      <c r="CP13" s="296" t="e">
        <f t="shared" ca="1" si="69"/>
        <v>#N/A</v>
      </c>
      <c r="CQ13" s="296" t="e">
        <f t="shared" ca="1" si="69"/>
        <v>#N/A</v>
      </c>
      <c r="CR13" s="296" t="e">
        <f t="shared" ca="1" si="69"/>
        <v>#N/A</v>
      </c>
      <c r="CS13" s="296" t="e">
        <f t="shared" ca="1" si="69"/>
        <v>#N/A</v>
      </c>
      <c r="CT13" s="296" t="e">
        <f t="shared" ca="1" si="69"/>
        <v>#N/A</v>
      </c>
      <c r="CU13" s="296" t="e">
        <f t="shared" ca="1" si="69"/>
        <v>#N/A</v>
      </c>
      <c r="CV13" s="296" t="e">
        <f t="shared" ca="1" si="69"/>
        <v>#N/A</v>
      </c>
      <c r="CW13" s="296" t="e">
        <f t="shared" ca="1" si="70"/>
        <v>#N/A</v>
      </c>
      <c r="CX13" s="297" t="e">
        <f t="shared" ca="1" si="70"/>
        <v>#N/A</v>
      </c>
      <c r="CY13" s="296" t="e">
        <f t="shared" ca="1" si="70"/>
        <v>#N/A</v>
      </c>
      <c r="CZ13" s="296" t="e">
        <f t="shared" ca="1" si="70"/>
        <v>#N/A</v>
      </c>
      <c r="DA13" s="296" t="e">
        <f t="shared" ca="1" si="70"/>
        <v>#N/A</v>
      </c>
      <c r="DB13" s="296" t="e">
        <f t="shared" ca="1" si="70"/>
        <v>#N/A</v>
      </c>
      <c r="DC13" s="296" t="e">
        <f t="shared" ca="1" si="70"/>
        <v>#N/A</v>
      </c>
      <c r="DD13" s="296" t="e">
        <f t="shared" ca="1" si="70"/>
        <v>#N/A</v>
      </c>
      <c r="DE13" s="296" t="e">
        <f t="shared" ca="1" si="70"/>
        <v>#N/A</v>
      </c>
      <c r="DF13" s="296" t="e">
        <f t="shared" ca="1" si="70"/>
        <v>#N/A</v>
      </c>
      <c r="DG13" s="296" t="e">
        <f t="shared" ca="1" si="70"/>
        <v>#N/A</v>
      </c>
      <c r="DH13" s="297" t="e">
        <f t="shared" ca="1" si="70"/>
        <v>#N/A</v>
      </c>
      <c r="DI13" s="296" t="e">
        <f t="shared" ca="1" si="70"/>
        <v>#N/A</v>
      </c>
      <c r="DJ13" s="296" t="e">
        <f t="shared" ca="1" si="70"/>
        <v>#N/A</v>
      </c>
      <c r="DK13" s="296" t="e">
        <f t="shared" ca="1" si="70"/>
        <v>#N/A</v>
      </c>
      <c r="DL13" s="296" t="e">
        <f t="shared" ca="1" si="70"/>
        <v>#N/A</v>
      </c>
      <c r="DM13" s="296" t="e">
        <f t="shared" ca="1" si="71"/>
        <v>#N/A</v>
      </c>
      <c r="DN13" s="296" t="e">
        <f t="shared" ca="1" si="71"/>
        <v>#N/A</v>
      </c>
      <c r="DO13" s="296" t="e">
        <f t="shared" ca="1" si="71"/>
        <v>#N/A</v>
      </c>
      <c r="DP13" s="296" t="e">
        <f t="shared" ca="1" si="71"/>
        <v>#N/A</v>
      </c>
      <c r="DQ13" s="296" t="e">
        <f t="shared" ca="1" si="71"/>
        <v>#N/A</v>
      </c>
      <c r="DR13" s="297" t="e">
        <f t="shared" ca="1" si="71"/>
        <v>#N/A</v>
      </c>
      <c r="DS13" s="296" t="e">
        <f t="shared" ca="1" si="71"/>
        <v>#N/A</v>
      </c>
      <c r="DT13" s="296" t="e">
        <f t="shared" ca="1" si="71"/>
        <v>#N/A</v>
      </c>
      <c r="DU13" s="296" t="e">
        <f t="shared" ca="1" si="71"/>
        <v>#N/A</v>
      </c>
      <c r="DV13" s="296" t="e">
        <f t="shared" ca="1" si="71"/>
        <v>#N/A</v>
      </c>
      <c r="DW13" s="296" t="e">
        <f t="shared" ca="1" si="71"/>
        <v>#N/A</v>
      </c>
      <c r="DX13" s="296" t="e">
        <f t="shared" ca="1" si="71"/>
        <v>#N/A</v>
      </c>
      <c r="DY13" s="296" t="e">
        <f t="shared" ca="1" si="71"/>
        <v>#N/A</v>
      </c>
      <c r="DZ13" s="296" t="e">
        <f t="shared" ca="1" si="71"/>
        <v>#N/A</v>
      </c>
      <c r="EA13" s="296" t="e">
        <f t="shared" ca="1" si="71"/>
        <v>#N/A</v>
      </c>
      <c r="EB13" s="297" t="e">
        <f t="shared" ca="1" si="71"/>
        <v>#N/A</v>
      </c>
    </row>
    <row r="14" spans="1:16384" ht="15" customHeight="1" x14ac:dyDescent="0.35">
      <c r="A14" s="327" t="s">
        <v>80</v>
      </c>
      <c r="B14" s="328">
        <f t="shared" si="77"/>
        <v>11</v>
      </c>
      <c r="C14" s="292" t="e">
        <f ca="1">CONCATENATE($A$1,".",VLOOKUP($F14,Tools!$J$3:$K$6,2,FALSE),".",VLOOKUP($A14,Tools!$N$3:$O$10,2,FALSE),".",1,".",VLOOKUP($G14,Tools!$R$3:$S$23,2,FALSE),".",$H14)</f>
        <v>#N/A</v>
      </c>
      <c r="D14" s="293" t="e">
        <f t="shared" ca="1" si="73"/>
        <v>#N/A</v>
      </c>
      <c r="E14" s="293" t="e">
        <f t="shared" ca="1" si="73"/>
        <v>#N/A</v>
      </c>
      <c r="F14" s="293" t="e">
        <f t="shared" ca="1" si="66"/>
        <v>#N/A</v>
      </c>
      <c r="G14" s="293" t="e">
        <f t="shared" ca="1" si="66"/>
        <v>#N/A</v>
      </c>
      <c r="H14" s="294" t="e">
        <f t="shared" ca="1" si="74"/>
        <v>#N/A</v>
      </c>
      <c r="I14" s="295" t="e">
        <f t="shared" ca="1" si="67"/>
        <v>#N/A</v>
      </c>
      <c r="J14" s="295" t="e">
        <f t="shared" ca="1" si="67"/>
        <v>#N/A</v>
      </c>
      <c r="K14" s="295" t="e">
        <f t="shared" ca="1" si="67"/>
        <v>#N/A</v>
      </c>
      <c r="L14" s="329" t="e">
        <f t="shared" ca="1" si="67"/>
        <v>#N/A</v>
      </c>
      <c r="M14" s="296" t="e">
        <f t="shared" ca="1" si="75"/>
        <v>#N/A</v>
      </c>
      <c r="N14" s="296" t="e">
        <f t="shared" ca="1" si="75"/>
        <v>#N/A</v>
      </c>
      <c r="O14" s="296" t="e">
        <f t="shared" ca="1" si="75"/>
        <v>#N/A</v>
      </c>
      <c r="P14" s="296" t="e">
        <f t="shared" ca="1" si="75"/>
        <v>#N/A</v>
      </c>
      <c r="Q14" s="296" t="e">
        <f t="shared" ca="1" si="75"/>
        <v>#N/A</v>
      </c>
      <c r="R14" s="296" t="e">
        <f t="shared" ca="1" si="75"/>
        <v>#N/A</v>
      </c>
      <c r="S14" s="296" t="e">
        <f t="shared" ca="1" si="75"/>
        <v>#N/A</v>
      </c>
      <c r="T14" s="296" t="e">
        <f t="shared" ca="1" si="75"/>
        <v>#N/A</v>
      </c>
      <c r="U14" s="296" t="e">
        <f t="shared" ca="1" si="75"/>
        <v>#N/A</v>
      </c>
      <c r="V14" s="297" t="e">
        <f t="shared" ca="1" si="75"/>
        <v>#N/A</v>
      </c>
      <c r="W14" s="296" t="e">
        <f t="shared" ca="1" si="75"/>
        <v>#N/A</v>
      </c>
      <c r="X14" s="296" t="e">
        <f t="shared" ca="1" si="75"/>
        <v>#N/A</v>
      </c>
      <c r="Y14" s="296" t="e">
        <f t="shared" ca="1" si="75"/>
        <v>#N/A</v>
      </c>
      <c r="Z14" s="296" t="e">
        <f t="shared" ca="1" si="75"/>
        <v>#N/A</v>
      </c>
      <c r="AA14" s="296" t="e">
        <f t="shared" ca="1" si="75"/>
        <v>#N/A</v>
      </c>
      <c r="AB14" s="296" t="e">
        <f t="shared" ca="1" si="75"/>
        <v>#N/A</v>
      </c>
      <c r="AC14" s="296" t="e">
        <f t="shared" ca="1" si="75"/>
        <v>#N/A</v>
      </c>
      <c r="AD14" s="296" t="e">
        <f t="shared" ca="1" si="80"/>
        <v>#N/A</v>
      </c>
      <c r="AE14" s="296" t="e">
        <f t="shared" ca="1" si="80"/>
        <v>#N/A</v>
      </c>
      <c r="AF14" s="297" t="e">
        <f t="shared" ca="1" si="80"/>
        <v>#N/A</v>
      </c>
      <c r="AG14" s="296" t="e">
        <f t="shared" ca="1" si="80"/>
        <v>#N/A</v>
      </c>
      <c r="AH14" s="296" t="e">
        <f t="shared" ca="1" si="80"/>
        <v>#N/A</v>
      </c>
      <c r="AI14" s="296" t="e">
        <f t="shared" ca="1" si="80"/>
        <v>#N/A</v>
      </c>
      <c r="AJ14" s="296" t="e">
        <f t="shared" ca="1" si="80"/>
        <v>#N/A</v>
      </c>
      <c r="AK14" s="296" t="e">
        <f t="shared" ca="1" si="80"/>
        <v>#N/A</v>
      </c>
      <c r="AL14" s="296" t="e">
        <f t="shared" ca="1" si="80"/>
        <v>#N/A</v>
      </c>
      <c r="AM14" s="296" t="e">
        <f t="shared" ca="1" si="80"/>
        <v>#N/A</v>
      </c>
      <c r="AN14" s="296" t="e">
        <f t="shared" ca="1" si="80"/>
        <v>#N/A</v>
      </c>
      <c r="AO14" s="296" t="e">
        <f t="shared" ca="1" si="80"/>
        <v>#N/A</v>
      </c>
      <c r="AP14" s="297" t="e">
        <f t="shared" ca="1" si="80"/>
        <v>#N/A</v>
      </c>
      <c r="AQ14" s="296" t="e">
        <f t="shared" ca="1" si="80"/>
        <v>#N/A</v>
      </c>
      <c r="AR14" s="296" t="e">
        <f t="shared" ca="1" si="80"/>
        <v>#N/A</v>
      </c>
      <c r="AS14" s="296" t="e">
        <f t="shared" ca="1" si="80"/>
        <v>#N/A</v>
      </c>
      <c r="AT14" s="296" t="e">
        <f t="shared" ca="1" si="80"/>
        <v>#N/A</v>
      </c>
      <c r="AU14" s="296" t="e">
        <f t="shared" ca="1" si="80"/>
        <v>#N/A</v>
      </c>
      <c r="AV14" s="296" t="e">
        <f t="shared" ca="1" si="80"/>
        <v>#N/A</v>
      </c>
      <c r="AW14" s="296" t="e">
        <f t="shared" ca="1" si="80"/>
        <v>#N/A</v>
      </c>
      <c r="AX14" s="296" t="e">
        <f t="shared" ca="1" si="80"/>
        <v>#N/A</v>
      </c>
      <c r="AY14" s="296" t="e">
        <f t="shared" ca="1" si="80"/>
        <v>#N/A</v>
      </c>
      <c r="AZ14" s="297" t="e">
        <f t="shared" ca="1" si="80"/>
        <v>#N/A</v>
      </c>
      <c r="BA14" s="296" t="e">
        <f t="shared" ca="1" si="80"/>
        <v>#N/A</v>
      </c>
      <c r="BB14" s="296" t="e">
        <f t="shared" ca="1" si="80"/>
        <v>#N/A</v>
      </c>
      <c r="BC14" s="296" t="e">
        <f t="shared" ca="1" si="80"/>
        <v>#N/A</v>
      </c>
      <c r="BD14" s="296" t="e">
        <f t="shared" ca="1" si="80"/>
        <v>#N/A</v>
      </c>
      <c r="BE14" s="296" t="e">
        <f t="shared" ca="1" si="80"/>
        <v>#N/A</v>
      </c>
      <c r="BF14" s="296" t="e">
        <f t="shared" ca="1" si="80"/>
        <v>#N/A</v>
      </c>
      <c r="BG14" s="296" t="e">
        <f t="shared" ca="1" si="80"/>
        <v>#N/A</v>
      </c>
      <c r="BH14" s="296" t="e">
        <f t="shared" ca="1" si="80"/>
        <v>#N/A</v>
      </c>
      <c r="BI14" s="296" t="e">
        <f t="shared" ca="1" si="80"/>
        <v>#N/A</v>
      </c>
      <c r="BJ14" s="297" t="e">
        <f t="shared" ca="1" si="80"/>
        <v>#N/A</v>
      </c>
      <c r="BK14" s="296" t="e">
        <f t="shared" ca="1" si="80"/>
        <v>#N/A</v>
      </c>
      <c r="BL14" s="296" t="e">
        <f t="shared" ca="1" si="80"/>
        <v>#N/A</v>
      </c>
      <c r="BM14" s="296" t="e">
        <f t="shared" ca="1" si="80"/>
        <v>#N/A</v>
      </c>
      <c r="BN14" s="296" t="e">
        <f t="shared" ca="1" si="80"/>
        <v>#N/A</v>
      </c>
      <c r="BO14" s="296" t="e">
        <f t="shared" ca="1" si="80"/>
        <v>#N/A</v>
      </c>
      <c r="BP14" s="296" t="e">
        <f t="shared" ca="1" si="80"/>
        <v>#N/A</v>
      </c>
      <c r="BQ14" s="296" t="e">
        <f t="shared" ca="1" si="80"/>
        <v>#N/A</v>
      </c>
      <c r="BR14" s="296" t="e">
        <f t="shared" ca="1" si="80"/>
        <v>#N/A</v>
      </c>
      <c r="BS14" s="296" t="e">
        <f t="shared" ca="1" si="76"/>
        <v>#N/A</v>
      </c>
      <c r="BT14" s="297" t="e">
        <f t="shared" ca="1" si="80"/>
        <v>#N/A</v>
      </c>
      <c r="BU14" s="296" t="e">
        <f t="shared" ca="1" si="80"/>
        <v>#N/A</v>
      </c>
      <c r="BV14" s="296" t="e">
        <f t="shared" ca="1" si="80"/>
        <v>#N/A</v>
      </c>
      <c r="BW14" s="296" t="e">
        <f t="shared" ca="1" si="80"/>
        <v>#N/A</v>
      </c>
      <c r="BX14" s="296" t="e">
        <f t="shared" ca="1" si="79"/>
        <v>#N/A</v>
      </c>
      <c r="BY14" s="296" t="e">
        <f t="shared" ca="1" si="79"/>
        <v>#N/A</v>
      </c>
      <c r="BZ14" s="296" t="e">
        <f t="shared" ca="1" si="79"/>
        <v>#N/A</v>
      </c>
      <c r="CA14" s="296" t="e">
        <f t="shared" ca="1" si="79"/>
        <v>#N/A</v>
      </c>
      <c r="CB14" s="296" t="e">
        <f t="shared" ca="1" si="79"/>
        <v>#N/A</v>
      </c>
      <c r="CC14" s="296" t="e">
        <f t="shared" ca="1" si="76"/>
        <v>#N/A</v>
      </c>
      <c r="CD14" s="297" t="e">
        <f t="shared" ca="1" si="79"/>
        <v>#N/A</v>
      </c>
      <c r="CE14" s="296" t="e">
        <f t="shared" ca="1" si="79"/>
        <v>#N/A</v>
      </c>
      <c r="CF14" s="296" t="e">
        <f t="shared" ca="1" si="79"/>
        <v>#N/A</v>
      </c>
      <c r="CG14" s="296" t="e">
        <f t="shared" ca="1" si="69"/>
        <v>#N/A</v>
      </c>
      <c r="CH14" s="296" t="e">
        <f t="shared" ca="1" si="69"/>
        <v>#N/A</v>
      </c>
      <c r="CI14" s="296" t="e">
        <f t="shared" ca="1" si="69"/>
        <v>#N/A</v>
      </c>
      <c r="CJ14" s="296" t="e">
        <f t="shared" ca="1" si="69"/>
        <v>#N/A</v>
      </c>
      <c r="CK14" s="296" t="e">
        <f t="shared" ca="1" si="69"/>
        <v>#N/A</v>
      </c>
      <c r="CL14" s="296" t="e">
        <f t="shared" ca="1" si="69"/>
        <v>#N/A</v>
      </c>
      <c r="CM14" s="296" t="e">
        <f t="shared" ca="1" si="69"/>
        <v>#N/A</v>
      </c>
      <c r="CN14" s="297" t="e">
        <f t="shared" ca="1" si="69"/>
        <v>#N/A</v>
      </c>
      <c r="CO14" s="296" t="e">
        <f t="shared" ca="1" si="69"/>
        <v>#N/A</v>
      </c>
      <c r="CP14" s="296" t="e">
        <f t="shared" ca="1" si="69"/>
        <v>#N/A</v>
      </c>
      <c r="CQ14" s="296" t="e">
        <f t="shared" ca="1" si="69"/>
        <v>#N/A</v>
      </c>
      <c r="CR14" s="296" t="e">
        <f t="shared" ca="1" si="69"/>
        <v>#N/A</v>
      </c>
      <c r="CS14" s="296" t="e">
        <f t="shared" ca="1" si="69"/>
        <v>#N/A</v>
      </c>
      <c r="CT14" s="296" t="e">
        <f t="shared" ca="1" si="69"/>
        <v>#N/A</v>
      </c>
      <c r="CU14" s="296" t="e">
        <f t="shared" ca="1" si="69"/>
        <v>#N/A</v>
      </c>
      <c r="CV14" s="296" t="e">
        <f t="shared" ca="1" si="69"/>
        <v>#N/A</v>
      </c>
      <c r="CW14" s="296" t="e">
        <f t="shared" ca="1" si="70"/>
        <v>#N/A</v>
      </c>
      <c r="CX14" s="297" t="e">
        <f t="shared" ca="1" si="70"/>
        <v>#N/A</v>
      </c>
      <c r="CY14" s="296" t="e">
        <f t="shared" ca="1" si="70"/>
        <v>#N/A</v>
      </c>
      <c r="CZ14" s="296" t="e">
        <f t="shared" ca="1" si="70"/>
        <v>#N/A</v>
      </c>
      <c r="DA14" s="296" t="e">
        <f t="shared" ca="1" si="70"/>
        <v>#N/A</v>
      </c>
      <c r="DB14" s="296" t="e">
        <f t="shared" ca="1" si="70"/>
        <v>#N/A</v>
      </c>
      <c r="DC14" s="296" t="e">
        <f t="shared" ca="1" si="70"/>
        <v>#N/A</v>
      </c>
      <c r="DD14" s="296" t="e">
        <f t="shared" ca="1" si="70"/>
        <v>#N/A</v>
      </c>
      <c r="DE14" s="296" t="e">
        <f t="shared" ca="1" si="70"/>
        <v>#N/A</v>
      </c>
      <c r="DF14" s="296" t="e">
        <f t="shared" ca="1" si="70"/>
        <v>#N/A</v>
      </c>
      <c r="DG14" s="296" t="e">
        <f t="shared" ca="1" si="70"/>
        <v>#N/A</v>
      </c>
      <c r="DH14" s="297" t="e">
        <f t="shared" ca="1" si="70"/>
        <v>#N/A</v>
      </c>
      <c r="DI14" s="296" t="e">
        <f t="shared" ca="1" si="70"/>
        <v>#N/A</v>
      </c>
      <c r="DJ14" s="296" t="e">
        <f t="shared" ca="1" si="70"/>
        <v>#N/A</v>
      </c>
      <c r="DK14" s="296" t="e">
        <f t="shared" ca="1" si="70"/>
        <v>#N/A</v>
      </c>
      <c r="DL14" s="296" t="e">
        <f t="shared" ca="1" si="70"/>
        <v>#N/A</v>
      </c>
      <c r="DM14" s="296" t="e">
        <f t="shared" ca="1" si="71"/>
        <v>#N/A</v>
      </c>
      <c r="DN14" s="296" t="e">
        <f t="shared" ca="1" si="71"/>
        <v>#N/A</v>
      </c>
      <c r="DO14" s="296" t="e">
        <f t="shared" ca="1" si="71"/>
        <v>#N/A</v>
      </c>
      <c r="DP14" s="296" t="e">
        <f t="shared" ca="1" si="71"/>
        <v>#N/A</v>
      </c>
      <c r="DQ14" s="296" t="e">
        <f t="shared" ca="1" si="71"/>
        <v>#N/A</v>
      </c>
      <c r="DR14" s="297" t="e">
        <f t="shared" ca="1" si="71"/>
        <v>#N/A</v>
      </c>
      <c r="DS14" s="296" t="e">
        <f t="shared" ca="1" si="71"/>
        <v>#N/A</v>
      </c>
      <c r="DT14" s="296" t="e">
        <f t="shared" ca="1" si="71"/>
        <v>#N/A</v>
      </c>
      <c r="DU14" s="296" t="e">
        <f t="shared" ca="1" si="71"/>
        <v>#N/A</v>
      </c>
      <c r="DV14" s="296" t="e">
        <f t="shared" ca="1" si="71"/>
        <v>#N/A</v>
      </c>
      <c r="DW14" s="296" t="e">
        <f t="shared" ca="1" si="71"/>
        <v>#N/A</v>
      </c>
      <c r="DX14" s="296" t="e">
        <f t="shared" ca="1" si="71"/>
        <v>#N/A</v>
      </c>
      <c r="DY14" s="296" t="e">
        <f t="shared" ca="1" si="71"/>
        <v>#N/A</v>
      </c>
      <c r="DZ14" s="296" t="e">
        <f t="shared" ca="1" si="71"/>
        <v>#N/A</v>
      </c>
      <c r="EA14" s="296" t="e">
        <f t="shared" ca="1" si="71"/>
        <v>#N/A</v>
      </c>
      <c r="EB14" s="297" t="e">
        <f t="shared" ca="1" si="71"/>
        <v>#N/A</v>
      </c>
    </row>
    <row r="15" spans="1:16384" ht="15" customHeight="1" x14ac:dyDescent="0.35">
      <c r="A15" s="327" t="s">
        <v>80</v>
      </c>
      <c r="B15" s="328">
        <f t="shared" si="77"/>
        <v>12</v>
      </c>
      <c r="C15" s="292" t="e">
        <f ca="1">CONCATENATE($A$1,".",VLOOKUP($F15,Tools!$J$3:$K$6,2,FALSE),".",VLOOKUP($A15,Tools!$N$3:$O$10,2,FALSE),".",1,".",VLOOKUP($G15,Tools!$R$3:$S$23,2,FALSE),".",$H15)</f>
        <v>#N/A</v>
      </c>
      <c r="D15" s="293" t="e">
        <f t="shared" ca="1" si="73"/>
        <v>#N/A</v>
      </c>
      <c r="E15" s="293" t="e">
        <f t="shared" ca="1" si="73"/>
        <v>#N/A</v>
      </c>
      <c r="F15" s="293" t="e">
        <f t="shared" ca="1" si="66"/>
        <v>#N/A</v>
      </c>
      <c r="G15" s="293" t="e">
        <f t="shared" ca="1" si="66"/>
        <v>#N/A</v>
      </c>
      <c r="H15" s="294" t="e">
        <f t="shared" ca="1" si="74"/>
        <v>#N/A</v>
      </c>
      <c r="I15" s="295" t="e">
        <f t="shared" ca="1" si="67"/>
        <v>#N/A</v>
      </c>
      <c r="J15" s="295" t="e">
        <f t="shared" ca="1" si="67"/>
        <v>#N/A</v>
      </c>
      <c r="K15" s="295" t="e">
        <f t="shared" ca="1" si="67"/>
        <v>#N/A</v>
      </c>
      <c r="L15" s="329" t="e">
        <f t="shared" ca="1" si="67"/>
        <v>#N/A</v>
      </c>
      <c r="M15" s="296" t="e">
        <f t="shared" ca="1" si="75"/>
        <v>#N/A</v>
      </c>
      <c r="N15" s="296" t="e">
        <f t="shared" ca="1" si="75"/>
        <v>#N/A</v>
      </c>
      <c r="O15" s="296" t="e">
        <f t="shared" ca="1" si="75"/>
        <v>#N/A</v>
      </c>
      <c r="P15" s="296" t="e">
        <f t="shared" ca="1" si="75"/>
        <v>#N/A</v>
      </c>
      <c r="Q15" s="296" t="e">
        <f t="shared" ca="1" si="75"/>
        <v>#N/A</v>
      </c>
      <c r="R15" s="296" t="e">
        <f t="shared" ca="1" si="75"/>
        <v>#N/A</v>
      </c>
      <c r="S15" s="296" t="e">
        <f t="shared" ca="1" si="75"/>
        <v>#N/A</v>
      </c>
      <c r="T15" s="296" t="e">
        <f t="shared" ca="1" si="75"/>
        <v>#N/A</v>
      </c>
      <c r="U15" s="296" t="e">
        <f t="shared" ca="1" si="75"/>
        <v>#N/A</v>
      </c>
      <c r="V15" s="297" t="e">
        <f t="shared" ca="1" si="75"/>
        <v>#N/A</v>
      </c>
      <c r="W15" s="296" t="e">
        <f t="shared" ca="1" si="75"/>
        <v>#N/A</v>
      </c>
      <c r="X15" s="296" t="e">
        <f t="shared" ca="1" si="75"/>
        <v>#N/A</v>
      </c>
      <c r="Y15" s="296" t="e">
        <f t="shared" ca="1" si="75"/>
        <v>#N/A</v>
      </c>
      <c r="Z15" s="296" t="e">
        <f t="shared" ca="1" si="75"/>
        <v>#N/A</v>
      </c>
      <c r="AA15" s="296" t="e">
        <f t="shared" ca="1" si="75"/>
        <v>#N/A</v>
      </c>
      <c r="AB15" s="296" t="e">
        <f t="shared" ca="1" si="75"/>
        <v>#N/A</v>
      </c>
      <c r="AC15" s="296" t="e">
        <f t="shared" ca="1" si="75"/>
        <v>#N/A</v>
      </c>
      <c r="AD15" s="296" t="e">
        <f t="shared" ca="1" si="80"/>
        <v>#N/A</v>
      </c>
      <c r="AE15" s="296" t="e">
        <f t="shared" ca="1" si="80"/>
        <v>#N/A</v>
      </c>
      <c r="AF15" s="297" t="e">
        <f t="shared" ca="1" si="80"/>
        <v>#N/A</v>
      </c>
      <c r="AG15" s="296" t="e">
        <f t="shared" ca="1" si="80"/>
        <v>#N/A</v>
      </c>
      <c r="AH15" s="296" t="e">
        <f t="shared" ca="1" si="80"/>
        <v>#N/A</v>
      </c>
      <c r="AI15" s="296" t="e">
        <f t="shared" ca="1" si="80"/>
        <v>#N/A</v>
      </c>
      <c r="AJ15" s="296" t="e">
        <f t="shared" ca="1" si="80"/>
        <v>#N/A</v>
      </c>
      <c r="AK15" s="296" t="e">
        <f t="shared" ca="1" si="80"/>
        <v>#N/A</v>
      </c>
      <c r="AL15" s="296" t="e">
        <f t="shared" ca="1" si="80"/>
        <v>#N/A</v>
      </c>
      <c r="AM15" s="296" t="e">
        <f t="shared" ca="1" si="80"/>
        <v>#N/A</v>
      </c>
      <c r="AN15" s="296" t="e">
        <f t="shared" ca="1" si="80"/>
        <v>#N/A</v>
      </c>
      <c r="AO15" s="296" t="e">
        <f t="shared" ca="1" si="80"/>
        <v>#N/A</v>
      </c>
      <c r="AP15" s="297" t="e">
        <f t="shared" ca="1" si="80"/>
        <v>#N/A</v>
      </c>
      <c r="AQ15" s="296" t="e">
        <f t="shared" ca="1" si="80"/>
        <v>#N/A</v>
      </c>
      <c r="AR15" s="296" t="e">
        <f t="shared" ca="1" si="80"/>
        <v>#N/A</v>
      </c>
      <c r="AS15" s="296" t="e">
        <f t="shared" ca="1" si="80"/>
        <v>#N/A</v>
      </c>
      <c r="AT15" s="296" t="e">
        <f t="shared" ca="1" si="80"/>
        <v>#N/A</v>
      </c>
      <c r="AU15" s="296" t="e">
        <f t="shared" ca="1" si="80"/>
        <v>#N/A</v>
      </c>
      <c r="AV15" s="296" t="e">
        <f t="shared" ca="1" si="80"/>
        <v>#N/A</v>
      </c>
      <c r="AW15" s="296" t="e">
        <f t="shared" ca="1" si="80"/>
        <v>#N/A</v>
      </c>
      <c r="AX15" s="296" t="e">
        <f t="shared" ca="1" si="80"/>
        <v>#N/A</v>
      </c>
      <c r="AY15" s="296" t="e">
        <f t="shared" ca="1" si="80"/>
        <v>#N/A</v>
      </c>
      <c r="AZ15" s="297" t="e">
        <f t="shared" ca="1" si="80"/>
        <v>#N/A</v>
      </c>
      <c r="BA15" s="296" t="e">
        <f t="shared" ca="1" si="80"/>
        <v>#N/A</v>
      </c>
      <c r="BB15" s="296" t="e">
        <f t="shared" ca="1" si="80"/>
        <v>#N/A</v>
      </c>
      <c r="BC15" s="296" t="e">
        <f t="shared" ca="1" si="80"/>
        <v>#N/A</v>
      </c>
      <c r="BD15" s="296" t="e">
        <f t="shared" ca="1" si="80"/>
        <v>#N/A</v>
      </c>
      <c r="BE15" s="296" t="e">
        <f t="shared" ca="1" si="80"/>
        <v>#N/A</v>
      </c>
      <c r="BF15" s="296" t="e">
        <f t="shared" ca="1" si="80"/>
        <v>#N/A</v>
      </c>
      <c r="BG15" s="296" t="e">
        <f t="shared" ca="1" si="80"/>
        <v>#N/A</v>
      </c>
      <c r="BH15" s="296" t="e">
        <f t="shared" ca="1" si="80"/>
        <v>#N/A</v>
      </c>
      <c r="BI15" s="296" t="e">
        <f t="shared" ca="1" si="80"/>
        <v>#N/A</v>
      </c>
      <c r="BJ15" s="297" t="e">
        <f t="shared" ca="1" si="80"/>
        <v>#N/A</v>
      </c>
      <c r="BK15" s="296" t="e">
        <f t="shared" ca="1" si="80"/>
        <v>#N/A</v>
      </c>
      <c r="BL15" s="296" t="e">
        <f t="shared" ca="1" si="80"/>
        <v>#N/A</v>
      </c>
      <c r="BM15" s="296" t="e">
        <f t="shared" ca="1" si="80"/>
        <v>#N/A</v>
      </c>
      <c r="BN15" s="296" t="e">
        <f t="shared" ca="1" si="80"/>
        <v>#N/A</v>
      </c>
      <c r="BO15" s="296" t="e">
        <f t="shared" ca="1" si="80"/>
        <v>#N/A</v>
      </c>
      <c r="BP15" s="296" t="e">
        <f t="shared" ca="1" si="80"/>
        <v>#N/A</v>
      </c>
      <c r="BQ15" s="296" t="e">
        <f t="shared" ca="1" si="80"/>
        <v>#N/A</v>
      </c>
      <c r="BR15" s="296" t="e">
        <f t="shared" ca="1" si="80"/>
        <v>#N/A</v>
      </c>
      <c r="BS15" s="296" t="e">
        <f t="shared" ca="1" si="76"/>
        <v>#N/A</v>
      </c>
      <c r="BT15" s="297" t="e">
        <f t="shared" ca="1" si="80"/>
        <v>#N/A</v>
      </c>
      <c r="BU15" s="296" t="e">
        <f t="shared" ca="1" si="80"/>
        <v>#N/A</v>
      </c>
      <c r="BV15" s="296" t="e">
        <f t="shared" ca="1" si="80"/>
        <v>#N/A</v>
      </c>
      <c r="BW15" s="296" t="e">
        <f t="shared" ca="1" si="80"/>
        <v>#N/A</v>
      </c>
      <c r="BX15" s="296" t="e">
        <f t="shared" ca="1" si="79"/>
        <v>#N/A</v>
      </c>
      <c r="BY15" s="296" t="e">
        <f t="shared" ca="1" si="79"/>
        <v>#N/A</v>
      </c>
      <c r="BZ15" s="296" t="e">
        <f t="shared" ca="1" si="79"/>
        <v>#N/A</v>
      </c>
      <c r="CA15" s="296" t="e">
        <f t="shared" ca="1" si="79"/>
        <v>#N/A</v>
      </c>
      <c r="CB15" s="296" t="e">
        <f t="shared" ca="1" si="79"/>
        <v>#N/A</v>
      </c>
      <c r="CC15" s="296" t="e">
        <f t="shared" ca="1" si="76"/>
        <v>#N/A</v>
      </c>
      <c r="CD15" s="297" t="e">
        <f t="shared" ca="1" si="79"/>
        <v>#N/A</v>
      </c>
      <c r="CE15" s="296" t="e">
        <f t="shared" ca="1" si="79"/>
        <v>#N/A</v>
      </c>
      <c r="CF15" s="296" t="e">
        <f t="shared" ca="1" si="79"/>
        <v>#N/A</v>
      </c>
      <c r="CG15" s="296" t="e">
        <f t="shared" ca="1" si="69"/>
        <v>#N/A</v>
      </c>
      <c r="CH15" s="296" t="e">
        <f t="shared" ca="1" si="69"/>
        <v>#N/A</v>
      </c>
      <c r="CI15" s="296" t="e">
        <f t="shared" ca="1" si="69"/>
        <v>#N/A</v>
      </c>
      <c r="CJ15" s="296" t="e">
        <f t="shared" ca="1" si="69"/>
        <v>#N/A</v>
      </c>
      <c r="CK15" s="296" t="e">
        <f t="shared" ca="1" si="69"/>
        <v>#N/A</v>
      </c>
      <c r="CL15" s="296" t="e">
        <f t="shared" ca="1" si="69"/>
        <v>#N/A</v>
      </c>
      <c r="CM15" s="296" t="e">
        <f t="shared" ca="1" si="69"/>
        <v>#N/A</v>
      </c>
      <c r="CN15" s="297" t="e">
        <f t="shared" ca="1" si="69"/>
        <v>#N/A</v>
      </c>
      <c r="CO15" s="296" t="e">
        <f t="shared" ca="1" si="69"/>
        <v>#N/A</v>
      </c>
      <c r="CP15" s="296" t="e">
        <f t="shared" ca="1" si="69"/>
        <v>#N/A</v>
      </c>
      <c r="CQ15" s="296" t="e">
        <f t="shared" ca="1" si="69"/>
        <v>#N/A</v>
      </c>
      <c r="CR15" s="296" t="e">
        <f t="shared" ca="1" si="69"/>
        <v>#N/A</v>
      </c>
      <c r="CS15" s="296" t="e">
        <f t="shared" ca="1" si="69"/>
        <v>#N/A</v>
      </c>
      <c r="CT15" s="296" t="e">
        <f t="shared" ca="1" si="69"/>
        <v>#N/A</v>
      </c>
      <c r="CU15" s="296" t="e">
        <f t="shared" ca="1" si="69"/>
        <v>#N/A</v>
      </c>
      <c r="CV15" s="296" t="e">
        <f t="shared" ca="1" si="69"/>
        <v>#N/A</v>
      </c>
      <c r="CW15" s="296" t="e">
        <f t="shared" ca="1" si="70"/>
        <v>#N/A</v>
      </c>
      <c r="CX15" s="297" t="e">
        <f t="shared" ca="1" si="70"/>
        <v>#N/A</v>
      </c>
      <c r="CY15" s="296" t="e">
        <f t="shared" ca="1" si="70"/>
        <v>#N/A</v>
      </c>
      <c r="CZ15" s="296" t="e">
        <f t="shared" ca="1" si="70"/>
        <v>#N/A</v>
      </c>
      <c r="DA15" s="296" t="e">
        <f t="shared" ca="1" si="70"/>
        <v>#N/A</v>
      </c>
      <c r="DB15" s="296" t="e">
        <f t="shared" ca="1" si="70"/>
        <v>#N/A</v>
      </c>
      <c r="DC15" s="296" t="e">
        <f t="shared" ca="1" si="70"/>
        <v>#N/A</v>
      </c>
      <c r="DD15" s="296" t="e">
        <f t="shared" ca="1" si="70"/>
        <v>#N/A</v>
      </c>
      <c r="DE15" s="296" t="e">
        <f t="shared" ca="1" si="70"/>
        <v>#N/A</v>
      </c>
      <c r="DF15" s="296" t="e">
        <f t="shared" ca="1" si="70"/>
        <v>#N/A</v>
      </c>
      <c r="DG15" s="296" t="e">
        <f t="shared" ca="1" si="70"/>
        <v>#N/A</v>
      </c>
      <c r="DH15" s="297" t="e">
        <f t="shared" ca="1" si="70"/>
        <v>#N/A</v>
      </c>
      <c r="DI15" s="296" t="e">
        <f t="shared" ca="1" si="70"/>
        <v>#N/A</v>
      </c>
      <c r="DJ15" s="296" t="e">
        <f t="shared" ca="1" si="70"/>
        <v>#N/A</v>
      </c>
      <c r="DK15" s="296" t="e">
        <f t="shared" ca="1" si="70"/>
        <v>#N/A</v>
      </c>
      <c r="DL15" s="296" t="e">
        <f t="shared" ca="1" si="70"/>
        <v>#N/A</v>
      </c>
      <c r="DM15" s="296" t="e">
        <f t="shared" ca="1" si="71"/>
        <v>#N/A</v>
      </c>
      <c r="DN15" s="296" t="e">
        <f t="shared" ca="1" si="71"/>
        <v>#N/A</v>
      </c>
      <c r="DO15" s="296" t="e">
        <f t="shared" ca="1" si="71"/>
        <v>#N/A</v>
      </c>
      <c r="DP15" s="296" t="e">
        <f t="shared" ca="1" si="71"/>
        <v>#N/A</v>
      </c>
      <c r="DQ15" s="296" t="e">
        <f t="shared" ca="1" si="71"/>
        <v>#N/A</v>
      </c>
      <c r="DR15" s="297" t="e">
        <f t="shared" ca="1" si="71"/>
        <v>#N/A</v>
      </c>
      <c r="DS15" s="296" t="e">
        <f t="shared" ca="1" si="71"/>
        <v>#N/A</v>
      </c>
      <c r="DT15" s="296" t="e">
        <f t="shared" ca="1" si="71"/>
        <v>#N/A</v>
      </c>
      <c r="DU15" s="296" t="e">
        <f t="shared" ca="1" si="71"/>
        <v>#N/A</v>
      </c>
      <c r="DV15" s="296" t="e">
        <f t="shared" ca="1" si="71"/>
        <v>#N/A</v>
      </c>
      <c r="DW15" s="296" t="e">
        <f t="shared" ca="1" si="71"/>
        <v>#N/A</v>
      </c>
      <c r="DX15" s="296" t="e">
        <f t="shared" ca="1" si="71"/>
        <v>#N/A</v>
      </c>
      <c r="DY15" s="296" t="e">
        <f t="shared" ca="1" si="71"/>
        <v>#N/A</v>
      </c>
      <c r="DZ15" s="296" t="e">
        <f t="shared" ca="1" si="71"/>
        <v>#N/A</v>
      </c>
      <c r="EA15" s="296" t="e">
        <f t="shared" ca="1" si="71"/>
        <v>#N/A</v>
      </c>
      <c r="EB15" s="297" t="e">
        <f t="shared" ca="1" si="71"/>
        <v>#N/A</v>
      </c>
    </row>
    <row r="16" spans="1:16384" ht="15" customHeight="1" x14ac:dyDescent="0.35">
      <c r="A16" s="327" t="s">
        <v>80</v>
      </c>
      <c r="B16" s="328">
        <f t="shared" si="77"/>
        <v>13</v>
      </c>
      <c r="C16" s="292" t="e">
        <f ca="1">CONCATENATE($A$1,".",VLOOKUP($F16,Tools!$J$3:$K$6,2,FALSE),".",VLOOKUP($A16,Tools!$N$3:$O$10,2,FALSE),".",1,".",VLOOKUP($G16,Tools!$R$3:$S$23,2,FALSE),".",$H16)</f>
        <v>#N/A</v>
      </c>
      <c r="D16" s="293" t="e">
        <f t="shared" ca="1" si="73"/>
        <v>#N/A</v>
      </c>
      <c r="E16" s="293" t="e">
        <f t="shared" ca="1" si="73"/>
        <v>#N/A</v>
      </c>
      <c r="F16" s="293" t="e">
        <f t="shared" ca="1" si="66"/>
        <v>#N/A</v>
      </c>
      <c r="G16" s="293" t="e">
        <f t="shared" ca="1" si="66"/>
        <v>#N/A</v>
      </c>
      <c r="H16" s="294" t="e">
        <f t="shared" ca="1" si="74"/>
        <v>#N/A</v>
      </c>
      <c r="I16" s="295" t="e">
        <f t="shared" ca="1" si="67"/>
        <v>#N/A</v>
      </c>
      <c r="J16" s="295" t="e">
        <f t="shared" ca="1" si="67"/>
        <v>#N/A</v>
      </c>
      <c r="K16" s="295" t="e">
        <f t="shared" ca="1" si="67"/>
        <v>#N/A</v>
      </c>
      <c r="L16" s="329" t="e">
        <f t="shared" ca="1" si="67"/>
        <v>#N/A</v>
      </c>
      <c r="M16" s="296" t="e">
        <f t="shared" ca="1" si="75"/>
        <v>#N/A</v>
      </c>
      <c r="N16" s="296" t="e">
        <f t="shared" ca="1" si="75"/>
        <v>#N/A</v>
      </c>
      <c r="O16" s="296" t="e">
        <f t="shared" ca="1" si="75"/>
        <v>#N/A</v>
      </c>
      <c r="P16" s="296" t="e">
        <f t="shared" ca="1" si="75"/>
        <v>#N/A</v>
      </c>
      <c r="Q16" s="296" t="e">
        <f t="shared" ca="1" si="75"/>
        <v>#N/A</v>
      </c>
      <c r="R16" s="296" t="e">
        <f t="shared" ca="1" si="75"/>
        <v>#N/A</v>
      </c>
      <c r="S16" s="296" t="e">
        <f t="shared" ca="1" si="75"/>
        <v>#N/A</v>
      </c>
      <c r="T16" s="296" t="e">
        <f t="shared" ca="1" si="75"/>
        <v>#N/A</v>
      </c>
      <c r="U16" s="296" t="e">
        <f t="shared" ca="1" si="75"/>
        <v>#N/A</v>
      </c>
      <c r="V16" s="297" t="e">
        <f t="shared" ca="1" si="75"/>
        <v>#N/A</v>
      </c>
      <c r="W16" s="296" t="e">
        <f t="shared" ca="1" si="75"/>
        <v>#N/A</v>
      </c>
      <c r="X16" s="296" t="e">
        <f t="shared" ca="1" si="75"/>
        <v>#N/A</v>
      </c>
      <c r="Y16" s="296" t="e">
        <f t="shared" ca="1" si="75"/>
        <v>#N/A</v>
      </c>
      <c r="Z16" s="296" t="e">
        <f t="shared" ca="1" si="75"/>
        <v>#N/A</v>
      </c>
      <c r="AA16" s="296" t="e">
        <f t="shared" ca="1" si="75"/>
        <v>#N/A</v>
      </c>
      <c r="AB16" s="296" t="e">
        <f t="shared" ca="1" si="75"/>
        <v>#N/A</v>
      </c>
      <c r="AC16" s="296" t="e">
        <f t="shared" ca="1" si="75"/>
        <v>#N/A</v>
      </c>
      <c r="AD16" s="296" t="e">
        <f t="shared" ca="1" si="80"/>
        <v>#N/A</v>
      </c>
      <c r="AE16" s="296" t="e">
        <f t="shared" ca="1" si="80"/>
        <v>#N/A</v>
      </c>
      <c r="AF16" s="297" t="e">
        <f t="shared" ca="1" si="80"/>
        <v>#N/A</v>
      </c>
      <c r="AG16" s="296" t="e">
        <f t="shared" ca="1" si="80"/>
        <v>#N/A</v>
      </c>
      <c r="AH16" s="296" t="e">
        <f t="shared" ca="1" si="80"/>
        <v>#N/A</v>
      </c>
      <c r="AI16" s="296" t="e">
        <f t="shared" ca="1" si="80"/>
        <v>#N/A</v>
      </c>
      <c r="AJ16" s="296" t="e">
        <f t="shared" ca="1" si="80"/>
        <v>#N/A</v>
      </c>
      <c r="AK16" s="296" t="e">
        <f t="shared" ca="1" si="80"/>
        <v>#N/A</v>
      </c>
      <c r="AL16" s="296" t="e">
        <f t="shared" ca="1" si="80"/>
        <v>#N/A</v>
      </c>
      <c r="AM16" s="296" t="e">
        <f t="shared" ca="1" si="80"/>
        <v>#N/A</v>
      </c>
      <c r="AN16" s="296" t="e">
        <f t="shared" ca="1" si="80"/>
        <v>#N/A</v>
      </c>
      <c r="AO16" s="296" t="e">
        <f t="shared" ca="1" si="80"/>
        <v>#N/A</v>
      </c>
      <c r="AP16" s="297" t="e">
        <f t="shared" ca="1" si="80"/>
        <v>#N/A</v>
      </c>
      <c r="AQ16" s="296" t="e">
        <f t="shared" ca="1" si="80"/>
        <v>#N/A</v>
      </c>
      <c r="AR16" s="296" t="e">
        <f t="shared" ca="1" si="80"/>
        <v>#N/A</v>
      </c>
      <c r="AS16" s="296" t="e">
        <f t="shared" ca="1" si="80"/>
        <v>#N/A</v>
      </c>
      <c r="AT16" s="296" t="e">
        <f t="shared" ca="1" si="80"/>
        <v>#N/A</v>
      </c>
      <c r="AU16" s="296" t="e">
        <f t="shared" ca="1" si="80"/>
        <v>#N/A</v>
      </c>
      <c r="AV16" s="296" t="e">
        <f t="shared" ca="1" si="80"/>
        <v>#N/A</v>
      </c>
      <c r="AW16" s="296" t="e">
        <f t="shared" ca="1" si="80"/>
        <v>#N/A</v>
      </c>
      <c r="AX16" s="296" t="e">
        <f t="shared" ca="1" si="80"/>
        <v>#N/A</v>
      </c>
      <c r="AY16" s="296" t="e">
        <f t="shared" ca="1" si="80"/>
        <v>#N/A</v>
      </c>
      <c r="AZ16" s="297" t="e">
        <f t="shared" ca="1" si="80"/>
        <v>#N/A</v>
      </c>
      <c r="BA16" s="296" t="e">
        <f t="shared" ca="1" si="80"/>
        <v>#N/A</v>
      </c>
      <c r="BB16" s="296" t="e">
        <f t="shared" ca="1" si="80"/>
        <v>#N/A</v>
      </c>
      <c r="BC16" s="296" t="e">
        <f t="shared" ca="1" si="80"/>
        <v>#N/A</v>
      </c>
      <c r="BD16" s="296" t="e">
        <f t="shared" ca="1" si="80"/>
        <v>#N/A</v>
      </c>
      <c r="BE16" s="296" t="e">
        <f t="shared" ca="1" si="80"/>
        <v>#N/A</v>
      </c>
      <c r="BF16" s="296" t="e">
        <f t="shared" ca="1" si="80"/>
        <v>#N/A</v>
      </c>
      <c r="BG16" s="296" t="e">
        <f t="shared" ca="1" si="80"/>
        <v>#N/A</v>
      </c>
      <c r="BH16" s="296" t="e">
        <f t="shared" ca="1" si="80"/>
        <v>#N/A</v>
      </c>
      <c r="BI16" s="296" t="e">
        <f t="shared" ca="1" si="80"/>
        <v>#N/A</v>
      </c>
      <c r="BJ16" s="297" t="e">
        <f t="shared" ca="1" si="80"/>
        <v>#N/A</v>
      </c>
      <c r="BK16" s="296" t="e">
        <f t="shared" ca="1" si="80"/>
        <v>#N/A</v>
      </c>
      <c r="BL16" s="296" t="e">
        <f t="shared" ca="1" si="80"/>
        <v>#N/A</v>
      </c>
      <c r="BM16" s="296" t="e">
        <f t="shared" ca="1" si="80"/>
        <v>#N/A</v>
      </c>
      <c r="BN16" s="296" t="e">
        <f t="shared" ca="1" si="80"/>
        <v>#N/A</v>
      </c>
      <c r="BO16" s="296" t="e">
        <f t="shared" ca="1" si="80"/>
        <v>#N/A</v>
      </c>
      <c r="BP16" s="296" t="e">
        <f t="shared" ca="1" si="80"/>
        <v>#N/A</v>
      </c>
      <c r="BQ16" s="296" t="e">
        <f t="shared" ca="1" si="80"/>
        <v>#N/A</v>
      </c>
      <c r="BR16" s="296" t="e">
        <f t="shared" ca="1" si="80"/>
        <v>#N/A</v>
      </c>
      <c r="BS16" s="296" t="e">
        <f t="shared" ca="1" si="76"/>
        <v>#N/A</v>
      </c>
      <c r="BT16" s="297" t="e">
        <f t="shared" ca="1" si="80"/>
        <v>#N/A</v>
      </c>
      <c r="BU16" s="296" t="e">
        <f t="shared" ca="1" si="80"/>
        <v>#N/A</v>
      </c>
      <c r="BV16" s="296" t="e">
        <f t="shared" ca="1" si="80"/>
        <v>#N/A</v>
      </c>
      <c r="BW16" s="296" t="e">
        <f t="shared" ca="1" si="80"/>
        <v>#N/A</v>
      </c>
      <c r="BX16" s="296" t="e">
        <f t="shared" ca="1" si="79"/>
        <v>#N/A</v>
      </c>
      <c r="BY16" s="296" t="e">
        <f t="shared" ca="1" si="79"/>
        <v>#N/A</v>
      </c>
      <c r="BZ16" s="296" t="e">
        <f t="shared" ca="1" si="79"/>
        <v>#N/A</v>
      </c>
      <c r="CA16" s="296" t="e">
        <f t="shared" ca="1" si="79"/>
        <v>#N/A</v>
      </c>
      <c r="CB16" s="296" t="e">
        <f t="shared" ca="1" si="79"/>
        <v>#N/A</v>
      </c>
      <c r="CC16" s="296" t="e">
        <f t="shared" ca="1" si="76"/>
        <v>#N/A</v>
      </c>
      <c r="CD16" s="297" t="e">
        <f t="shared" ca="1" si="79"/>
        <v>#N/A</v>
      </c>
      <c r="CE16" s="296" t="e">
        <f t="shared" ca="1" si="79"/>
        <v>#N/A</v>
      </c>
      <c r="CF16" s="296" t="e">
        <f t="shared" ca="1" si="79"/>
        <v>#N/A</v>
      </c>
      <c r="CG16" s="296" t="e">
        <f t="shared" ca="1" si="69"/>
        <v>#N/A</v>
      </c>
      <c r="CH16" s="296" t="e">
        <f t="shared" ca="1" si="69"/>
        <v>#N/A</v>
      </c>
      <c r="CI16" s="296" t="e">
        <f t="shared" ca="1" si="69"/>
        <v>#N/A</v>
      </c>
      <c r="CJ16" s="296" t="e">
        <f t="shared" ca="1" si="69"/>
        <v>#N/A</v>
      </c>
      <c r="CK16" s="296" t="e">
        <f t="shared" ca="1" si="69"/>
        <v>#N/A</v>
      </c>
      <c r="CL16" s="296" t="e">
        <f t="shared" ca="1" si="69"/>
        <v>#N/A</v>
      </c>
      <c r="CM16" s="296" t="e">
        <f t="shared" ca="1" si="69"/>
        <v>#N/A</v>
      </c>
      <c r="CN16" s="297" t="e">
        <f t="shared" ca="1" si="69"/>
        <v>#N/A</v>
      </c>
      <c r="CO16" s="296" t="e">
        <f t="shared" ca="1" si="69"/>
        <v>#N/A</v>
      </c>
      <c r="CP16" s="296" t="e">
        <f t="shared" ca="1" si="69"/>
        <v>#N/A</v>
      </c>
      <c r="CQ16" s="296" t="e">
        <f t="shared" ca="1" si="69"/>
        <v>#N/A</v>
      </c>
      <c r="CR16" s="296" t="e">
        <f t="shared" ca="1" si="69"/>
        <v>#N/A</v>
      </c>
      <c r="CS16" s="296" t="e">
        <f t="shared" ca="1" si="69"/>
        <v>#N/A</v>
      </c>
      <c r="CT16" s="296" t="e">
        <f t="shared" ca="1" si="69"/>
        <v>#N/A</v>
      </c>
      <c r="CU16" s="296" t="e">
        <f t="shared" ca="1" si="69"/>
        <v>#N/A</v>
      </c>
      <c r="CV16" s="296" t="e">
        <f t="shared" ca="1" si="69"/>
        <v>#N/A</v>
      </c>
      <c r="CW16" s="296" t="e">
        <f t="shared" ca="1" si="70"/>
        <v>#N/A</v>
      </c>
      <c r="CX16" s="297" t="e">
        <f t="shared" ca="1" si="70"/>
        <v>#N/A</v>
      </c>
      <c r="CY16" s="296" t="e">
        <f t="shared" ca="1" si="70"/>
        <v>#N/A</v>
      </c>
      <c r="CZ16" s="296" t="e">
        <f t="shared" ca="1" si="70"/>
        <v>#N/A</v>
      </c>
      <c r="DA16" s="296" t="e">
        <f t="shared" ca="1" si="70"/>
        <v>#N/A</v>
      </c>
      <c r="DB16" s="296" t="e">
        <f t="shared" ca="1" si="70"/>
        <v>#N/A</v>
      </c>
      <c r="DC16" s="296" t="e">
        <f t="shared" ca="1" si="70"/>
        <v>#N/A</v>
      </c>
      <c r="DD16" s="296" t="e">
        <f t="shared" ca="1" si="70"/>
        <v>#N/A</v>
      </c>
      <c r="DE16" s="296" t="e">
        <f t="shared" ca="1" si="70"/>
        <v>#N/A</v>
      </c>
      <c r="DF16" s="296" t="e">
        <f t="shared" ca="1" si="70"/>
        <v>#N/A</v>
      </c>
      <c r="DG16" s="296" t="e">
        <f t="shared" ca="1" si="70"/>
        <v>#N/A</v>
      </c>
      <c r="DH16" s="297" t="e">
        <f t="shared" ca="1" si="70"/>
        <v>#N/A</v>
      </c>
      <c r="DI16" s="296" t="e">
        <f t="shared" ca="1" si="70"/>
        <v>#N/A</v>
      </c>
      <c r="DJ16" s="296" t="e">
        <f t="shared" ca="1" si="70"/>
        <v>#N/A</v>
      </c>
      <c r="DK16" s="296" t="e">
        <f t="shared" ca="1" si="70"/>
        <v>#N/A</v>
      </c>
      <c r="DL16" s="296" t="e">
        <f t="shared" ca="1" si="70"/>
        <v>#N/A</v>
      </c>
      <c r="DM16" s="296" t="e">
        <f t="shared" ca="1" si="71"/>
        <v>#N/A</v>
      </c>
      <c r="DN16" s="296" t="e">
        <f t="shared" ca="1" si="71"/>
        <v>#N/A</v>
      </c>
      <c r="DO16" s="296" t="e">
        <f t="shared" ca="1" si="71"/>
        <v>#N/A</v>
      </c>
      <c r="DP16" s="296" t="e">
        <f t="shared" ca="1" si="71"/>
        <v>#N/A</v>
      </c>
      <c r="DQ16" s="296" t="e">
        <f t="shared" ca="1" si="71"/>
        <v>#N/A</v>
      </c>
      <c r="DR16" s="297" t="e">
        <f t="shared" ca="1" si="71"/>
        <v>#N/A</v>
      </c>
      <c r="DS16" s="296" t="e">
        <f t="shared" ca="1" si="71"/>
        <v>#N/A</v>
      </c>
      <c r="DT16" s="296" t="e">
        <f t="shared" ca="1" si="71"/>
        <v>#N/A</v>
      </c>
      <c r="DU16" s="296" t="e">
        <f t="shared" ca="1" si="71"/>
        <v>#N/A</v>
      </c>
      <c r="DV16" s="296" t="e">
        <f t="shared" ca="1" si="71"/>
        <v>#N/A</v>
      </c>
      <c r="DW16" s="296" t="e">
        <f t="shared" ca="1" si="71"/>
        <v>#N/A</v>
      </c>
      <c r="DX16" s="296" t="e">
        <f t="shared" ca="1" si="71"/>
        <v>#N/A</v>
      </c>
      <c r="DY16" s="296" t="e">
        <f t="shared" ca="1" si="71"/>
        <v>#N/A</v>
      </c>
      <c r="DZ16" s="296" t="e">
        <f t="shared" ca="1" si="71"/>
        <v>#N/A</v>
      </c>
      <c r="EA16" s="296" t="e">
        <f t="shared" ca="1" si="71"/>
        <v>#N/A</v>
      </c>
      <c r="EB16" s="297" t="e">
        <f t="shared" ca="1" si="71"/>
        <v>#N/A</v>
      </c>
    </row>
    <row r="17" spans="1:132" ht="15" customHeight="1" x14ac:dyDescent="0.35">
      <c r="A17" s="327" t="s">
        <v>80</v>
      </c>
      <c r="B17" s="328">
        <f t="shared" si="77"/>
        <v>14</v>
      </c>
      <c r="C17" s="292" t="e">
        <f ca="1">CONCATENATE($A$1,".",VLOOKUP($F17,Tools!$J$3:$K$6,2,FALSE),".",VLOOKUP($A17,Tools!$N$3:$O$10,2,FALSE),".",1,".",VLOOKUP($G17,Tools!$R$3:$S$23,2,FALSE),".",$H17)</f>
        <v>#N/A</v>
      </c>
      <c r="D17" s="293" t="e">
        <f t="shared" ca="1" si="73"/>
        <v>#N/A</v>
      </c>
      <c r="E17" s="293" t="e">
        <f t="shared" ca="1" si="73"/>
        <v>#N/A</v>
      </c>
      <c r="F17" s="293" t="e">
        <f t="shared" ca="1" si="66"/>
        <v>#N/A</v>
      </c>
      <c r="G17" s="293" t="e">
        <f t="shared" ca="1" si="66"/>
        <v>#N/A</v>
      </c>
      <c r="H17" s="294" t="e">
        <f t="shared" ca="1" si="74"/>
        <v>#N/A</v>
      </c>
      <c r="I17" s="295" t="e">
        <f t="shared" ca="1" si="67"/>
        <v>#N/A</v>
      </c>
      <c r="J17" s="295" t="e">
        <f t="shared" ca="1" si="67"/>
        <v>#N/A</v>
      </c>
      <c r="K17" s="295" t="e">
        <f t="shared" ca="1" si="67"/>
        <v>#N/A</v>
      </c>
      <c r="L17" s="329" t="e">
        <f t="shared" ca="1" si="67"/>
        <v>#N/A</v>
      </c>
      <c r="M17" s="296" t="e">
        <f t="shared" ca="1" si="75"/>
        <v>#N/A</v>
      </c>
      <c r="N17" s="296" t="e">
        <f t="shared" ca="1" si="75"/>
        <v>#N/A</v>
      </c>
      <c r="O17" s="296" t="e">
        <f t="shared" ca="1" si="75"/>
        <v>#N/A</v>
      </c>
      <c r="P17" s="296" t="e">
        <f t="shared" ca="1" si="75"/>
        <v>#N/A</v>
      </c>
      <c r="Q17" s="296" t="e">
        <f t="shared" ca="1" si="75"/>
        <v>#N/A</v>
      </c>
      <c r="R17" s="296" t="e">
        <f t="shared" ca="1" si="75"/>
        <v>#N/A</v>
      </c>
      <c r="S17" s="296" t="e">
        <f t="shared" ca="1" si="75"/>
        <v>#N/A</v>
      </c>
      <c r="T17" s="296" t="e">
        <f t="shared" ca="1" si="75"/>
        <v>#N/A</v>
      </c>
      <c r="U17" s="296" t="e">
        <f t="shared" ca="1" si="75"/>
        <v>#N/A</v>
      </c>
      <c r="V17" s="297" t="e">
        <f t="shared" ca="1" si="75"/>
        <v>#N/A</v>
      </c>
      <c r="W17" s="296" t="e">
        <f t="shared" ca="1" si="75"/>
        <v>#N/A</v>
      </c>
      <c r="X17" s="296" t="e">
        <f t="shared" ca="1" si="75"/>
        <v>#N/A</v>
      </c>
      <c r="Y17" s="296" t="e">
        <f t="shared" ca="1" si="75"/>
        <v>#N/A</v>
      </c>
      <c r="Z17" s="296" t="e">
        <f t="shared" ca="1" si="75"/>
        <v>#N/A</v>
      </c>
      <c r="AA17" s="296" t="e">
        <f t="shared" ca="1" si="75"/>
        <v>#N/A</v>
      </c>
      <c r="AB17" s="296" t="e">
        <f t="shared" ca="1" si="75"/>
        <v>#N/A</v>
      </c>
      <c r="AC17" s="296" t="e">
        <f t="shared" ca="1" si="75"/>
        <v>#N/A</v>
      </c>
      <c r="AD17" s="296" t="e">
        <f t="shared" ca="1" si="80"/>
        <v>#N/A</v>
      </c>
      <c r="AE17" s="296" t="e">
        <f t="shared" ca="1" si="80"/>
        <v>#N/A</v>
      </c>
      <c r="AF17" s="297" t="e">
        <f t="shared" ca="1" si="80"/>
        <v>#N/A</v>
      </c>
      <c r="AG17" s="296" t="e">
        <f t="shared" ca="1" si="80"/>
        <v>#N/A</v>
      </c>
      <c r="AH17" s="296" t="e">
        <f t="shared" ca="1" si="80"/>
        <v>#N/A</v>
      </c>
      <c r="AI17" s="296" t="e">
        <f t="shared" ca="1" si="80"/>
        <v>#N/A</v>
      </c>
      <c r="AJ17" s="296" t="e">
        <f t="shared" ca="1" si="80"/>
        <v>#N/A</v>
      </c>
      <c r="AK17" s="296" t="e">
        <f t="shared" ca="1" si="80"/>
        <v>#N/A</v>
      </c>
      <c r="AL17" s="296" t="e">
        <f t="shared" ca="1" si="80"/>
        <v>#N/A</v>
      </c>
      <c r="AM17" s="296" t="e">
        <f t="shared" ca="1" si="80"/>
        <v>#N/A</v>
      </c>
      <c r="AN17" s="296" t="e">
        <f t="shared" ca="1" si="80"/>
        <v>#N/A</v>
      </c>
      <c r="AO17" s="296" t="e">
        <f t="shared" ca="1" si="80"/>
        <v>#N/A</v>
      </c>
      <c r="AP17" s="297" t="e">
        <f t="shared" ca="1" si="80"/>
        <v>#N/A</v>
      </c>
      <c r="AQ17" s="296" t="e">
        <f t="shared" ca="1" si="80"/>
        <v>#N/A</v>
      </c>
      <c r="AR17" s="296" t="e">
        <f t="shared" ca="1" si="80"/>
        <v>#N/A</v>
      </c>
      <c r="AS17" s="296" t="e">
        <f t="shared" ca="1" si="80"/>
        <v>#N/A</v>
      </c>
      <c r="AT17" s="296" t="e">
        <f t="shared" ca="1" si="80"/>
        <v>#N/A</v>
      </c>
      <c r="AU17" s="296" t="e">
        <f t="shared" ca="1" si="80"/>
        <v>#N/A</v>
      </c>
      <c r="AV17" s="296" t="e">
        <f t="shared" ca="1" si="80"/>
        <v>#N/A</v>
      </c>
      <c r="AW17" s="296" t="e">
        <f t="shared" ca="1" si="80"/>
        <v>#N/A</v>
      </c>
      <c r="AX17" s="296" t="e">
        <f t="shared" ca="1" si="80"/>
        <v>#N/A</v>
      </c>
      <c r="AY17" s="296" t="e">
        <f t="shared" ca="1" si="80"/>
        <v>#N/A</v>
      </c>
      <c r="AZ17" s="297" t="e">
        <f t="shared" ca="1" si="80"/>
        <v>#N/A</v>
      </c>
      <c r="BA17" s="296" t="e">
        <f t="shared" ca="1" si="80"/>
        <v>#N/A</v>
      </c>
      <c r="BB17" s="296" t="e">
        <f t="shared" ca="1" si="80"/>
        <v>#N/A</v>
      </c>
      <c r="BC17" s="296" t="e">
        <f t="shared" ca="1" si="80"/>
        <v>#N/A</v>
      </c>
      <c r="BD17" s="296" t="e">
        <f t="shared" ca="1" si="80"/>
        <v>#N/A</v>
      </c>
      <c r="BE17" s="296" t="e">
        <f t="shared" ca="1" si="80"/>
        <v>#N/A</v>
      </c>
      <c r="BF17" s="296" t="e">
        <f t="shared" ca="1" si="80"/>
        <v>#N/A</v>
      </c>
      <c r="BG17" s="296" t="e">
        <f t="shared" ca="1" si="80"/>
        <v>#N/A</v>
      </c>
      <c r="BH17" s="296" t="e">
        <f t="shared" ca="1" si="80"/>
        <v>#N/A</v>
      </c>
      <c r="BI17" s="296" t="e">
        <f t="shared" ca="1" si="80"/>
        <v>#N/A</v>
      </c>
      <c r="BJ17" s="297" t="e">
        <f t="shared" ca="1" si="80"/>
        <v>#N/A</v>
      </c>
      <c r="BK17" s="296" t="e">
        <f t="shared" ca="1" si="80"/>
        <v>#N/A</v>
      </c>
      <c r="BL17" s="296" t="e">
        <f t="shared" ca="1" si="80"/>
        <v>#N/A</v>
      </c>
      <c r="BM17" s="296" t="e">
        <f t="shared" ca="1" si="80"/>
        <v>#N/A</v>
      </c>
      <c r="BN17" s="296" t="e">
        <f t="shared" ca="1" si="80"/>
        <v>#N/A</v>
      </c>
      <c r="BO17" s="296" t="e">
        <f t="shared" ca="1" si="80"/>
        <v>#N/A</v>
      </c>
      <c r="BP17" s="296" t="e">
        <f t="shared" ca="1" si="80"/>
        <v>#N/A</v>
      </c>
      <c r="BQ17" s="296" t="e">
        <f t="shared" ca="1" si="80"/>
        <v>#N/A</v>
      </c>
      <c r="BR17" s="296" t="e">
        <f t="shared" ca="1" si="80"/>
        <v>#N/A</v>
      </c>
      <c r="BS17" s="296" t="e">
        <f t="shared" ca="1" si="76"/>
        <v>#N/A</v>
      </c>
      <c r="BT17" s="297" t="e">
        <f t="shared" ca="1" si="80"/>
        <v>#N/A</v>
      </c>
      <c r="BU17" s="296" t="e">
        <f t="shared" ca="1" si="80"/>
        <v>#N/A</v>
      </c>
      <c r="BV17" s="296" t="e">
        <f t="shared" ca="1" si="80"/>
        <v>#N/A</v>
      </c>
      <c r="BW17" s="296" t="e">
        <f t="shared" ca="1" si="80"/>
        <v>#N/A</v>
      </c>
      <c r="BX17" s="296" t="e">
        <f t="shared" ca="1" si="79"/>
        <v>#N/A</v>
      </c>
      <c r="BY17" s="296" t="e">
        <f t="shared" ca="1" si="79"/>
        <v>#N/A</v>
      </c>
      <c r="BZ17" s="296" t="e">
        <f t="shared" ca="1" si="79"/>
        <v>#N/A</v>
      </c>
      <c r="CA17" s="296" t="e">
        <f t="shared" ca="1" si="79"/>
        <v>#N/A</v>
      </c>
      <c r="CB17" s="296" t="e">
        <f t="shared" ca="1" si="79"/>
        <v>#N/A</v>
      </c>
      <c r="CC17" s="296" t="e">
        <f t="shared" ca="1" si="76"/>
        <v>#N/A</v>
      </c>
      <c r="CD17" s="297" t="e">
        <f t="shared" ca="1" si="79"/>
        <v>#N/A</v>
      </c>
      <c r="CE17" s="296" t="e">
        <f t="shared" ca="1" si="79"/>
        <v>#N/A</v>
      </c>
      <c r="CF17" s="296" t="e">
        <f t="shared" ca="1" si="79"/>
        <v>#N/A</v>
      </c>
      <c r="CG17" s="296" t="e">
        <f t="shared" ca="1" si="69"/>
        <v>#N/A</v>
      </c>
      <c r="CH17" s="296" t="e">
        <f t="shared" ca="1" si="69"/>
        <v>#N/A</v>
      </c>
      <c r="CI17" s="296" t="e">
        <f t="shared" ca="1" si="69"/>
        <v>#N/A</v>
      </c>
      <c r="CJ17" s="296" t="e">
        <f t="shared" ca="1" si="69"/>
        <v>#N/A</v>
      </c>
      <c r="CK17" s="296" t="e">
        <f t="shared" ca="1" si="69"/>
        <v>#N/A</v>
      </c>
      <c r="CL17" s="296" t="e">
        <f t="shared" ca="1" si="69"/>
        <v>#N/A</v>
      </c>
      <c r="CM17" s="296" t="e">
        <f t="shared" ca="1" si="69"/>
        <v>#N/A</v>
      </c>
      <c r="CN17" s="297" t="e">
        <f t="shared" ca="1" si="69"/>
        <v>#N/A</v>
      </c>
      <c r="CO17" s="296" t="e">
        <f t="shared" ca="1" si="69"/>
        <v>#N/A</v>
      </c>
      <c r="CP17" s="296" t="e">
        <f t="shared" ca="1" si="69"/>
        <v>#N/A</v>
      </c>
      <c r="CQ17" s="296" t="e">
        <f t="shared" ca="1" si="69"/>
        <v>#N/A</v>
      </c>
      <c r="CR17" s="296" t="e">
        <f t="shared" ca="1" si="69"/>
        <v>#N/A</v>
      </c>
      <c r="CS17" s="296" t="e">
        <f t="shared" ca="1" si="69"/>
        <v>#N/A</v>
      </c>
      <c r="CT17" s="296" t="e">
        <f t="shared" ca="1" si="69"/>
        <v>#N/A</v>
      </c>
      <c r="CU17" s="296" t="e">
        <f t="shared" ca="1" si="69"/>
        <v>#N/A</v>
      </c>
      <c r="CV17" s="296" t="e">
        <f t="shared" ca="1" si="69"/>
        <v>#N/A</v>
      </c>
      <c r="CW17" s="296" t="e">
        <f t="shared" ca="1" si="70"/>
        <v>#N/A</v>
      </c>
      <c r="CX17" s="297" t="e">
        <f t="shared" ca="1" si="70"/>
        <v>#N/A</v>
      </c>
      <c r="CY17" s="296" t="e">
        <f t="shared" ca="1" si="70"/>
        <v>#N/A</v>
      </c>
      <c r="CZ17" s="296" t="e">
        <f t="shared" ca="1" si="70"/>
        <v>#N/A</v>
      </c>
      <c r="DA17" s="296" t="e">
        <f t="shared" ca="1" si="70"/>
        <v>#N/A</v>
      </c>
      <c r="DB17" s="296" t="e">
        <f t="shared" ca="1" si="70"/>
        <v>#N/A</v>
      </c>
      <c r="DC17" s="296" t="e">
        <f t="shared" ca="1" si="70"/>
        <v>#N/A</v>
      </c>
      <c r="DD17" s="296" t="e">
        <f t="shared" ca="1" si="70"/>
        <v>#N/A</v>
      </c>
      <c r="DE17" s="296" t="e">
        <f t="shared" ca="1" si="70"/>
        <v>#N/A</v>
      </c>
      <c r="DF17" s="296" t="e">
        <f t="shared" ca="1" si="70"/>
        <v>#N/A</v>
      </c>
      <c r="DG17" s="296" t="e">
        <f t="shared" ca="1" si="70"/>
        <v>#N/A</v>
      </c>
      <c r="DH17" s="297" t="e">
        <f t="shared" ca="1" si="70"/>
        <v>#N/A</v>
      </c>
      <c r="DI17" s="296" t="e">
        <f t="shared" ca="1" si="70"/>
        <v>#N/A</v>
      </c>
      <c r="DJ17" s="296" t="e">
        <f t="shared" ca="1" si="70"/>
        <v>#N/A</v>
      </c>
      <c r="DK17" s="296" t="e">
        <f t="shared" ca="1" si="70"/>
        <v>#N/A</v>
      </c>
      <c r="DL17" s="296" t="e">
        <f t="shared" ca="1" si="70"/>
        <v>#N/A</v>
      </c>
      <c r="DM17" s="296" t="e">
        <f t="shared" ca="1" si="71"/>
        <v>#N/A</v>
      </c>
      <c r="DN17" s="296" t="e">
        <f t="shared" ca="1" si="71"/>
        <v>#N/A</v>
      </c>
      <c r="DO17" s="296" t="e">
        <f t="shared" ca="1" si="71"/>
        <v>#N/A</v>
      </c>
      <c r="DP17" s="296" t="e">
        <f t="shared" ca="1" si="71"/>
        <v>#N/A</v>
      </c>
      <c r="DQ17" s="296" t="e">
        <f t="shared" ca="1" si="71"/>
        <v>#N/A</v>
      </c>
      <c r="DR17" s="297" t="e">
        <f t="shared" ca="1" si="71"/>
        <v>#N/A</v>
      </c>
      <c r="DS17" s="296" t="e">
        <f t="shared" ca="1" si="71"/>
        <v>#N/A</v>
      </c>
      <c r="DT17" s="296" t="e">
        <f t="shared" ca="1" si="71"/>
        <v>#N/A</v>
      </c>
      <c r="DU17" s="296" t="e">
        <f t="shared" ca="1" si="71"/>
        <v>#N/A</v>
      </c>
      <c r="DV17" s="296" t="e">
        <f t="shared" ca="1" si="71"/>
        <v>#N/A</v>
      </c>
      <c r="DW17" s="296" t="e">
        <f t="shared" ca="1" si="71"/>
        <v>#N/A</v>
      </c>
      <c r="DX17" s="296" t="e">
        <f t="shared" ca="1" si="71"/>
        <v>#N/A</v>
      </c>
      <c r="DY17" s="296" t="e">
        <f t="shared" ca="1" si="71"/>
        <v>#N/A</v>
      </c>
      <c r="DZ17" s="296" t="e">
        <f t="shared" ca="1" si="71"/>
        <v>#N/A</v>
      </c>
      <c r="EA17" s="296" t="e">
        <f t="shared" ca="1" si="71"/>
        <v>#N/A</v>
      </c>
      <c r="EB17" s="297" t="e">
        <f t="shared" ca="1" si="71"/>
        <v>#N/A</v>
      </c>
    </row>
    <row r="18" spans="1:132" ht="15" customHeight="1" thickBot="1" x14ac:dyDescent="0.4">
      <c r="A18" s="330" t="s">
        <v>80</v>
      </c>
      <c r="B18" s="331">
        <f t="shared" si="77"/>
        <v>15</v>
      </c>
      <c r="C18" s="299" t="e">
        <f ca="1">CONCATENATE($A$1,".",VLOOKUP($F18,Tools!$J$3:$K$6,2,FALSE),".",VLOOKUP($A18,Tools!$N$3:$O$10,2,FALSE),".",1,".",VLOOKUP($G18,Tools!$R$3:$S$23,2,FALSE),".",$H18)</f>
        <v>#N/A</v>
      </c>
      <c r="D18" s="300" t="e">
        <f t="shared" ca="1" si="73"/>
        <v>#N/A</v>
      </c>
      <c r="E18" s="300" t="e">
        <f t="shared" ca="1" si="73"/>
        <v>#N/A</v>
      </c>
      <c r="F18" s="300" t="e">
        <f t="shared" ca="1" si="66"/>
        <v>#N/A</v>
      </c>
      <c r="G18" s="300" t="e">
        <f t="shared" ca="1" si="66"/>
        <v>#N/A</v>
      </c>
      <c r="H18" s="301" t="e">
        <f t="shared" ca="1" si="74"/>
        <v>#N/A</v>
      </c>
      <c r="I18" s="302" t="e">
        <f t="shared" ca="1" si="67"/>
        <v>#N/A</v>
      </c>
      <c r="J18" s="302" t="e">
        <f t="shared" ca="1" si="67"/>
        <v>#N/A</v>
      </c>
      <c r="K18" s="302" t="e">
        <f t="shared" ca="1" si="67"/>
        <v>#N/A</v>
      </c>
      <c r="L18" s="332" t="e">
        <f t="shared" ca="1" si="67"/>
        <v>#N/A</v>
      </c>
      <c r="M18" s="303" t="e">
        <f t="shared" ca="1" si="75"/>
        <v>#N/A</v>
      </c>
      <c r="N18" s="303" t="e">
        <f t="shared" ca="1" si="75"/>
        <v>#N/A</v>
      </c>
      <c r="O18" s="303" t="e">
        <f t="shared" ca="1" si="75"/>
        <v>#N/A</v>
      </c>
      <c r="P18" s="303" t="e">
        <f t="shared" ca="1" si="75"/>
        <v>#N/A</v>
      </c>
      <c r="Q18" s="303" t="e">
        <f t="shared" ca="1" si="75"/>
        <v>#N/A</v>
      </c>
      <c r="R18" s="303" t="e">
        <f t="shared" ca="1" si="75"/>
        <v>#N/A</v>
      </c>
      <c r="S18" s="303" t="e">
        <f t="shared" ca="1" si="75"/>
        <v>#N/A</v>
      </c>
      <c r="T18" s="303" t="e">
        <f t="shared" ca="1" si="75"/>
        <v>#N/A</v>
      </c>
      <c r="U18" s="303" t="e">
        <f t="shared" ca="1" si="75"/>
        <v>#N/A</v>
      </c>
      <c r="V18" s="304" t="e">
        <f t="shared" ca="1" si="75"/>
        <v>#N/A</v>
      </c>
      <c r="W18" s="303" t="e">
        <f t="shared" ca="1" si="75"/>
        <v>#N/A</v>
      </c>
      <c r="X18" s="303" t="e">
        <f t="shared" ca="1" si="75"/>
        <v>#N/A</v>
      </c>
      <c r="Y18" s="303" t="e">
        <f t="shared" ca="1" si="75"/>
        <v>#N/A</v>
      </c>
      <c r="Z18" s="303" t="e">
        <f t="shared" ca="1" si="75"/>
        <v>#N/A</v>
      </c>
      <c r="AA18" s="303" t="e">
        <f t="shared" ca="1" si="75"/>
        <v>#N/A</v>
      </c>
      <c r="AB18" s="303" t="e">
        <f t="shared" ca="1" si="75"/>
        <v>#N/A</v>
      </c>
      <c r="AC18" s="303" t="e">
        <f t="shared" ca="1" si="75"/>
        <v>#N/A</v>
      </c>
      <c r="AD18" s="303" t="e">
        <f t="shared" ca="1" si="80"/>
        <v>#N/A</v>
      </c>
      <c r="AE18" s="303" t="e">
        <f t="shared" ca="1" si="80"/>
        <v>#N/A</v>
      </c>
      <c r="AF18" s="304" t="e">
        <f t="shared" ca="1" si="80"/>
        <v>#N/A</v>
      </c>
      <c r="AG18" s="303" t="e">
        <f t="shared" ca="1" si="80"/>
        <v>#N/A</v>
      </c>
      <c r="AH18" s="303" t="e">
        <f t="shared" ca="1" si="80"/>
        <v>#N/A</v>
      </c>
      <c r="AI18" s="303" t="e">
        <f t="shared" ca="1" si="80"/>
        <v>#N/A</v>
      </c>
      <c r="AJ18" s="303" t="e">
        <f t="shared" ca="1" si="80"/>
        <v>#N/A</v>
      </c>
      <c r="AK18" s="303" t="e">
        <f t="shared" ca="1" si="80"/>
        <v>#N/A</v>
      </c>
      <c r="AL18" s="303" t="e">
        <f t="shared" ca="1" si="80"/>
        <v>#N/A</v>
      </c>
      <c r="AM18" s="303" t="e">
        <f t="shared" ca="1" si="80"/>
        <v>#N/A</v>
      </c>
      <c r="AN18" s="303" t="e">
        <f t="shared" ca="1" si="80"/>
        <v>#N/A</v>
      </c>
      <c r="AO18" s="303" t="e">
        <f t="shared" ca="1" si="80"/>
        <v>#N/A</v>
      </c>
      <c r="AP18" s="304" t="e">
        <f t="shared" ca="1" si="80"/>
        <v>#N/A</v>
      </c>
      <c r="AQ18" s="303" t="e">
        <f t="shared" ca="1" si="80"/>
        <v>#N/A</v>
      </c>
      <c r="AR18" s="303" t="e">
        <f t="shared" ca="1" si="80"/>
        <v>#N/A</v>
      </c>
      <c r="AS18" s="303" t="e">
        <f t="shared" ca="1" si="80"/>
        <v>#N/A</v>
      </c>
      <c r="AT18" s="303" t="e">
        <f t="shared" ca="1" si="80"/>
        <v>#N/A</v>
      </c>
      <c r="AU18" s="303" t="e">
        <f t="shared" ca="1" si="80"/>
        <v>#N/A</v>
      </c>
      <c r="AV18" s="303" t="e">
        <f t="shared" ca="1" si="80"/>
        <v>#N/A</v>
      </c>
      <c r="AW18" s="303" t="e">
        <f t="shared" ca="1" si="80"/>
        <v>#N/A</v>
      </c>
      <c r="AX18" s="303" t="e">
        <f t="shared" ca="1" si="80"/>
        <v>#N/A</v>
      </c>
      <c r="AY18" s="303" t="e">
        <f t="shared" ca="1" si="80"/>
        <v>#N/A</v>
      </c>
      <c r="AZ18" s="304" t="e">
        <f t="shared" ca="1" si="80"/>
        <v>#N/A</v>
      </c>
      <c r="BA18" s="303" t="e">
        <f t="shared" ca="1" si="80"/>
        <v>#N/A</v>
      </c>
      <c r="BB18" s="303" t="e">
        <f t="shared" ca="1" si="80"/>
        <v>#N/A</v>
      </c>
      <c r="BC18" s="303" t="e">
        <f t="shared" ca="1" si="80"/>
        <v>#N/A</v>
      </c>
      <c r="BD18" s="303" t="e">
        <f t="shared" ca="1" si="80"/>
        <v>#N/A</v>
      </c>
      <c r="BE18" s="303" t="e">
        <f t="shared" ca="1" si="80"/>
        <v>#N/A</v>
      </c>
      <c r="BF18" s="303" t="e">
        <f t="shared" ca="1" si="80"/>
        <v>#N/A</v>
      </c>
      <c r="BG18" s="303" t="e">
        <f t="shared" ca="1" si="80"/>
        <v>#N/A</v>
      </c>
      <c r="BH18" s="303" t="e">
        <f t="shared" ref="BH18:BY33" ca="1" si="81">IFERROR(INDEX(INDIRECT(CONCATENATE($A18,"!$A$1:$Z$999")),MATCH($B18,INDIRECT(CONCATENATE($A18,"!$A:$A")),0)+BH$3,BH$2)/$L18,INDEX(INDIRECT(CONCATENATE($A18,"!$A$1:$Z$999")),MATCH($B18,INDIRECT(CONCATENATE($A18,"!$A:$A")),0)+BH$3,BH$2))</f>
        <v>#N/A</v>
      </c>
      <c r="BI18" s="303" t="e">
        <f t="shared" ca="1" si="81"/>
        <v>#N/A</v>
      </c>
      <c r="BJ18" s="304" t="e">
        <f t="shared" ca="1" si="81"/>
        <v>#N/A</v>
      </c>
      <c r="BK18" s="303" t="e">
        <f t="shared" ca="1" si="81"/>
        <v>#N/A</v>
      </c>
      <c r="BL18" s="303" t="e">
        <f t="shared" ca="1" si="81"/>
        <v>#N/A</v>
      </c>
      <c r="BM18" s="303" t="e">
        <f t="shared" ca="1" si="81"/>
        <v>#N/A</v>
      </c>
      <c r="BN18" s="303" t="e">
        <f t="shared" ca="1" si="81"/>
        <v>#N/A</v>
      </c>
      <c r="BO18" s="303" t="e">
        <f t="shared" ca="1" si="81"/>
        <v>#N/A</v>
      </c>
      <c r="BP18" s="303" t="e">
        <f t="shared" ca="1" si="81"/>
        <v>#N/A</v>
      </c>
      <c r="BQ18" s="303" t="e">
        <f t="shared" ca="1" si="81"/>
        <v>#N/A</v>
      </c>
      <c r="BR18" s="303" t="e">
        <f t="shared" ca="1" si="81"/>
        <v>#N/A</v>
      </c>
      <c r="BS18" s="303" t="e">
        <f t="shared" ca="1" si="76"/>
        <v>#N/A</v>
      </c>
      <c r="BT18" s="304" t="e">
        <f t="shared" ca="1" si="81"/>
        <v>#N/A</v>
      </c>
      <c r="BU18" s="303" t="e">
        <f t="shared" ca="1" si="81"/>
        <v>#N/A</v>
      </c>
      <c r="BV18" s="303" t="e">
        <f t="shared" ca="1" si="81"/>
        <v>#N/A</v>
      </c>
      <c r="BW18" s="303" t="e">
        <f t="shared" ca="1" si="81"/>
        <v>#N/A</v>
      </c>
      <c r="BX18" s="303" t="e">
        <f t="shared" ca="1" si="79"/>
        <v>#N/A</v>
      </c>
      <c r="BY18" s="303" t="e">
        <f t="shared" ca="1" si="79"/>
        <v>#N/A</v>
      </c>
      <c r="BZ18" s="303" t="e">
        <f t="shared" ca="1" si="79"/>
        <v>#N/A</v>
      </c>
      <c r="CA18" s="303" t="e">
        <f t="shared" ca="1" si="79"/>
        <v>#N/A</v>
      </c>
      <c r="CB18" s="303" t="e">
        <f t="shared" ca="1" si="79"/>
        <v>#N/A</v>
      </c>
      <c r="CC18" s="303" t="e">
        <f t="shared" ca="1" si="76"/>
        <v>#N/A</v>
      </c>
      <c r="CD18" s="304" t="e">
        <f t="shared" ca="1" si="79"/>
        <v>#N/A</v>
      </c>
      <c r="CE18" s="303" t="e">
        <f t="shared" ca="1" si="79"/>
        <v>#N/A</v>
      </c>
      <c r="CF18" s="303" t="e">
        <f t="shared" ca="1" si="79"/>
        <v>#N/A</v>
      </c>
      <c r="CG18" s="303" t="e">
        <f t="shared" ca="1" si="69"/>
        <v>#N/A</v>
      </c>
      <c r="CH18" s="303" t="e">
        <f t="shared" ca="1" si="69"/>
        <v>#N/A</v>
      </c>
      <c r="CI18" s="303" t="e">
        <f t="shared" ca="1" si="69"/>
        <v>#N/A</v>
      </c>
      <c r="CJ18" s="303" t="e">
        <f t="shared" ca="1" si="69"/>
        <v>#N/A</v>
      </c>
      <c r="CK18" s="303" t="e">
        <f t="shared" ca="1" si="69"/>
        <v>#N/A</v>
      </c>
      <c r="CL18" s="303" t="e">
        <f t="shared" ca="1" si="69"/>
        <v>#N/A</v>
      </c>
      <c r="CM18" s="303" t="e">
        <f t="shared" ca="1" si="69"/>
        <v>#N/A</v>
      </c>
      <c r="CN18" s="304" t="e">
        <f t="shared" ca="1" si="69"/>
        <v>#N/A</v>
      </c>
      <c r="CO18" s="303" t="e">
        <f t="shared" ca="1" si="69"/>
        <v>#N/A</v>
      </c>
      <c r="CP18" s="303" t="e">
        <f t="shared" ca="1" si="69"/>
        <v>#N/A</v>
      </c>
      <c r="CQ18" s="303" t="e">
        <f t="shared" ca="1" si="69"/>
        <v>#N/A</v>
      </c>
      <c r="CR18" s="303" t="e">
        <f t="shared" ca="1" si="69"/>
        <v>#N/A</v>
      </c>
      <c r="CS18" s="303" t="e">
        <f t="shared" ca="1" si="69"/>
        <v>#N/A</v>
      </c>
      <c r="CT18" s="303" t="e">
        <f t="shared" ca="1" si="69"/>
        <v>#N/A</v>
      </c>
      <c r="CU18" s="303" t="e">
        <f t="shared" ca="1" si="69"/>
        <v>#N/A</v>
      </c>
      <c r="CV18" s="303" t="e">
        <f t="shared" ca="1" si="69"/>
        <v>#N/A</v>
      </c>
      <c r="CW18" s="303" t="e">
        <f t="shared" ca="1" si="70"/>
        <v>#N/A</v>
      </c>
      <c r="CX18" s="304" t="e">
        <f t="shared" ca="1" si="70"/>
        <v>#N/A</v>
      </c>
      <c r="CY18" s="303" t="e">
        <f t="shared" ca="1" si="70"/>
        <v>#N/A</v>
      </c>
      <c r="CZ18" s="303" t="e">
        <f t="shared" ca="1" si="70"/>
        <v>#N/A</v>
      </c>
      <c r="DA18" s="303" t="e">
        <f t="shared" ca="1" si="70"/>
        <v>#N/A</v>
      </c>
      <c r="DB18" s="303" t="e">
        <f t="shared" ca="1" si="70"/>
        <v>#N/A</v>
      </c>
      <c r="DC18" s="303" t="e">
        <f t="shared" ca="1" si="70"/>
        <v>#N/A</v>
      </c>
      <c r="DD18" s="303" t="e">
        <f t="shared" ca="1" si="70"/>
        <v>#N/A</v>
      </c>
      <c r="DE18" s="303" t="e">
        <f t="shared" ca="1" si="70"/>
        <v>#N/A</v>
      </c>
      <c r="DF18" s="303" t="e">
        <f t="shared" ca="1" si="70"/>
        <v>#N/A</v>
      </c>
      <c r="DG18" s="303" t="e">
        <f t="shared" ca="1" si="70"/>
        <v>#N/A</v>
      </c>
      <c r="DH18" s="304" t="e">
        <f t="shared" ca="1" si="70"/>
        <v>#N/A</v>
      </c>
      <c r="DI18" s="303" t="e">
        <f t="shared" ca="1" si="70"/>
        <v>#N/A</v>
      </c>
      <c r="DJ18" s="303" t="e">
        <f t="shared" ca="1" si="70"/>
        <v>#N/A</v>
      </c>
      <c r="DK18" s="303" t="e">
        <f t="shared" ca="1" si="70"/>
        <v>#N/A</v>
      </c>
      <c r="DL18" s="303" t="e">
        <f t="shared" ca="1" si="70"/>
        <v>#N/A</v>
      </c>
      <c r="DM18" s="303" t="e">
        <f t="shared" ca="1" si="71"/>
        <v>#N/A</v>
      </c>
      <c r="DN18" s="303" t="e">
        <f t="shared" ca="1" si="71"/>
        <v>#N/A</v>
      </c>
      <c r="DO18" s="303" t="e">
        <f t="shared" ca="1" si="71"/>
        <v>#N/A</v>
      </c>
      <c r="DP18" s="303" t="e">
        <f t="shared" ca="1" si="71"/>
        <v>#N/A</v>
      </c>
      <c r="DQ18" s="303" t="e">
        <f t="shared" ca="1" si="71"/>
        <v>#N/A</v>
      </c>
      <c r="DR18" s="304" t="e">
        <f t="shared" ca="1" si="71"/>
        <v>#N/A</v>
      </c>
      <c r="DS18" s="303" t="e">
        <f t="shared" ca="1" si="71"/>
        <v>#N/A</v>
      </c>
      <c r="DT18" s="303" t="e">
        <f t="shared" ca="1" si="71"/>
        <v>#N/A</v>
      </c>
      <c r="DU18" s="303" t="e">
        <f t="shared" ca="1" si="71"/>
        <v>#N/A</v>
      </c>
      <c r="DV18" s="303" t="e">
        <f t="shared" ca="1" si="71"/>
        <v>#N/A</v>
      </c>
      <c r="DW18" s="303" t="e">
        <f t="shared" ca="1" si="71"/>
        <v>#N/A</v>
      </c>
      <c r="DX18" s="303" t="e">
        <f t="shared" ca="1" si="71"/>
        <v>#N/A</v>
      </c>
      <c r="DY18" s="303" t="e">
        <f t="shared" ca="1" si="71"/>
        <v>#N/A</v>
      </c>
      <c r="DZ18" s="303" t="e">
        <f t="shared" ca="1" si="71"/>
        <v>#N/A</v>
      </c>
      <c r="EA18" s="303" t="e">
        <f t="shared" ca="1" si="71"/>
        <v>#N/A</v>
      </c>
      <c r="EB18" s="304" t="e">
        <f t="shared" ca="1" si="71"/>
        <v>#N/A</v>
      </c>
    </row>
    <row r="19" spans="1:132" ht="15" customHeight="1" x14ac:dyDescent="0.35">
      <c r="A19" s="324" t="s">
        <v>84</v>
      </c>
      <c r="B19" s="325">
        <f>IF(A18=A19,B18+1,1)</f>
        <v>1</v>
      </c>
      <c r="C19" s="286" t="str">
        <f ca="1">CONCATENATE($A$1,".",VLOOKUP($F19,Tools!$J$3:$K$6,2,FALSE),".",VLOOKUP($A19,Tools!$N$3:$O$10,2,FALSE),".",1,".",VLOOKUP($G19,Tools!$R$3:$S$23,2,FALSE),".",$H19)</f>
        <v>233.10.2.1.1.1</v>
      </c>
      <c r="D19" s="287" t="str">
        <f t="shared" ca="1" si="73"/>
        <v>Survivors Pension</v>
      </c>
      <c r="E19" s="287" t="str">
        <f t="shared" ca="1" si="73"/>
        <v>Survivors Pension</v>
      </c>
      <c r="F19" s="287" t="str">
        <f t="shared" ca="1" si="66"/>
        <v>Public</v>
      </c>
      <c r="G19" s="287" t="str">
        <f t="shared" ca="1" si="66"/>
        <v>Survivor Pensions</v>
      </c>
      <c r="H19" s="288">
        <f ca="1">IF(IFERROR(G18=G19,FALSE),H18+1,IF(ISERROR(G19),#N/A,1))</f>
        <v>1</v>
      </c>
      <c r="I19" s="289" t="str">
        <f t="shared" ca="1" si="67"/>
        <v>No</v>
      </c>
      <c r="J19" s="289" t="str">
        <f t="shared" ca="1" si="67"/>
        <v>No</v>
      </c>
      <c r="K19" s="289" t="str">
        <f t="shared" ca="1" si="67"/>
        <v>Yes</v>
      </c>
      <c r="L19" s="326">
        <f t="shared" ca="1" si="67"/>
        <v>1</v>
      </c>
      <c r="M19" s="290">
        <f t="shared" ca="1" si="75"/>
        <v>12878.75</v>
      </c>
      <c r="N19" s="290">
        <f t="shared" ca="1" si="75"/>
        <v>5891.25</v>
      </c>
      <c r="O19" s="290">
        <f t="shared" ca="1" si="75"/>
        <v>6987.5</v>
      </c>
      <c r="P19" s="290">
        <f t="shared" ca="1" si="75"/>
        <v>106.25</v>
      </c>
      <c r="Q19" s="290">
        <f t="shared" ca="1" si="75"/>
        <v>1</v>
      </c>
      <c r="R19" s="290">
        <f t="shared" ca="1" si="75"/>
        <v>105.25</v>
      </c>
      <c r="S19" s="290">
        <f t="shared" ca="1" si="75"/>
        <v>4523</v>
      </c>
      <c r="T19" s="290">
        <f t="shared" ca="1" si="75"/>
        <v>5340</v>
      </c>
      <c r="U19" s="290">
        <f t="shared" ca="1" si="75"/>
        <v>12878.75</v>
      </c>
      <c r="V19" s="291" t="str">
        <f t="shared" ca="1" si="75"/>
        <v>(m)</v>
      </c>
      <c r="W19" s="290">
        <f t="shared" ca="1" si="75"/>
        <v>12071.25</v>
      </c>
      <c r="X19" s="290">
        <f t="shared" ca="1" si="75"/>
        <v>5498.25</v>
      </c>
      <c r="Y19" s="290">
        <f t="shared" ca="1" si="75"/>
        <v>6575</v>
      </c>
      <c r="Z19" s="290">
        <f t="shared" ca="1" si="75"/>
        <v>92.25</v>
      </c>
      <c r="AA19" s="290">
        <f t="shared" ca="1" si="75"/>
        <v>1</v>
      </c>
      <c r="AB19" s="290">
        <f t="shared" ca="1" si="75"/>
        <v>91.25</v>
      </c>
      <c r="AC19" s="290">
        <f t="shared" ca="1" si="75"/>
        <v>3584</v>
      </c>
      <c r="AD19" s="290">
        <f t="shared" ref="AD19:AU33" ca="1" si="82">IFERROR(INDEX(INDIRECT(CONCATENATE($A19,"!$A$1:$Z$999")),MATCH($B19,INDIRECT(CONCATENATE($A19,"!$A:$A")),0)+AD$3,AD$2)/$L19,INDEX(INDIRECT(CONCATENATE($A19,"!$A$1:$Z$999")),MATCH($B19,INDIRECT(CONCATENATE($A19,"!$A:$A")),0)+AD$3,AD$2))</f>
        <v>4589</v>
      </c>
      <c r="AE19" s="290">
        <f t="shared" ca="1" si="82"/>
        <v>12071.25</v>
      </c>
      <c r="AF19" s="291" t="str">
        <f t="shared" ca="1" si="82"/>
        <v>(m)</v>
      </c>
      <c r="AG19" s="290">
        <f t="shared" ca="1" si="82"/>
        <v>11309</v>
      </c>
      <c r="AH19" s="290">
        <f t="shared" ca="1" si="82"/>
        <v>5208</v>
      </c>
      <c r="AI19" s="290">
        <f t="shared" ca="1" si="82"/>
        <v>6101</v>
      </c>
      <c r="AJ19" s="290">
        <f t="shared" ca="1" si="82"/>
        <v>84</v>
      </c>
      <c r="AK19" s="290">
        <f t="shared" ca="1" si="82"/>
        <v>1</v>
      </c>
      <c r="AL19" s="290">
        <f t="shared" ca="1" si="82"/>
        <v>83</v>
      </c>
      <c r="AM19" s="290">
        <f t="shared" ca="1" si="82"/>
        <v>911</v>
      </c>
      <c r="AN19" s="290" t="str">
        <f t="shared" ca="1" si="82"/>
        <v>(m)</v>
      </c>
      <c r="AO19" s="290" t="str">
        <f t="shared" ca="1" si="82"/>
        <v>(m)</v>
      </c>
      <c r="AP19" s="291" t="str">
        <f t="shared" ca="1" si="82"/>
        <v>(m)</v>
      </c>
      <c r="AQ19" s="290">
        <f t="shared" ca="1" si="82"/>
        <v>10828</v>
      </c>
      <c r="AR19" s="290">
        <f t="shared" ca="1" si="82"/>
        <v>5044</v>
      </c>
      <c r="AS19" s="290">
        <f t="shared" ca="1" si="82"/>
        <v>5784</v>
      </c>
      <c r="AT19" s="290">
        <f t="shared" ca="1" si="82"/>
        <v>82</v>
      </c>
      <c r="AU19" s="290">
        <f t="shared" ca="1" si="82"/>
        <v>0</v>
      </c>
      <c r="AV19" s="290">
        <f t="shared" ref="AV19:BM33" ca="1" si="83">IFERROR(INDEX(INDIRECT(CONCATENATE($A19,"!$A$1:$Z$999")),MATCH($B19,INDIRECT(CONCATENATE($A19,"!$A:$A")),0)+AV$3,AV$2)/$L19,INDEX(INDIRECT(CONCATENATE($A19,"!$A$1:$Z$999")),MATCH($B19,INDIRECT(CONCATENATE($A19,"!$A:$A")),0)+AV$3,AV$2))</f>
        <v>82</v>
      </c>
      <c r="AW19" s="290">
        <f t="shared" ca="1" si="83"/>
        <v>780</v>
      </c>
      <c r="AX19" s="290" t="str">
        <f t="shared" ca="1" si="83"/>
        <v>(m)</v>
      </c>
      <c r="AY19" s="290" t="str">
        <f t="shared" ca="1" si="83"/>
        <v>(m)</v>
      </c>
      <c r="AZ19" s="291" t="str">
        <f t="shared" ca="1" si="83"/>
        <v>(m)</v>
      </c>
      <c r="BA19" s="290">
        <f t="shared" ca="1" si="83"/>
        <v>9953</v>
      </c>
      <c r="BB19" s="290">
        <f t="shared" ca="1" si="83"/>
        <v>4657</v>
      </c>
      <c r="BC19" s="290">
        <f t="shared" ca="1" si="83"/>
        <v>5296</v>
      </c>
      <c r="BD19" s="290">
        <f t="shared" ca="1" si="83"/>
        <v>90</v>
      </c>
      <c r="BE19" s="290">
        <f t="shared" ca="1" si="83"/>
        <v>0</v>
      </c>
      <c r="BF19" s="290">
        <f t="shared" ca="1" si="83"/>
        <v>90</v>
      </c>
      <c r="BG19" s="290">
        <f t="shared" ca="1" si="83"/>
        <v>805</v>
      </c>
      <c r="BH19" s="290" t="str">
        <f t="shared" ca="1" si="83"/>
        <v>(m)</v>
      </c>
      <c r="BI19" s="290" t="str">
        <f t="shared" ca="1" si="81"/>
        <v>(m)</v>
      </c>
      <c r="BJ19" s="291" t="str">
        <f t="shared" ca="1" si="83"/>
        <v>(m)</v>
      </c>
      <c r="BK19" s="290">
        <f t="shared" ca="1" si="83"/>
        <v>9060</v>
      </c>
      <c r="BL19" s="290">
        <f t="shared" ca="1" si="83"/>
        <v>4249</v>
      </c>
      <c r="BM19" s="290">
        <f t="shared" ca="1" si="83"/>
        <v>4811</v>
      </c>
      <c r="BN19" s="290">
        <f t="shared" ca="1" si="81"/>
        <v>84</v>
      </c>
      <c r="BO19" s="290">
        <f t="shared" ca="1" si="81"/>
        <v>0</v>
      </c>
      <c r="BP19" s="290">
        <f t="shared" ca="1" si="81"/>
        <v>84</v>
      </c>
      <c r="BQ19" s="290">
        <f t="shared" ca="1" si="81"/>
        <v>752</v>
      </c>
      <c r="BR19" s="290" t="str">
        <f t="shared" ca="1" si="81"/>
        <v>(m)</v>
      </c>
      <c r="BS19" s="290" t="str">
        <f t="shared" ca="1" si="76"/>
        <v>(m)</v>
      </c>
      <c r="BT19" s="291" t="str">
        <f t="shared" ca="1" si="81"/>
        <v>(m)</v>
      </c>
      <c r="BU19" s="290">
        <f t="shared" ca="1" si="81"/>
        <v>8214</v>
      </c>
      <c r="BV19" s="290">
        <f t="shared" ca="1" si="81"/>
        <v>3858</v>
      </c>
      <c r="BW19" s="290">
        <f t="shared" ca="1" si="81"/>
        <v>4356</v>
      </c>
      <c r="BX19" s="290">
        <f t="shared" ca="1" si="79"/>
        <v>80</v>
      </c>
      <c r="BY19" s="290">
        <f t="shared" ca="1" si="79"/>
        <v>0</v>
      </c>
      <c r="BZ19" s="290">
        <f t="shared" ca="1" si="79"/>
        <v>80</v>
      </c>
      <c r="CA19" s="290" t="str">
        <f t="shared" ca="1" si="79"/>
        <v>(m)</v>
      </c>
      <c r="CB19" s="290" t="str">
        <f t="shared" ca="1" si="79"/>
        <v>(m)</v>
      </c>
      <c r="CC19" s="290" t="str">
        <f t="shared" ca="1" si="76"/>
        <v>(m)</v>
      </c>
      <c r="CD19" s="291" t="str">
        <f t="shared" ca="1" si="79"/>
        <v>(m)</v>
      </c>
      <c r="CE19" s="290">
        <f t="shared" ca="1" si="79"/>
        <v>7578</v>
      </c>
      <c r="CF19" s="290">
        <f t="shared" ca="1" si="79"/>
        <v>3606</v>
      </c>
      <c r="CG19" s="290">
        <f t="shared" ca="1" si="69"/>
        <v>3972</v>
      </c>
      <c r="CH19" s="290">
        <f t="shared" ca="1" si="69"/>
        <v>82</v>
      </c>
      <c r="CI19" s="290">
        <f t="shared" ca="1" si="69"/>
        <v>0</v>
      </c>
      <c r="CJ19" s="290">
        <f t="shared" ca="1" si="69"/>
        <v>82</v>
      </c>
      <c r="CK19" s="290" t="str">
        <f t="shared" ca="1" si="69"/>
        <v>(m)</v>
      </c>
      <c r="CL19" s="290" t="str">
        <f t="shared" ca="1" si="69"/>
        <v>(m)</v>
      </c>
      <c r="CM19" s="290" t="str">
        <f t="shared" ca="1" si="69"/>
        <v>(m)</v>
      </c>
      <c r="CN19" s="291" t="str">
        <f t="shared" ca="1" si="69"/>
        <v>(m)</v>
      </c>
      <c r="CO19" s="290">
        <f t="shared" ca="1" si="69"/>
        <v>7094</v>
      </c>
      <c r="CP19" s="290">
        <f t="shared" ca="1" si="69"/>
        <v>3378</v>
      </c>
      <c r="CQ19" s="290">
        <f t="shared" ca="1" si="69"/>
        <v>3716</v>
      </c>
      <c r="CR19" s="290">
        <f t="shared" ca="1" si="69"/>
        <v>88</v>
      </c>
      <c r="CS19" s="290">
        <f t="shared" ca="1" si="69"/>
        <v>0</v>
      </c>
      <c r="CT19" s="290">
        <f t="shared" ca="1" si="69"/>
        <v>88</v>
      </c>
      <c r="CU19" s="290" t="str">
        <f t="shared" ca="1" si="69"/>
        <v>(m)</v>
      </c>
      <c r="CV19" s="290" t="str">
        <f t="shared" ca="1" si="69"/>
        <v>(m)</v>
      </c>
      <c r="CW19" s="290" t="str">
        <f t="shared" ca="1" si="70"/>
        <v>(m)</v>
      </c>
      <c r="CX19" s="291" t="str">
        <f t="shared" ca="1" si="70"/>
        <v>(m)</v>
      </c>
      <c r="CY19" s="290">
        <f t="shared" ca="1" si="70"/>
        <v>6899</v>
      </c>
      <c r="CZ19" s="290">
        <f t="shared" ca="1" si="70"/>
        <v>3306</v>
      </c>
      <c r="DA19" s="290">
        <f t="shared" ca="1" si="70"/>
        <v>3593</v>
      </c>
      <c r="DB19" s="290">
        <f t="shared" ca="1" si="70"/>
        <v>86</v>
      </c>
      <c r="DC19" s="290">
        <f t="shared" ca="1" si="70"/>
        <v>0</v>
      </c>
      <c r="DD19" s="290">
        <f t="shared" ca="1" si="70"/>
        <v>86</v>
      </c>
      <c r="DE19" s="290" t="str">
        <f t="shared" ca="1" si="70"/>
        <v>(m)</v>
      </c>
      <c r="DF19" s="290" t="str">
        <f t="shared" ca="1" si="70"/>
        <v>(m)</v>
      </c>
      <c r="DG19" s="290" t="str">
        <f t="shared" ca="1" si="70"/>
        <v>(m)</v>
      </c>
      <c r="DH19" s="291" t="str">
        <f t="shared" ca="1" si="70"/>
        <v>(m)</v>
      </c>
      <c r="DI19" s="290">
        <f t="shared" ca="1" si="70"/>
        <v>6507</v>
      </c>
      <c r="DJ19" s="290">
        <f t="shared" ca="1" si="70"/>
        <v>3111</v>
      </c>
      <c r="DK19" s="290">
        <f t="shared" ca="1" si="70"/>
        <v>3396</v>
      </c>
      <c r="DL19" s="290">
        <f t="shared" ref="DL19:DP19" ca="1" si="84">IFERROR(INDEX(INDIRECT(CONCATENATE($A19,"!$A$1:$Z$999")),MATCH($B19,INDIRECT(CONCATENATE($A19,"!$A:$A")),0)+DL$3,DL$2)/$L19,INDEX(INDIRECT(CONCATENATE($A19,"!$A$1:$Z$999")),MATCH($B19,INDIRECT(CONCATENATE($A19,"!$A:$A")),0)+DL$3,DL$2))</f>
        <v>94</v>
      </c>
      <c r="DM19" s="290">
        <f t="shared" ca="1" si="84"/>
        <v>0</v>
      </c>
      <c r="DN19" s="290">
        <f t="shared" ca="1" si="84"/>
        <v>94</v>
      </c>
      <c r="DO19" s="290">
        <f t="shared" ca="1" si="84"/>
        <v>514</v>
      </c>
      <c r="DP19" s="290" t="str">
        <f t="shared" ca="1" si="84"/>
        <v>(m)</v>
      </c>
      <c r="DQ19" s="290" t="str">
        <f t="shared" ca="1" si="71"/>
        <v>(m)</v>
      </c>
      <c r="DR19" s="291" t="str">
        <f t="shared" ca="1" si="71"/>
        <v>(m)</v>
      </c>
      <c r="DS19" s="290">
        <f t="shared" ca="1" si="71"/>
        <v>6359</v>
      </c>
      <c r="DT19" s="290">
        <f t="shared" ca="1" si="71"/>
        <v>3032</v>
      </c>
      <c r="DU19" s="290">
        <f t="shared" ca="1" si="71"/>
        <v>3327</v>
      </c>
      <c r="DV19" s="290">
        <f t="shared" ca="1" si="71"/>
        <v>100</v>
      </c>
      <c r="DW19" s="290">
        <f t="shared" ca="1" si="71"/>
        <v>0</v>
      </c>
      <c r="DX19" s="290">
        <f t="shared" ca="1" si="71"/>
        <v>100</v>
      </c>
      <c r="DY19" s="290">
        <f t="shared" ca="1" si="71"/>
        <v>614</v>
      </c>
      <c r="DZ19" s="290" t="str">
        <f t="shared" ca="1" si="71"/>
        <v>(m)</v>
      </c>
      <c r="EA19" s="290" t="str">
        <f t="shared" ca="1" si="71"/>
        <v>(m)</v>
      </c>
      <c r="EB19" s="291" t="str">
        <f t="shared" ca="1" si="71"/>
        <v>(m)</v>
      </c>
    </row>
    <row r="20" spans="1:132" ht="15" customHeight="1" x14ac:dyDescent="0.35">
      <c r="A20" s="327" t="s">
        <v>84</v>
      </c>
      <c r="B20" s="328">
        <f t="shared" si="77"/>
        <v>2</v>
      </c>
      <c r="C20" s="292" t="e">
        <f ca="1">CONCATENATE($A$1,".",VLOOKUP($F20,Tools!$J$3:$K$6,2,FALSE),".",VLOOKUP($A20,Tools!$N$3:$O$10,2,FALSE),".",1,".",VLOOKUP($G20,Tools!$R$3:$S$23,2,FALSE),".",$H20)</f>
        <v>#N/A</v>
      </c>
      <c r="D20" s="293" t="e">
        <f t="shared" ca="1" si="73"/>
        <v>#N/A</v>
      </c>
      <c r="E20" s="293" t="e">
        <f t="shared" ca="1" si="73"/>
        <v>#N/A</v>
      </c>
      <c r="F20" s="293" t="e">
        <f t="shared" ca="1" si="73"/>
        <v>#N/A</v>
      </c>
      <c r="G20" s="293" t="e">
        <f t="shared" ca="1" si="73"/>
        <v>#N/A</v>
      </c>
      <c r="H20" s="294" t="e">
        <f t="shared" ca="1" si="74"/>
        <v>#N/A</v>
      </c>
      <c r="I20" s="295" t="e">
        <f t="shared" ref="I20:L83" ca="1" si="85">INDEX(INDIRECT(CONCATENATE($A20,"!$A$1:$Z$999")),MATCH($B20,INDIRECT(CONCATENATE($A20,"!$A:$A")),0)+I$3,I$2)</f>
        <v>#N/A</v>
      </c>
      <c r="J20" s="295" t="e">
        <f t="shared" ca="1" si="85"/>
        <v>#N/A</v>
      </c>
      <c r="K20" s="295" t="e">
        <f t="shared" ca="1" si="85"/>
        <v>#N/A</v>
      </c>
      <c r="L20" s="329" t="e">
        <f t="shared" ca="1" si="85"/>
        <v>#N/A</v>
      </c>
      <c r="M20" s="296" t="e">
        <f t="shared" ca="1" si="75"/>
        <v>#N/A</v>
      </c>
      <c r="N20" s="296" t="e">
        <f t="shared" ca="1" si="75"/>
        <v>#N/A</v>
      </c>
      <c r="O20" s="296" t="e">
        <f t="shared" ca="1" si="75"/>
        <v>#N/A</v>
      </c>
      <c r="P20" s="296" t="e">
        <f t="shared" ca="1" si="75"/>
        <v>#N/A</v>
      </c>
      <c r="Q20" s="296" t="e">
        <f t="shared" ca="1" si="75"/>
        <v>#N/A</v>
      </c>
      <c r="R20" s="296" t="e">
        <f t="shared" ca="1" si="75"/>
        <v>#N/A</v>
      </c>
      <c r="S20" s="296" t="e">
        <f t="shared" ca="1" si="75"/>
        <v>#N/A</v>
      </c>
      <c r="T20" s="296" t="e">
        <f t="shared" ca="1" si="75"/>
        <v>#N/A</v>
      </c>
      <c r="U20" s="296" t="e">
        <f t="shared" ca="1" si="75"/>
        <v>#N/A</v>
      </c>
      <c r="V20" s="297" t="e">
        <f t="shared" ca="1" si="75"/>
        <v>#N/A</v>
      </c>
      <c r="W20" s="296" t="e">
        <f t="shared" ca="1" si="75"/>
        <v>#N/A</v>
      </c>
      <c r="X20" s="296" t="e">
        <f t="shared" ca="1" si="75"/>
        <v>#N/A</v>
      </c>
      <c r="Y20" s="296" t="e">
        <f t="shared" ca="1" si="75"/>
        <v>#N/A</v>
      </c>
      <c r="Z20" s="296" t="e">
        <f t="shared" ca="1" si="75"/>
        <v>#N/A</v>
      </c>
      <c r="AA20" s="296" t="e">
        <f t="shared" ca="1" si="75"/>
        <v>#N/A</v>
      </c>
      <c r="AB20" s="296" t="e">
        <f t="shared" ca="1" si="75"/>
        <v>#N/A</v>
      </c>
      <c r="AC20" s="296" t="e">
        <f t="shared" ca="1" si="75"/>
        <v>#N/A</v>
      </c>
      <c r="AD20" s="296" t="e">
        <f t="shared" ca="1" si="82"/>
        <v>#N/A</v>
      </c>
      <c r="AE20" s="296" t="e">
        <f t="shared" ca="1" si="82"/>
        <v>#N/A</v>
      </c>
      <c r="AF20" s="297" t="e">
        <f t="shared" ca="1" si="82"/>
        <v>#N/A</v>
      </c>
      <c r="AG20" s="296" t="e">
        <f t="shared" ca="1" si="82"/>
        <v>#N/A</v>
      </c>
      <c r="AH20" s="296" t="e">
        <f t="shared" ca="1" si="82"/>
        <v>#N/A</v>
      </c>
      <c r="AI20" s="296" t="e">
        <f t="shared" ca="1" si="82"/>
        <v>#N/A</v>
      </c>
      <c r="AJ20" s="296" t="e">
        <f t="shared" ca="1" si="82"/>
        <v>#N/A</v>
      </c>
      <c r="AK20" s="296" t="e">
        <f t="shared" ca="1" si="82"/>
        <v>#N/A</v>
      </c>
      <c r="AL20" s="296" t="e">
        <f t="shared" ca="1" si="82"/>
        <v>#N/A</v>
      </c>
      <c r="AM20" s="296" t="e">
        <f t="shared" ca="1" si="82"/>
        <v>#N/A</v>
      </c>
      <c r="AN20" s="296" t="e">
        <f t="shared" ca="1" si="82"/>
        <v>#N/A</v>
      </c>
      <c r="AO20" s="296" t="e">
        <f t="shared" ca="1" si="82"/>
        <v>#N/A</v>
      </c>
      <c r="AP20" s="297" t="e">
        <f t="shared" ca="1" si="82"/>
        <v>#N/A</v>
      </c>
      <c r="AQ20" s="296" t="e">
        <f t="shared" ca="1" si="82"/>
        <v>#N/A</v>
      </c>
      <c r="AR20" s="296" t="e">
        <f t="shared" ca="1" si="82"/>
        <v>#N/A</v>
      </c>
      <c r="AS20" s="296" t="e">
        <f t="shared" ca="1" si="82"/>
        <v>#N/A</v>
      </c>
      <c r="AT20" s="296" t="e">
        <f t="shared" ca="1" si="82"/>
        <v>#N/A</v>
      </c>
      <c r="AU20" s="296" t="e">
        <f t="shared" ca="1" si="82"/>
        <v>#N/A</v>
      </c>
      <c r="AV20" s="296" t="e">
        <f t="shared" ca="1" si="83"/>
        <v>#N/A</v>
      </c>
      <c r="AW20" s="296" t="e">
        <f t="shared" ca="1" si="83"/>
        <v>#N/A</v>
      </c>
      <c r="AX20" s="296" t="e">
        <f t="shared" ca="1" si="83"/>
        <v>#N/A</v>
      </c>
      <c r="AY20" s="296" t="e">
        <f t="shared" ca="1" si="83"/>
        <v>#N/A</v>
      </c>
      <c r="AZ20" s="297" t="e">
        <f t="shared" ca="1" si="83"/>
        <v>#N/A</v>
      </c>
      <c r="BA20" s="296" t="e">
        <f t="shared" ca="1" si="83"/>
        <v>#N/A</v>
      </c>
      <c r="BB20" s="296" t="e">
        <f t="shared" ca="1" si="83"/>
        <v>#N/A</v>
      </c>
      <c r="BC20" s="296" t="e">
        <f t="shared" ca="1" si="83"/>
        <v>#N/A</v>
      </c>
      <c r="BD20" s="296" t="e">
        <f t="shared" ca="1" si="83"/>
        <v>#N/A</v>
      </c>
      <c r="BE20" s="296" t="e">
        <f t="shared" ca="1" si="83"/>
        <v>#N/A</v>
      </c>
      <c r="BF20" s="296" t="e">
        <f t="shared" ca="1" si="83"/>
        <v>#N/A</v>
      </c>
      <c r="BG20" s="296" t="e">
        <f t="shared" ca="1" si="83"/>
        <v>#N/A</v>
      </c>
      <c r="BH20" s="296" t="e">
        <f t="shared" ca="1" si="83"/>
        <v>#N/A</v>
      </c>
      <c r="BI20" s="296" t="e">
        <f t="shared" ca="1" si="81"/>
        <v>#N/A</v>
      </c>
      <c r="BJ20" s="297" t="e">
        <f t="shared" ca="1" si="83"/>
        <v>#N/A</v>
      </c>
      <c r="BK20" s="296" t="e">
        <f t="shared" ca="1" si="83"/>
        <v>#N/A</v>
      </c>
      <c r="BL20" s="296" t="e">
        <f t="shared" ca="1" si="83"/>
        <v>#N/A</v>
      </c>
      <c r="BM20" s="296" t="e">
        <f t="shared" ca="1" si="83"/>
        <v>#N/A</v>
      </c>
      <c r="BN20" s="296" t="e">
        <f t="shared" ca="1" si="81"/>
        <v>#N/A</v>
      </c>
      <c r="BO20" s="296" t="e">
        <f t="shared" ca="1" si="81"/>
        <v>#N/A</v>
      </c>
      <c r="BP20" s="296" t="e">
        <f t="shared" ca="1" si="81"/>
        <v>#N/A</v>
      </c>
      <c r="BQ20" s="296" t="e">
        <f t="shared" ca="1" si="81"/>
        <v>#N/A</v>
      </c>
      <c r="BR20" s="296" t="e">
        <f t="shared" ca="1" si="81"/>
        <v>#N/A</v>
      </c>
      <c r="BS20" s="296" t="e">
        <f t="shared" ca="1" si="76"/>
        <v>#N/A</v>
      </c>
      <c r="BT20" s="297" t="e">
        <f t="shared" ca="1" si="81"/>
        <v>#N/A</v>
      </c>
      <c r="BU20" s="296" t="e">
        <f t="shared" ca="1" si="81"/>
        <v>#N/A</v>
      </c>
      <c r="BV20" s="296" t="e">
        <f t="shared" ca="1" si="81"/>
        <v>#N/A</v>
      </c>
      <c r="BW20" s="296" t="e">
        <f t="shared" ca="1" si="81"/>
        <v>#N/A</v>
      </c>
      <c r="BX20" s="296" t="e">
        <f t="shared" ca="1" si="79"/>
        <v>#N/A</v>
      </c>
      <c r="BY20" s="296" t="e">
        <f t="shared" ca="1" si="79"/>
        <v>#N/A</v>
      </c>
      <c r="BZ20" s="296" t="e">
        <f t="shared" ca="1" si="79"/>
        <v>#N/A</v>
      </c>
      <c r="CA20" s="296" t="e">
        <f t="shared" ca="1" si="79"/>
        <v>#N/A</v>
      </c>
      <c r="CB20" s="296" t="e">
        <f t="shared" ca="1" si="79"/>
        <v>#N/A</v>
      </c>
      <c r="CC20" s="296" t="e">
        <f t="shared" ca="1" si="76"/>
        <v>#N/A</v>
      </c>
      <c r="CD20" s="297" t="e">
        <f t="shared" ca="1" si="79"/>
        <v>#N/A</v>
      </c>
      <c r="CE20" s="296" t="e">
        <f t="shared" ca="1" si="79"/>
        <v>#N/A</v>
      </c>
      <c r="CF20" s="296" t="e">
        <f t="shared" ca="1" si="79"/>
        <v>#N/A</v>
      </c>
      <c r="CG20" s="296" t="e">
        <f t="shared" ca="1" si="79"/>
        <v>#N/A</v>
      </c>
      <c r="CH20" s="296" t="e">
        <f t="shared" ca="1" si="79"/>
        <v>#N/A</v>
      </c>
      <c r="CI20" s="296" t="e">
        <f t="shared" ca="1" si="79"/>
        <v>#N/A</v>
      </c>
      <c r="CJ20" s="296" t="e">
        <f t="shared" ca="1" si="79"/>
        <v>#N/A</v>
      </c>
      <c r="CK20" s="296" t="e">
        <f t="shared" ca="1" si="79"/>
        <v>#N/A</v>
      </c>
      <c r="CL20" s="296" t="e">
        <f t="shared" ca="1" si="79"/>
        <v>#N/A</v>
      </c>
      <c r="CM20" s="296" t="e">
        <f t="shared" ca="1" si="79"/>
        <v>#N/A</v>
      </c>
      <c r="CN20" s="297" t="e">
        <f t="shared" ca="1" si="79"/>
        <v>#N/A</v>
      </c>
      <c r="CO20" s="296" t="e">
        <f t="shared" ca="1" si="79"/>
        <v>#N/A</v>
      </c>
      <c r="CP20" s="296" t="e">
        <f t="shared" ca="1" si="79"/>
        <v>#N/A</v>
      </c>
      <c r="CQ20" s="296" t="e">
        <f t="shared" ref="CQ20:DH35" ca="1" si="86">IFERROR(INDEX(INDIRECT(CONCATENATE($A20,"!$A$1:$Z$999")),MATCH($B20,INDIRECT(CONCATENATE($A20,"!$A:$A")),0)+CQ$3,CQ$2)/$L20,INDEX(INDIRECT(CONCATENATE($A20,"!$A$1:$Z$999")),MATCH($B20,INDIRECT(CONCATENATE($A20,"!$A:$A")),0)+CQ$3,CQ$2))</f>
        <v>#N/A</v>
      </c>
      <c r="CR20" s="296" t="e">
        <f t="shared" ca="1" si="86"/>
        <v>#N/A</v>
      </c>
      <c r="CS20" s="296" t="e">
        <f t="shared" ca="1" si="86"/>
        <v>#N/A</v>
      </c>
      <c r="CT20" s="296" t="e">
        <f t="shared" ca="1" si="86"/>
        <v>#N/A</v>
      </c>
      <c r="CU20" s="296" t="e">
        <f t="shared" ca="1" si="86"/>
        <v>#N/A</v>
      </c>
      <c r="CV20" s="296" t="e">
        <f t="shared" ca="1" si="86"/>
        <v>#N/A</v>
      </c>
      <c r="CW20" s="296" t="e">
        <f t="shared" ca="1" si="86"/>
        <v>#N/A</v>
      </c>
      <c r="CX20" s="297" t="e">
        <f t="shared" ca="1" si="86"/>
        <v>#N/A</v>
      </c>
      <c r="CY20" s="296" t="e">
        <f t="shared" ca="1" si="86"/>
        <v>#N/A</v>
      </c>
      <c r="CZ20" s="296" t="e">
        <f t="shared" ca="1" si="86"/>
        <v>#N/A</v>
      </c>
      <c r="DA20" s="296" t="e">
        <f t="shared" ca="1" si="86"/>
        <v>#N/A</v>
      </c>
      <c r="DB20" s="296" t="e">
        <f t="shared" ca="1" si="86"/>
        <v>#N/A</v>
      </c>
      <c r="DC20" s="296" t="e">
        <f t="shared" ca="1" si="86"/>
        <v>#N/A</v>
      </c>
      <c r="DD20" s="296" t="e">
        <f t="shared" ca="1" si="86"/>
        <v>#N/A</v>
      </c>
      <c r="DE20" s="296" t="e">
        <f t="shared" ca="1" si="86"/>
        <v>#N/A</v>
      </c>
      <c r="DF20" s="296" t="e">
        <f t="shared" ca="1" si="86"/>
        <v>#N/A</v>
      </c>
      <c r="DG20" s="296" t="e">
        <f t="shared" ca="1" si="86"/>
        <v>#N/A</v>
      </c>
      <c r="DH20" s="297" t="e">
        <f t="shared" ca="1" si="86"/>
        <v>#N/A</v>
      </c>
      <c r="DI20" s="296" t="e">
        <f t="shared" ref="DI20:EB32" ca="1" si="87">IFERROR(INDEX(INDIRECT(CONCATENATE($A20,"!$A$1:$Z$999")),MATCH($B20,INDIRECT(CONCATENATE($A20,"!$A:$A")),0)+DI$3,DI$2)/$L20,INDEX(INDIRECT(CONCATENATE($A20,"!$A$1:$Z$999")),MATCH($B20,INDIRECT(CONCATENATE($A20,"!$A:$A")),0)+DI$3,DI$2))</f>
        <v>#N/A</v>
      </c>
      <c r="DJ20" s="296" t="e">
        <f t="shared" ca="1" si="87"/>
        <v>#N/A</v>
      </c>
      <c r="DK20" s="296" t="e">
        <f t="shared" ca="1" si="87"/>
        <v>#N/A</v>
      </c>
      <c r="DL20" s="296" t="e">
        <f t="shared" ca="1" si="87"/>
        <v>#N/A</v>
      </c>
      <c r="DM20" s="296" t="e">
        <f t="shared" ca="1" si="87"/>
        <v>#N/A</v>
      </c>
      <c r="DN20" s="296" t="e">
        <f t="shared" ca="1" si="87"/>
        <v>#N/A</v>
      </c>
      <c r="DO20" s="296" t="e">
        <f t="shared" ca="1" si="87"/>
        <v>#N/A</v>
      </c>
      <c r="DP20" s="296" t="e">
        <f t="shared" ca="1" si="87"/>
        <v>#N/A</v>
      </c>
      <c r="DQ20" s="296" t="e">
        <f t="shared" ca="1" si="87"/>
        <v>#N/A</v>
      </c>
      <c r="DR20" s="297" t="e">
        <f t="shared" ca="1" si="87"/>
        <v>#N/A</v>
      </c>
      <c r="DS20" s="296" t="e">
        <f t="shared" ca="1" si="87"/>
        <v>#N/A</v>
      </c>
      <c r="DT20" s="296" t="e">
        <f t="shared" ca="1" si="87"/>
        <v>#N/A</v>
      </c>
      <c r="DU20" s="296" t="e">
        <f t="shared" ca="1" si="87"/>
        <v>#N/A</v>
      </c>
      <c r="DV20" s="296" t="e">
        <f t="shared" ca="1" si="87"/>
        <v>#N/A</v>
      </c>
      <c r="DW20" s="296" t="e">
        <f t="shared" ca="1" si="87"/>
        <v>#N/A</v>
      </c>
      <c r="DX20" s="296" t="e">
        <f t="shared" ca="1" si="87"/>
        <v>#N/A</v>
      </c>
      <c r="DY20" s="296" t="e">
        <f t="shared" ca="1" si="87"/>
        <v>#N/A</v>
      </c>
      <c r="DZ20" s="296" t="e">
        <f t="shared" ca="1" si="87"/>
        <v>#N/A</v>
      </c>
      <c r="EA20" s="296" t="e">
        <f t="shared" ca="1" si="87"/>
        <v>#N/A</v>
      </c>
      <c r="EB20" s="297" t="e">
        <f t="shared" ca="1" si="87"/>
        <v>#N/A</v>
      </c>
    </row>
    <row r="21" spans="1:132" ht="15" customHeight="1" x14ac:dyDescent="0.35">
      <c r="A21" s="327" t="s">
        <v>84</v>
      </c>
      <c r="B21" s="328">
        <f t="shared" si="77"/>
        <v>3</v>
      </c>
      <c r="C21" s="292" t="e">
        <f ca="1">CONCATENATE($A$1,".",VLOOKUP($F21,Tools!$J$3:$K$6,2,FALSE),".",VLOOKUP($A21,Tools!$N$3:$O$10,2,FALSE),".",1,".",VLOOKUP($G21,Tools!$R$3:$S$23,2,FALSE),".",$H21)</f>
        <v>#N/A</v>
      </c>
      <c r="D21" s="293" t="e">
        <f t="shared" ca="1" si="73"/>
        <v>#N/A</v>
      </c>
      <c r="E21" s="293" t="e">
        <f t="shared" ca="1" si="73"/>
        <v>#N/A</v>
      </c>
      <c r="F21" s="293" t="e">
        <f t="shared" ca="1" si="73"/>
        <v>#N/A</v>
      </c>
      <c r="G21" s="293" t="e">
        <f t="shared" ca="1" si="73"/>
        <v>#N/A</v>
      </c>
      <c r="H21" s="294" t="e">
        <f t="shared" ca="1" si="74"/>
        <v>#N/A</v>
      </c>
      <c r="I21" s="295" t="e">
        <f t="shared" ca="1" si="85"/>
        <v>#N/A</v>
      </c>
      <c r="J21" s="295" t="e">
        <f t="shared" ca="1" si="85"/>
        <v>#N/A</v>
      </c>
      <c r="K21" s="295" t="e">
        <f t="shared" ca="1" si="85"/>
        <v>#N/A</v>
      </c>
      <c r="L21" s="329" t="e">
        <f t="shared" ca="1" si="85"/>
        <v>#N/A</v>
      </c>
      <c r="M21" s="296" t="e">
        <f t="shared" ca="1" si="75"/>
        <v>#N/A</v>
      </c>
      <c r="N21" s="296" t="e">
        <f t="shared" ca="1" si="75"/>
        <v>#N/A</v>
      </c>
      <c r="O21" s="296" t="e">
        <f t="shared" ca="1" si="75"/>
        <v>#N/A</v>
      </c>
      <c r="P21" s="296" t="e">
        <f t="shared" ca="1" si="75"/>
        <v>#N/A</v>
      </c>
      <c r="Q21" s="296" t="e">
        <f t="shared" ca="1" si="75"/>
        <v>#N/A</v>
      </c>
      <c r="R21" s="296" t="e">
        <f t="shared" ca="1" si="75"/>
        <v>#N/A</v>
      </c>
      <c r="S21" s="296" t="e">
        <f t="shared" ca="1" si="75"/>
        <v>#N/A</v>
      </c>
      <c r="T21" s="296" t="e">
        <f t="shared" ca="1" si="75"/>
        <v>#N/A</v>
      </c>
      <c r="U21" s="296" t="e">
        <f t="shared" ca="1" si="75"/>
        <v>#N/A</v>
      </c>
      <c r="V21" s="297" t="e">
        <f t="shared" ca="1" si="75"/>
        <v>#N/A</v>
      </c>
      <c r="W21" s="296" t="e">
        <f t="shared" ca="1" si="75"/>
        <v>#N/A</v>
      </c>
      <c r="X21" s="296" t="e">
        <f t="shared" ca="1" si="75"/>
        <v>#N/A</v>
      </c>
      <c r="Y21" s="296" t="e">
        <f t="shared" ca="1" si="75"/>
        <v>#N/A</v>
      </c>
      <c r="Z21" s="296" t="e">
        <f t="shared" ca="1" si="75"/>
        <v>#N/A</v>
      </c>
      <c r="AA21" s="296" t="e">
        <f t="shared" ca="1" si="75"/>
        <v>#N/A</v>
      </c>
      <c r="AB21" s="296" t="e">
        <f t="shared" ca="1" si="75"/>
        <v>#N/A</v>
      </c>
      <c r="AC21" s="296" t="e">
        <f t="shared" ref="AC21" ca="1" si="88">IFERROR(INDEX(INDIRECT(CONCATENATE($A21,"!$A$1:$Z$999")),MATCH($B21,INDIRECT(CONCATENATE($A21,"!$A:$A")),0)+AC$3,AC$2)/$L21,INDEX(INDIRECT(CONCATENATE($A21,"!$A$1:$Z$999")),MATCH($B21,INDIRECT(CONCATENATE($A21,"!$A:$A")),0)+AC$3,AC$2))</f>
        <v>#N/A</v>
      </c>
      <c r="AD21" s="296" t="e">
        <f t="shared" ca="1" si="82"/>
        <v>#N/A</v>
      </c>
      <c r="AE21" s="296" t="e">
        <f t="shared" ca="1" si="82"/>
        <v>#N/A</v>
      </c>
      <c r="AF21" s="297" t="e">
        <f t="shared" ca="1" si="82"/>
        <v>#N/A</v>
      </c>
      <c r="AG21" s="296" t="e">
        <f t="shared" ca="1" si="82"/>
        <v>#N/A</v>
      </c>
      <c r="AH21" s="296" t="e">
        <f t="shared" ca="1" si="82"/>
        <v>#N/A</v>
      </c>
      <c r="AI21" s="296" t="e">
        <f t="shared" ca="1" si="82"/>
        <v>#N/A</v>
      </c>
      <c r="AJ21" s="296" t="e">
        <f t="shared" ca="1" si="82"/>
        <v>#N/A</v>
      </c>
      <c r="AK21" s="296" t="e">
        <f t="shared" ca="1" si="82"/>
        <v>#N/A</v>
      </c>
      <c r="AL21" s="296" t="e">
        <f t="shared" ca="1" si="82"/>
        <v>#N/A</v>
      </c>
      <c r="AM21" s="296" t="e">
        <f t="shared" ca="1" si="82"/>
        <v>#N/A</v>
      </c>
      <c r="AN21" s="296" t="e">
        <f t="shared" ca="1" si="82"/>
        <v>#N/A</v>
      </c>
      <c r="AO21" s="296" t="e">
        <f t="shared" ca="1" si="82"/>
        <v>#N/A</v>
      </c>
      <c r="AP21" s="297" t="e">
        <f t="shared" ca="1" si="82"/>
        <v>#N/A</v>
      </c>
      <c r="AQ21" s="296" t="e">
        <f t="shared" ca="1" si="82"/>
        <v>#N/A</v>
      </c>
      <c r="AR21" s="296" t="e">
        <f t="shared" ca="1" si="82"/>
        <v>#N/A</v>
      </c>
      <c r="AS21" s="296" t="e">
        <f t="shared" ca="1" si="82"/>
        <v>#N/A</v>
      </c>
      <c r="AT21" s="296" t="e">
        <f t="shared" ca="1" si="82"/>
        <v>#N/A</v>
      </c>
      <c r="AU21" s="296" t="e">
        <f t="shared" ca="1" si="82"/>
        <v>#N/A</v>
      </c>
      <c r="AV21" s="296" t="e">
        <f t="shared" ca="1" si="83"/>
        <v>#N/A</v>
      </c>
      <c r="AW21" s="296" t="e">
        <f t="shared" ca="1" si="83"/>
        <v>#N/A</v>
      </c>
      <c r="AX21" s="296" t="e">
        <f t="shared" ca="1" si="83"/>
        <v>#N/A</v>
      </c>
      <c r="AY21" s="296" t="e">
        <f t="shared" ca="1" si="83"/>
        <v>#N/A</v>
      </c>
      <c r="AZ21" s="297" t="e">
        <f t="shared" ca="1" si="83"/>
        <v>#N/A</v>
      </c>
      <c r="BA21" s="296" t="e">
        <f t="shared" ca="1" si="83"/>
        <v>#N/A</v>
      </c>
      <c r="BB21" s="296" t="e">
        <f t="shared" ca="1" si="83"/>
        <v>#N/A</v>
      </c>
      <c r="BC21" s="296" t="e">
        <f t="shared" ca="1" si="83"/>
        <v>#N/A</v>
      </c>
      <c r="BD21" s="296" t="e">
        <f t="shared" ca="1" si="83"/>
        <v>#N/A</v>
      </c>
      <c r="BE21" s="296" t="e">
        <f t="shared" ca="1" si="83"/>
        <v>#N/A</v>
      </c>
      <c r="BF21" s="296" t="e">
        <f t="shared" ca="1" si="83"/>
        <v>#N/A</v>
      </c>
      <c r="BG21" s="296" t="e">
        <f t="shared" ca="1" si="83"/>
        <v>#N/A</v>
      </c>
      <c r="BH21" s="296" t="e">
        <f t="shared" ca="1" si="83"/>
        <v>#N/A</v>
      </c>
      <c r="BI21" s="296" t="e">
        <f t="shared" ca="1" si="81"/>
        <v>#N/A</v>
      </c>
      <c r="BJ21" s="297" t="e">
        <f t="shared" ca="1" si="83"/>
        <v>#N/A</v>
      </c>
      <c r="BK21" s="296" t="e">
        <f t="shared" ca="1" si="83"/>
        <v>#N/A</v>
      </c>
      <c r="BL21" s="296" t="e">
        <f t="shared" ca="1" si="83"/>
        <v>#N/A</v>
      </c>
      <c r="BM21" s="296" t="e">
        <f t="shared" ca="1" si="83"/>
        <v>#N/A</v>
      </c>
      <c r="BN21" s="296" t="e">
        <f t="shared" ca="1" si="81"/>
        <v>#N/A</v>
      </c>
      <c r="BO21" s="296" t="e">
        <f t="shared" ca="1" si="81"/>
        <v>#N/A</v>
      </c>
      <c r="BP21" s="296" t="e">
        <f t="shared" ca="1" si="81"/>
        <v>#N/A</v>
      </c>
      <c r="BQ21" s="296" t="e">
        <f t="shared" ca="1" si="81"/>
        <v>#N/A</v>
      </c>
      <c r="BR21" s="296" t="e">
        <f t="shared" ca="1" si="81"/>
        <v>#N/A</v>
      </c>
      <c r="BS21" s="296" t="e">
        <f t="shared" ca="1" si="76"/>
        <v>#N/A</v>
      </c>
      <c r="BT21" s="297" t="e">
        <f t="shared" ca="1" si="81"/>
        <v>#N/A</v>
      </c>
      <c r="BU21" s="296" t="e">
        <f t="shared" ca="1" si="81"/>
        <v>#N/A</v>
      </c>
      <c r="BV21" s="296" t="e">
        <f t="shared" ca="1" si="81"/>
        <v>#N/A</v>
      </c>
      <c r="BW21" s="296" t="e">
        <f t="shared" ca="1" si="81"/>
        <v>#N/A</v>
      </c>
      <c r="BX21" s="296" t="e">
        <f t="shared" ca="1" si="79"/>
        <v>#N/A</v>
      </c>
      <c r="BY21" s="296" t="e">
        <f t="shared" ca="1" si="79"/>
        <v>#N/A</v>
      </c>
      <c r="BZ21" s="296" t="e">
        <f t="shared" ca="1" si="79"/>
        <v>#N/A</v>
      </c>
      <c r="CA21" s="296" t="e">
        <f t="shared" ca="1" si="79"/>
        <v>#N/A</v>
      </c>
      <c r="CB21" s="296" t="e">
        <f t="shared" ca="1" si="79"/>
        <v>#N/A</v>
      </c>
      <c r="CC21" s="296" t="e">
        <f t="shared" ca="1" si="76"/>
        <v>#N/A</v>
      </c>
      <c r="CD21" s="297" t="e">
        <f t="shared" ca="1" si="79"/>
        <v>#N/A</v>
      </c>
      <c r="CE21" s="296" t="e">
        <f t="shared" ca="1" si="79"/>
        <v>#N/A</v>
      </c>
      <c r="CF21" s="296" t="e">
        <f t="shared" ca="1" si="79"/>
        <v>#N/A</v>
      </c>
      <c r="CG21" s="296" t="e">
        <f t="shared" ca="1" si="79"/>
        <v>#N/A</v>
      </c>
      <c r="CH21" s="296" t="e">
        <f t="shared" ca="1" si="79"/>
        <v>#N/A</v>
      </c>
      <c r="CI21" s="296" t="e">
        <f t="shared" ca="1" si="79"/>
        <v>#N/A</v>
      </c>
      <c r="CJ21" s="296" t="e">
        <f t="shared" ca="1" si="79"/>
        <v>#N/A</v>
      </c>
      <c r="CK21" s="296" t="e">
        <f t="shared" ca="1" si="79"/>
        <v>#N/A</v>
      </c>
      <c r="CL21" s="296" t="e">
        <f t="shared" ca="1" si="79"/>
        <v>#N/A</v>
      </c>
      <c r="CM21" s="296" t="e">
        <f t="shared" ca="1" si="79"/>
        <v>#N/A</v>
      </c>
      <c r="CN21" s="297" t="e">
        <f t="shared" ca="1" si="79"/>
        <v>#N/A</v>
      </c>
      <c r="CO21" s="296" t="e">
        <f t="shared" ca="1" si="79"/>
        <v>#N/A</v>
      </c>
      <c r="CP21" s="296" t="e">
        <f t="shared" ca="1" si="79"/>
        <v>#N/A</v>
      </c>
      <c r="CQ21" s="296" t="e">
        <f t="shared" ca="1" si="86"/>
        <v>#N/A</v>
      </c>
      <c r="CR21" s="296" t="e">
        <f t="shared" ca="1" si="86"/>
        <v>#N/A</v>
      </c>
      <c r="CS21" s="296" t="e">
        <f t="shared" ca="1" si="86"/>
        <v>#N/A</v>
      </c>
      <c r="CT21" s="296" t="e">
        <f t="shared" ca="1" si="86"/>
        <v>#N/A</v>
      </c>
      <c r="CU21" s="296" t="e">
        <f t="shared" ca="1" si="86"/>
        <v>#N/A</v>
      </c>
      <c r="CV21" s="296" t="e">
        <f t="shared" ca="1" si="86"/>
        <v>#N/A</v>
      </c>
      <c r="CW21" s="296" t="e">
        <f t="shared" ca="1" si="86"/>
        <v>#N/A</v>
      </c>
      <c r="CX21" s="297" t="e">
        <f t="shared" ca="1" si="86"/>
        <v>#N/A</v>
      </c>
      <c r="CY21" s="296" t="e">
        <f t="shared" ca="1" si="86"/>
        <v>#N/A</v>
      </c>
      <c r="CZ21" s="296" t="e">
        <f t="shared" ca="1" si="86"/>
        <v>#N/A</v>
      </c>
      <c r="DA21" s="296" t="e">
        <f t="shared" ca="1" si="86"/>
        <v>#N/A</v>
      </c>
      <c r="DB21" s="296" t="e">
        <f t="shared" ca="1" si="86"/>
        <v>#N/A</v>
      </c>
      <c r="DC21" s="296" t="e">
        <f t="shared" ca="1" si="86"/>
        <v>#N/A</v>
      </c>
      <c r="DD21" s="296" t="e">
        <f t="shared" ca="1" si="86"/>
        <v>#N/A</v>
      </c>
      <c r="DE21" s="296" t="e">
        <f t="shared" ca="1" si="86"/>
        <v>#N/A</v>
      </c>
      <c r="DF21" s="296" t="e">
        <f t="shared" ca="1" si="86"/>
        <v>#N/A</v>
      </c>
      <c r="DG21" s="296" t="e">
        <f t="shared" ca="1" si="86"/>
        <v>#N/A</v>
      </c>
      <c r="DH21" s="297" t="e">
        <f t="shared" ca="1" si="86"/>
        <v>#N/A</v>
      </c>
      <c r="DI21" s="296" t="e">
        <f t="shared" ca="1" si="87"/>
        <v>#N/A</v>
      </c>
      <c r="DJ21" s="296" t="e">
        <f t="shared" ca="1" si="87"/>
        <v>#N/A</v>
      </c>
      <c r="DK21" s="296" t="e">
        <f t="shared" ca="1" si="87"/>
        <v>#N/A</v>
      </c>
      <c r="DL21" s="296" t="e">
        <f t="shared" ca="1" si="87"/>
        <v>#N/A</v>
      </c>
      <c r="DM21" s="296" t="e">
        <f t="shared" ca="1" si="87"/>
        <v>#N/A</v>
      </c>
      <c r="DN21" s="296" t="e">
        <f t="shared" ca="1" si="87"/>
        <v>#N/A</v>
      </c>
      <c r="DO21" s="296" t="e">
        <f t="shared" ca="1" si="87"/>
        <v>#N/A</v>
      </c>
      <c r="DP21" s="296" t="e">
        <f t="shared" ca="1" si="87"/>
        <v>#N/A</v>
      </c>
      <c r="DQ21" s="296" t="e">
        <f t="shared" ca="1" si="87"/>
        <v>#N/A</v>
      </c>
      <c r="DR21" s="297" t="e">
        <f t="shared" ca="1" si="87"/>
        <v>#N/A</v>
      </c>
      <c r="DS21" s="296" t="e">
        <f t="shared" ca="1" si="87"/>
        <v>#N/A</v>
      </c>
      <c r="DT21" s="296" t="e">
        <f t="shared" ca="1" si="87"/>
        <v>#N/A</v>
      </c>
      <c r="DU21" s="296" t="e">
        <f t="shared" ca="1" si="87"/>
        <v>#N/A</v>
      </c>
      <c r="DV21" s="296" t="e">
        <f t="shared" ca="1" si="87"/>
        <v>#N/A</v>
      </c>
      <c r="DW21" s="296" t="e">
        <f t="shared" ca="1" si="87"/>
        <v>#N/A</v>
      </c>
      <c r="DX21" s="296" t="e">
        <f t="shared" ca="1" si="87"/>
        <v>#N/A</v>
      </c>
      <c r="DY21" s="296" t="e">
        <f t="shared" ca="1" si="87"/>
        <v>#N/A</v>
      </c>
      <c r="DZ21" s="296" t="e">
        <f t="shared" ca="1" si="87"/>
        <v>#N/A</v>
      </c>
      <c r="EA21" s="296" t="e">
        <f t="shared" ca="1" si="87"/>
        <v>#N/A</v>
      </c>
      <c r="EB21" s="297" t="e">
        <f t="shared" ca="1" si="87"/>
        <v>#N/A</v>
      </c>
    </row>
    <row r="22" spans="1:132" ht="15" customHeight="1" x14ac:dyDescent="0.35">
      <c r="A22" s="327" t="s">
        <v>84</v>
      </c>
      <c r="B22" s="328">
        <f t="shared" si="77"/>
        <v>4</v>
      </c>
      <c r="C22" s="292" t="e">
        <f ca="1">CONCATENATE($A$1,".",VLOOKUP($F22,Tools!$J$3:$K$6,2,FALSE),".",VLOOKUP($A22,Tools!$N$3:$O$10,2,FALSE),".",1,".",VLOOKUP($G22,Tools!$R$3:$S$23,2,FALSE),".",$H22)</f>
        <v>#N/A</v>
      </c>
      <c r="D22" s="293" t="e">
        <f t="shared" ca="1" si="73"/>
        <v>#N/A</v>
      </c>
      <c r="E22" s="293" t="e">
        <f t="shared" ca="1" si="73"/>
        <v>#N/A</v>
      </c>
      <c r="F22" s="293" t="e">
        <f t="shared" ca="1" si="73"/>
        <v>#N/A</v>
      </c>
      <c r="G22" s="293" t="e">
        <f t="shared" ca="1" si="73"/>
        <v>#N/A</v>
      </c>
      <c r="H22" s="294" t="e">
        <f t="shared" ca="1" si="74"/>
        <v>#N/A</v>
      </c>
      <c r="I22" s="295" t="e">
        <f t="shared" ca="1" si="85"/>
        <v>#N/A</v>
      </c>
      <c r="J22" s="295" t="e">
        <f t="shared" ca="1" si="85"/>
        <v>#N/A</v>
      </c>
      <c r="K22" s="295" t="e">
        <f t="shared" ca="1" si="85"/>
        <v>#N/A</v>
      </c>
      <c r="L22" s="329" t="e">
        <f t="shared" ca="1" si="85"/>
        <v>#N/A</v>
      </c>
      <c r="M22" s="296" t="e">
        <f t="shared" ref="M22:AC36" ca="1" si="89">IFERROR(INDEX(INDIRECT(CONCATENATE($A22,"!$A$1:$Z$999")),MATCH($B22,INDIRECT(CONCATENATE($A22,"!$A:$A")),0)+M$3,M$2)/$L22,INDEX(INDIRECT(CONCATENATE($A22,"!$A$1:$Z$999")),MATCH($B22,INDIRECT(CONCATENATE($A22,"!$A:$A")),0)+M$3,M$2))</f>
        <v>#N/A</v>
      </c>
      <c r="N22" s="296" t="e">
        <f t="shared" ca="1" si="89"/>
        <v>#N/A</v>
      </c>
      <c r="O22" s="296" t="e">
        <f t="shared" ca="1" si="89"/>
        <v>#N/A</v>
      </c>
      <c r="P22" s="296" t="e">
        <f t="shared" ca="1" si="89"/>
        <v>#N/A</v>
      </c>
      <c r="Q22" s="296" t="e">
        <f t="shared" ca="1" si="89"/>
        <v>#N/A</v>
      </c>
      <c r="R22" s="296" t="e">
        <f t="shared" ca="1" si="89"/>
        <v>#N/A</v>
      </c>
      <c r="S22" s="296" t="e">
        <f t="shared" ca="1" si="89"/>
        <v>#N/A</v>
      </c>
      <c r="T22" s="296" t="e">
        <f t="shared" ca="1" si="89"/>
        <v>#N/A</v>
      </c>
      <c r="U22" s="296" t="e">
        <f t="shared" ca="1" si="89"/>
        <v>#N/A</v>
      </c>
      <c r="V22" s="297" t="e">
        <f t="shared" ca="1" si="89"/>
        <v>#N/A</v>
      </c>
      <c r="W22" s="296" t="e">
        <f t="shared" ca="1" si="89"/>
        <v>#N/A</v>
      </c>
      <c r="X22" s="296" t="e">
        <f t="shared" ca="1" si="89"/>
        <v>#N/A</v>
      </c>
      <c r="Y22" s="296" t="e">
        <f t="shared" ca="1" si="89"/>
        <v>#N/A</v>
      </c>
      <c r="Z22" s="296" t="e">
        <f t="shared" ca="1" si="89"/>
        <v>#N/A</v>
      </c>
      <c r="AA22" s="296" t="e">
        <f t="shared" ca="1" si="89"/>
        <v>#N/A</v>
      </c>
      <c r="AB22" s="296" t="e">
        <f t="shared" ca="1" si="89"/>
        <v>#N/A</v>
      </c>
      <c r="AC22" s="296" t="e">
        <f t="shared" ca="1" si="89"/>
        <v>#N/A</v>
      </c>
      <c r="AD22" s="296" t="e">
        <f t="shared" ca="1" si="82"/>
        <v>#N/A</v>
      </c>
      <c r="AE22" s="296" t="e">
        <f t="shared" ca="1" si="82"/>
        <v>#N/A</v>
      </c>
      <c r="AF22" s="297" t="e">
        <f t="shared" ca="1" si="82"/>
        <v>#N/A</v>
      </c>
      <c r="AG22" s="296" t="e">
        <f t="shared" ca="1" si="82"/>
        <v>#N/A</v>
      </c>
      <c r="AH22" s="296" t="e">
        <f t="shared" ca="1" si="82"/>
        <v>#N/A</v>
      </c>
      <c r="AI22" s="296" t="e">
        <f t="shared" ca="1" si="82"/>
        <v>#N/A</v>
      </c>
      <c r="AJ22" s="296" t="e">
        <f t="shared" ca="1" si="82"/>
        <v>#N/A</v>
      </c>
      <c r="AK22" s="296" t="e">
        <f t="shared" ca="1" si="82"/>
        <v>#N/A</v>
      </c>
      <c r="AL22" s="296" t="e">
        <f t="shared" ca="1" si="82"/>
        <v>#N/A</v>
      </c>
      <c r="AM22" s="296" t="e">
        <f t="shared" ca="1" si="82"/>
        <v>#N/A</v>
      </c>
      <c r="AN22" s="296" t="e">
        <f t="shared" ca="1" si="82"/>
        <v>#N/A</v>
      </c>
      <c r="AO22" s="296" t="e">
        <f t="shared" ca="1" si="82"/>
        <v>#N/A</v>
      </c>
      <c r="AP22" s="297" t="e">
        <f t="shared" ca="1" si="82"/>
        <v>#N/A</v>
      </c>
      <c r="AQ22" s="296" t="e">
        <f t="shared" ca="1" si="82"/>
        <v>#N/A</v>
      </c>
      <c r="AR22" s="296" t="e">
        <f t="shared" ca="1" si="82"/>
        <v>#N/A</v>
      </c>
      <c r="AS22" s="296" t="e">
        <f t="shared" ca="1" si="82"/>
        <v>#N/A</v>
      </c>
      <c r="AT22" s="296" t="e">
        <f t="shared" ca="1" si="82"/>
        <v>#N/A</v>
      </c>
      <c r="AU22" s="296" t="e">
        <f t="shared" ca="1" si="82"/>
        <v>#N/A</v>
      </c>
      <c r="AV22" s="296" t="e">
        <f t="shared" ca="1" si="83"/>
        <v>#N/A</v>
      </c>
      <c r="AW22" s="296" t="e">
        <f t="shared" ca="1" si="83"/>
        <v>#N/A</v>
      </c>
      <c r="AX22" s="296" t="e">
        <f t="shared" ca="1" si="83"/>
        <v>#N/A</v>
      </c>
      <c r="AY22" s="296" t="e">
        <f t="shared" ca="1" si="83"/>
        <v>#N/A</v>
      </c>
      <c r="AZ22" s="297" t="e">
        <f t="shared" ca="1" si="83"/>
        <v>#N/A</v>
      </c>
      <c r="BA22" s="296" t="e">
        <f t="shared" ca="1" si="83"/>
        <v>#N/A</v>
      </c>
      <c r="BB22" s="296" t="e">
        <f t="shared" ca="1" si="83"/>
        <v>#N/A</v>
      </c>
      <c r="BC22" s="296" t="e">
        <f t="shared" ca="1" si="83"/>
        <v>#N/A</v>
      </c>
      <c r="BD22" s="296" t="e">
        <f t="shared" ca="1" si="83"/>
        <v>#N/A</v>
      </c>
      <c r="BE22" s="296" t="e">
        <f t="shared" ca="1" si="83"/>
        <v>#N/A</v>
      </c>
      <c r="BF22" s="296" t="e">
        <f t="shared" ca="1" si="83"/>
        <v>#N/A</v>
      </c>
      <c r="BG22" s="296" t="e">
        <f t="shared" ca="1" si="83"/>
        <v>#N/A</v>
      </c>
      <c r="BH22" s="296" t="e">
        <f t="shared" ca="1" si="83"/>
        <v>#N/A</v>
      </c>
      <c r="BI22" s="296" t="e">
        <f t="shared" ca="1" si="81"/>
        <v>#N/A</v>
      </c>
      <c r="BJ22" s="297" t="e">
        <f t="shared" ca="1" si="83"/>
        <v>#N/A</v>
      </c>
      <c r="BK22" s="296" t="e">
        <f t="shared" ca="1" si="83"/>
        <v>#N/A</v>
      </c>
      <c r="BL22" s="296" t="e">
        <f t="shared" ca="1" si="83"/>
        <v>#N/A</v>
      </c>
      <c r="BM22" s="296" t="e">
        <f t="shared" ca="1" si="83"/>
        <v>#N/A</v>
      </c>
      <c r="BN22" s="296" t="e">
        <f t="shared" ca="1" si="81"/>
        <v>#N/A</v>
      </c>
      <c r="BO22" s="296" t="e">
        <f t="shared" ca="1" si="81"/>
        <v>#N/A</v>
      </c>
      <c r="BP22" s="296" t="e">
        <f t="shared" ca="1" si="81"/>
        <v>#N/A</v>
      </c>
      <c r="BQ22" s="296" t="e">
        <f t="shared" ca="1" si="81"/>
        <v>#N/A</v>
      </c>
      <c r="BR22" s="296" t="e">
        <f t="shared" ca="1" si="81"/>
        <v>#N/A</v>
      </c>
      <c r="BS22" s="296" t="e">
        <f t="shared" ca="1" si="76"/>
        <v>#N/A</v>
      </c>
      <c r="BT22" s="297" t="e">
        <f t="shared" ca="1" si="81"/>
        <v>#N/A</v>
      </c>
      <c r="BU22" s="296" t="e">
        <f t="shared" ca="1" si="81"/>
        <v>#N/A</v>
      </c>
      <c r="BV22" s="296" t="e">
        <f t="shared" ca="1" si="81"/>
        <v>#N/A</v>
      </c>
      <c r="BW22" s="296" t="e">
        <f t="shared" ca="1" si="81"/>
        <v>#N/A</v>
      </c>
      <c r="BX22" s="296" t="e">
        <f t="shared" ca="1" si="79"/>
        <v>#N/A</v>
      </c>
      <c r="BY22" s="296" t="e">
        <f t="shared" ca="1" si="79"/>
        <v>#N/A</v>
      </c>
      <c r="BZ22" s="296" t="e">
        <f t="shared" ca="1" si="79"/>
        <v>#N/A</v>
      </c>
      <c r="CA22" s="296" t="e">
        <f t="shared" ca="1" si="79"/>
        <v>#N/A</v>
      </c>
      <c r="CB22" s="296" t="e">
        <f t="shared" ca="1" si="79"/>
        <v>#N/A</v>
      </c>
      <c r="CC22" s="296" t="e">
        <f t="shared" ca="1" si="76"/>
        <v>#N/A</v>
      </c>
      <c r="CD22" s="297" t="e">
        <f t="shared" ca="1" si="79"/>
        <v>#N/A</v>
      </c>
      <c r="CE22" s="296" t="e">
        <f t="shared" ca="1" si="79"/>
        <v>#N/A</v>
      </c>
      <c r="CF22" s="296" t="e">
        <f t="shared" ca="1" si="79"/>
        <v>#N/A</v>
      </c>
      <c r="CG22" s="296" t="e">
        <f t="shared" ca="1" si="79"/>
        <v>#N/A</v>
      </c>
      <c r="CH22" s="296" t="e">
        <f t="shared" ca="1" si="79"/>
        <v>#N/A</v>
      </c>
      <c r="CI22" s="296" t="e">
        <f t="shared" ca="1" si="79"/>
        <v>#N/A</v>
      </c>
      <c r="CJ22" s="296" t="e">
        <f t="shared" ca="1" si="79"/>
        <v>#N/A</v>
      </c>
      <c r="CK22" s="296" t="e">
        <f t="shared" ca="1" si="79"/>
        <v>#N/A</v>
      </c>
      <c r="CL22" s="296" t="e">
        <f t="shared" ca="1" si="79"/>
        <v>#N/A</v>
      </c>
      <c r="CM22" s="296" t="e">
        <f t="shared" ca="1" si="79"/>
        <v>#N/A</v>
      </c>
      <c r="CN22" s="297" t="e">
        <f t="shared" ca="1" si="79"/>
        <v>#N/A</v>
      </c>
      <c r="CO22" s="296" t="e">
        <f t="shared" ca="1" si="79"/>
        <v>#N/A</v>
      </c>
      <c r="CP22" s="296" t="e">
        <f t="shared" ca="1" si="79"/>
        <v>#N/A</v>
      </c>
      <c r="CQ22" s="296" t="e">
        <f t="shared" ca="1" si="86"/>
        <v>#N/A</v>
      </c>
      <c r="CR22" s="296" t="e">
        <f t="shared" ca="1" si="86"/>
        <v>#N/A</v>
      </c>
      <c r="CS22" s="296" t="e">
        <f t="shared" ca="1" si="86"/>
        <v>#N/A</v>
      </c>
      <c r="CT22" s="296" t="e">
        <f t="shared" ca="1" si="86"/>
        <v>#N/A</v>
      </c>
      <c r="CU22" s="296" t="e">
        <f t="shared" ca="1" si="86"/>
        <v>#N/A</v>
      </c>
      <c r="CV22" s="296" t="e">
        <f t="shared" ca="1" si="86"/>
        <v>#N/A</v>
      </c>
      <c r="CW22" s="296" t="e">
        <f t="shared" ca="1" si="86"/>
        <v>#N/A</v>
      </c>
      <c r="CX22" s="297" t="e">
        <f t="shared" ca="1" si="86"/>
        <v>#N/A</v>
      </c>
      <c r="CY22" s="296" t="e">
        <f t="shared" ca="1" si="86"/>
        <v>#N/A</v>
      </c>
      <c r="CZ22" s="296" t="e">
        <f t="shared" ca="1" si="86"/>
        <v>#N/A</v>
      </c>
      <c r="DA22" s="296" t="e">
        <f t="shared" ca="1" si="86"/>
        <v>#N/A</v>
      </c>
      <c r="DB22" s="296" t="e">
        <f t="shared" ca="1" si="86"/>
        <v>#N/A</v>
      </c>
      <c r="DC22" s="296" t="e">
        <f t="shared" ca="1" si="86"/>
        <v>#N/A</v>
      </c>
      <c r="DD22" s="296" t="e">
        <f t="shared" ca="1" si="86"/>
        <v>#N/A</v>
      </c>
      <c r="DE22" s="296" t="e">
        <f t="shared" ca="1" si="86"/>
        <v>#N/A</v>
      </c>
      <c r="DF22" s="296" t="e">
        <f t="shared" ca="1" si="86"/>
        <v>#N/A</v>
      </c>
      <c r="DG22" s="296" t="e">
        <f t="shared" ca="1" si="86"/>
        <v>#N/A</v>
      </c>
      <c r="DH22" s="297" t="e">
        <f t="shared" ca="1" si="86"/>
        <v>#N/A</v>
      </c>
      <c r="DI22" s="296" t="e">
        <f t="shared" ca="1" si="87"/>
        <v>#N/A</v>
      </c>
      <c r="DJ22" s="296" t="e">
        <f t="shared" ca="1" si="87"/>
        <v>#N/A</v>
      </c>
      <c r="DK22" s="296" t="e">
        <f t="shared" ca="1" si="87"/>
        <v>#N/A</v>
      </c>
      <c r="DL22" s="296" t="e">
        <f t="shared" ca="1" si="87"/>
        <v>#N/A</v>
      </c>
      <c r="DM22" s="296" t="e">
        <f t="shared" ca="1" si="87"/>
        <v>#N/A</v>
      </c>
      <c r="DN22" s="296" t="e">
        <f t="shared" ca="1" si="87"/>
        <v>#N/A</v>
      </c>
      <c r="DO22" s="296" t="e">
        <f t="shared" ca="1" si="87"/>
        <v>#N/A</v>
      </c>
      <c r="DP22" s="296" t="e">
        <f t="shared" ca="1" si="87"/>
        <v>#N/A</v>
      </c>
      <c r="DQ22" s="296" t="e">
        <f t="shared" ca="1" si="87"/>
        <v>#N/A</v>
      </c>
      <c r="DR22" s="297" t="e">
        <f t="shared" ca="1" si="87"/>
        <v>#N/A</v>
      </c>
      <c r="DS22" s="296" t="e">
        <f t="shared" ca="1" si="87"/>
        <v>#N/A</v>
      </c>
      <c r="DT22" s="296" t="e">
        <f t="shared" ca="1" si="87"/>
        <v>#N/A</v>
      </c>
      <c r="DU22" s="296" t="e">
        <f t="shared" ca="1" si="87"/>
        <v>#N/A</v>
      </c>
      <c r="DV22" s="296" t="e">
        <f t="shared" ca="1" si="87"/>
        <v>#N/A</v>
      </c>
      <c r="DW22" s="296" t="e">
        <f t="shared" ca="1" si="87"/>
        <v>#N/A</v>
      </c>
      <c r="DX22" s="296" t="e">
        <f t="shared" ca="1" si="87"/>
        <v>#N/A</v>
      </c>
      <c r="DY22" s="296" t="e">
        <f t="shared" ca="1" si="87"/>
        <v>#N/A</v>
      </c>
      <c r="DZ22" s="296" t="e">
        <f t="shared" ca="1" si="87"/>
        <v>#N/A</v>
      </c>
      <c r="EA22" s="296" t="e">
        <f t="shared" ca="1" si="87"/>
        <v>#N/A</v>
      </c>
      <c r="EB22" s="297" t="e">
        <f t="shared" ca="1" si="87"/>
        <v>#N/A</v>
      </c>
    </row>
    <row r="23" spans="1:132" ht="15" customHeight="1" x14ac:dyDescent="0.35">
      <c r="A23" s="327" t="s">
        <v>84</v>
      </c>
      <c r="B23" s="328">
        <f t="shared" si="77"/>
        <v>5</v>
      </c>
      <c r="C23" s="292" t="e">
        <f ca="1">CONCATENATE($A$1,".",VLOOKUP($F23,Tools!$J$3:$K$6,2,FALSE),".",VLOOKUP($A23,Tools!$N$3:$O$10,2,FALSE),".",1,".",VLOOKUP($G23,Tools!$R$3:$S$23,2,FALSE),".",$H23)</f>
        <v>#N/A</v>
      </c>
      <c r="D23" s="293" t="e">
        <f t="shared" ca="1" si="73"/>
        <v>#N/A</v>
      </c>
      <c r="E23" s="293" t="e">
        <f t="shared" ca="1" si="73"/>
        <v>#N/A</v>
      </c>
      <c r="F23" s="293" t="e">
        <f t="shared" ca="1" si="73"/>
        <v>#N/A</v>
      </c>
      <c r="G23" s="293" t="e">
        <f t="shared" ca="1" si="73"/>
        <v>#N/A</v>
      </c>
      <c r="H23" s="294" t="e">
        <f t="shared" ca="1" si="74"/>
        <v>#N/A</v>
      </c>
      <c r="I23" s="295" t="e">
        <f t="shared" ca="1" si="85"/>
        <v>#N/A</v>
      </c>
      <c r="J23" s="295" t="e">
        <f t="shared" ca="1" si="85"/>
        <v>#N/A</v>
      </c>
      <c r="K23" s="295" t="e">
        <f t="shared" ca="1" si="85"/>
        <v>#N/A</v>
      </c>
      <c r="L23" s="329" t="e">
        <f t="shared" ca="1" si="85"/>
        <v>#N/A</v>
      </c>
      <c r="M23" s="296" t="e">
        <f t="shared" ca="1" si="89"/>
        <v>#N/A</v>
      </c>
      <c r="N23" s="296" t="e">
        <f t="shared" ca="1" si="89"/>
        <v>#N/A</v>
      </c>
      <c r="O23" s="296" t="e">
        <f t="shared" ca="1" si="89"/>
        <v>#N/A</v>
      </c>
      <c r="P23" s="296" t="e">
        <f t="shared" ca="1" si="89"/>
        <v>#N/A</v>
      </c>
      <c r="Q23" s="296" t="e">
        <f t="shared" ca="1" si="89"/>
        <v>#N/A</v>
      </c>
      <c r="R23" s="296" t="e">
        <f t="shared" ca="1" si="89"/>
        <v>#N/A</v>
      </c>
      <c r="S23" s="296" t="e">
        <f t="shared" ca="1" si="89"/>
        <v>#N/A</v>
      </c>
      <c r="T23" s="296" t="e">
        <f t="shared" ca="1" si="89"/>
        <v>#N/A</v>
      </c>
      <c r="U23" s="296" t="e">
        <f t="shared" ca="1" si="89"/>
        <v>#N/A</v>
      </c>
      <c r="V23" s="297" t="e">
        <f t="shared" ca="1" si="89"/>
        <v>#N/A</v>
      </c>
      <c r="W23" s="296" t="e">
        <f t="shared" ca="1" si="89"/>
        <v>#N/A</v>
      </c>
      <c r="X23" s="296" t="e">
        <f t="shared" ca="1" si="89"/>
        <v>#N/A</v>
      </c>
      <c r="Y23" s="296" t="e">
        <f t="shared" ca="1" si="89"/>
        <v>#N/A</v>
      </c>
      <c r="Z23" s="296" t="e">
        <f t="shared" ca="1" si="89"/>
        <v>#N/A</v>
      </c>
      <c r="AA23" s="296" t="e">
        <f t="shared" ca="1" si="89"/>
        <v>#N/A</v>
      </c>
      <c r="AB23" s="296" t="e">
        <f t="shared" ca="1" si="89"/>
        <v>#N/A</v>
      </c>
      <c r="AC23" s="296" t="e">
        <f t="shared" ca="1" si="89"/>
        <v>#N/A</v>
      </c>
      <c r="AD23" s="296" t="e">
        <f t="shared" ca="1" si="82"/>
        <v>#N/A</v>
      </c>
      <c r="AE23" s="296" t="e">
        <f t="shared" ca="1" si="82"/>
        <v>#N/A</v>
      </c>
      <c r="AF23" s="297" t="e">
        <f t="shared" ca="1" si="82"/>
        <v>#N/A</v>
      </c>
      <c r="AG23" s="296" t="e">
        <f t="shared" ca="1" si="82"/>
        <v>#N/A</v>
      </c>
      <c r="AH23" s="296" t="e">
        <f t="shared" ca="1" si="82"/>
        <v>#N/A</v>
      </c>
      <c r="AI23" s="296" t="e">
        <f t="shared" ca="1" si="82"/>
        <v>#N/A</v>
      </c>
      <c r="AJ23" s="296" t="e">
        <f t="shared" ca="1" si="82"/>
        <v>#N/A</v>
      </c>
      <c r="AK23" s="296" t="e">
        <f t="shared" ca="1" si="82"/>
        <v>#N/A</v>
      </c>
      <c r="AL23" s="296" t="e">
        <f t="shared" ca="1" si="82"/>
        <v>#N/A</v>
      </c>
      <c r="AM23" s="296" t="e">
        <f t="shared" ca="1" si="82"/>
        <v>#N/A</v>
      </c>
      <c r="AN23" s="296" t="e">
        <f t="shared" ca="1" si="82"/>
        <v>#N/A</v>
      </c>
      <c r="AO23" s="296" t="e">
        <f t="shared" ca="1" si="82"/>
        <v>#N/A</v>
      </c>
      <c r="AP23" s="297" t="e">
        <f t="shared" ca="1" si="82"/>
        <v>#N/A</v>
      </c>
      <c r="AQ23" s="296" t="e">
        <f t="shared" ca="1" si="82"/>
        <v>#N/A</v>
      </c>
      <c r="AR23" s="296" t="e">
        <f t="shared" ca="1" si="82"/>
        <v>#N/A</v>
      </c>
      <c r="AS23" s="296" t="e">
        <f t="shared" ca="1" si="82"/>
        <v>#N/A</v>
      </c>
      <c r="AT23" s="296" t="e">
        <f t="shared" ca="1" si="82"/>
        <v>#N/A</v>
      </c>
      <c r="AU23" s="296" t="e">
        <f t="shared" ca="1" si="82"/>
        <v>#N/A</v>
      </c>
      <c r="AV23" s="296" t="e">
        <f t="shared" ca="1" si="83"/>
        <v>#N/A</v>
      </c>
      <c r="AW23" s="296" t="e">
        <f t="shared" ca="1" si="83"/>
        <v>#N/A</v>
      </c>
      <c r="AX23" s="296" t="e">
        <f t="shared" ca="1" si="83"/>
        <v>#N/A</v>
      </c>
      <c r="AY23" s="296" t="e">
        <f t="shared" ca="1" si="83"/>
        <v>#N/A</v>
      </c>
      <c r="AZ23" s="297" t="e">
        <f t="shared" ca="1" si="83"/>
        <v>#N/A</v>
      </c>
      <c r="BA23" s="296" t="e">
        <f t="shared" ca="1" si="83"/>
        <v>#N/A</v>
      </c>
      <c r="BB23" s="296" t="e">
        <f t="shared" ca="1" si="83"/>
        <v>#N/A</v>
      </c>
      <c r="BC23" s="296" t="e">
        <f t="shared" ca="1" si="83"/>
        <v>#N/A</v>
      </c>
      <c r="BD23" s="296" t="e">
        <f t="shared" ca="1" si="83"/>
        <v>#N/A</v>
      </c>
      <c r="BE23" s="296" t="e">
        <f t="shared" ca="1" si="83"/>
        <v>#N/A</v>
      </c>
      <c r="BF23" s="296" t="e">
        <f t="shared" ca="1" si="83"/>
        <v>#N/A</v>
      </c>
      <c r="BG23" s="296" t="e">
        <f t="shared" ca="1" si="83"/>
        <v>#N/A</v>
      </c>
      <c r="BH23" s="296" t="e">
        <f t="shared" ca="1" si="83"/>
        <v>#N/A</v>
      </c>
      <c r="BI23" s="296" t="e">
        <f t="shared" ca="1" si="81"/>
        <v>#N/A</v>
      </c>
      <c r="BJ23" s="297" t="e">
        <f t="shared" ca="1" si="83"/>
        <v>#N/A</v>
      </c>
      <c r="BK23" s="296" t="e">
        <f t="shared" ca="1" si="83"/>
        <v>#N/A</v>
      </c>
      <c r="BL23" s="296" t="e">
        <f t="shared" ca="1" si="83"/>
        <v>#N/A</v>
      </c>
      <c r="BM23" s="296" t="e">
        <f t="shared" ca="1" si="83"/>
        <v>#N/A</v>
      </c>
      <c r="BN23" s="296" t="e">
        <f t="shared" ca="1" si="81"/>
        <v>#N/A</v>
      </c>
      <c r="BO23" s="296" t="e">
        <f t="shared" ca="1" si="81"/>
        <v>#N/A</v>
      </c>
      <c r="BP23" s="296" t="e">
        <f t="shared" ca="1" si="81"/>
        <v>#N/A</v>
      </c>
      <c r="BQ23" s="296" t="e">
        <f t="shared" ca="1" si="81"/>
        <v>#N/A</v>
      </c>
      <c r="BR23" s="296" t="e">
        <f t="shared" ca="1" si="81"/>
        <v>#N/A</v>
      </c>
      <c r="BS23" s="296" t="e">
        <f t="shared" ca="1" si="76"/>
        <v>#N/A</v>
      </c>
      <c r="BT23" s="297" t="e">
        <f t="shared" ca="1" si="81"/>
        <v>#N/A</v>
      </c>
      <c r="BU23" s="296" t="e">
        <f t="shared" ca="1" si="81"/>
        <v>#N/A</v>
      </c>
      <c r="BV23" s="296" t="e">
        <f t="shared" ca="1" si="81"/>
        <v>#N/A</v>
      </c>
      <c r="BW23" s="296" t="e">
        <f t="shared" ca="1" si="81"/>
        <v>#N/A</v>
      </c>
      <c r="BX23" s="296" t="e">
        <f t="shared" ca="1" si="79"/>
        <v>#N/A</v>
      </c>
      <c r="BY23" s="296" t="e">
        <f t="shared" ca="1" si="79"/>
        <v>#N/A</v>
      </c>
      <c r="BZ23" s="296" t="e">
        <f t="shared" ca="1" si="79"/>
        <v>#N/A</v>
      </c>
      <c r="CA23" s="296" t="e">
        <f t="shared" ca="1" si="79"/>
        <v>#N/A</v>
      </c>
      <c r="CB23" s="296" t="e">
        <f t="shared" ca="1" si="79"/>
        <v>#N/A</v>
      </c>
      <c r="CC23" s="296" t="e">
        <f t="shared" ca="1" si="76"/>
        <v>#N/A</v>
      </c>
      <c r="CD23" s="297" t="e">
        <f t="shared" ca="1" si="79"/>
        <v>#N/A</v>
      </c>
      <c r="CE23" s="296" t="e">
        <f t="shared" ca="1" si="79"/>
        <v>#N/A</v>
      </c>
      <c r="CF23" s="296" t="e">
        <f t="shared" ca="1" si="79"/>
        <v>#N/A</v>
      </c>
      <c r="CG23" s="296" t="e">
        <f t="shared" ca="1" si="79"/>
        <v>#N/A</v>
      </c>
      <c r="CH23" s="296" t="e">
        <f t="shared" ca="1" si="79"/>
        <v>#N/A</v>
      </c>
      <c r="CI23" s="296" t="e">
        <f t="shared" ca="1" si="79"/>
        <v>#N/A</v>
      </c>
      <c r="CJ23" s="296" t="e">
        <f t="shared" ca="1" si="79"/>
        <v>#N/A</v>
      </c>
      <c r="CK23" s="296" t="e">
        <f t="shared" ca="1" si="79"/>
        <v>#N/A</v>
      </c>
      <c r="CL23" s="296" t="e">
        <f t="shared" ca="1" si="79"/>
        <v>#N/A</v>
      </c>
      <c r="CM23" s="296" t="e">
        <f t="shared" ca="1" si="79"/>
        <v>#N/A</v>
      </c>
      <c r="CN23" s="297" t="e">
        <f t="shared" ca="1" si="79"/>
        <v>#N/A</v>
      </c>
      <c r="CO23" s="296" t="e">
        <f t="shared" ca="1" si="79"/>
        <v>#N/A</v>
      </c>
      <c r="CP23" s="296" t="e">
        <f t="shared" ca="1" si="79"/>
        <v>#N/A</v>
      </c>
      <c r="CQ23" s="296" t="e">
        <f t="shared" ca="1" si="86"/>
        <v>#N/A</v>
      </c>
      <c r="CR23" s="296" t="e">
        <f t="shared" ca="1" si="86"/>
        <v>#N/A</v>
      </c>
      <c r="CS23" s="296" t="e">
        <f t="shared" ca="1" si="86"/>
        <v>#N/A</v>
      </c>
      <c r="CT23" s="296" t="e">
        <f t="shared" ca="1" si="86"/>
        <v>#N/A</v>
      </c>
      <c r="CU23" s="296" t="e">
        <f t="shared" ca="1" si="86"/>
        <v>#N/A</v>
      </c>
      <c r="CV23" s="296" t="e">
        <f t="shared" ca="1" si="86"/>
        <v>#N/A</v>
      </c>
      <c r="CW23" s="296" t="e">
        <f t="shared" ca="1" si="86"/>
        <v>#N/A</v>
      </c>
      <c r="CX23" s="297" t="e">
        <f t="shared" ca="1" si="86"/>
        <v>#N/A</v>
      </c>
      <c r="CY23" s="296" t="e">
        <f t="shared" ca="1" si="86"/>
        <v>#N/A</v>
      </c>
      <c r="CZ23" s="296" t="e">
        <f t="shared" ca="1" si="86"/>
        <v>#N/A</v>
      </c>
      <c r="DA23" s="296" t="e">
        <f t="shared" ca="1" si="86"/>
        <v>#N/A</v>
      </c>
      <c r="DB23" s="296" t="e">
        <f t="shared" ca="1" si="86"/>
        <v>#N/A</v>
      </c>
      <c r="DC23" s="296" t="e">
        <f t="shared" ca="1" si="86"/>
        <v>#N/A</v>
      </c>
      <c r="DD23" s="296" t="e">
        <f t="shared" ca="1" si="86"/>
        <v>#N/A</v>
      </c>
      <c r="DE23" s="296" t="e">
        <f t="shared" ca="1" si="86"/>
        <v>#N/A</v>
      </c>
      <c r="DF23" s="296" t="e">
        <f t="shared" ca="1" si="86"/>
        <v>#N/A</v>
      </c>
      <c r="DG23" s="296" t="e">
        <f t="shared" ca="1" si="86"/>
        <v>#N/A</v>
      </c>
      <c r="DH23" s="297" t="e">
        <f t="shared" ca="1" si="86"/>
        <v>#N/A</v>
      </c>
      <c r="DI23" s="296" t="e">
        <f t="shared" ca="1" si="87"/>
        <v>#N/A</v>
      </c>
      <c r="DJ23" s="296" t="e">
        <f t="shared" ca="1" si="87"/>
        <v>#N/A</v>
      </c>
      <c r="DK23" s="296" t="e">
        <f t="shared" ca="1" si="87"/>
        <v>#N/A</v>
      </c>
      <c r="DL23" s="296" t="e">
        <f t="shared" ca="1" si="87"/>
        <v>#N/A</v>
      </c>
      <c r="DM23" s="296" t="e">
        <f t="shared" ca="1" si="87"/>
        <v>#N/A</v>
      </c>
      <c r="DN23" s="296" t="e">
        <f t="shared" ca="1" si="87"/>
        <v>#N/A</v>
      </c>
      <c r="DO23" s="296" t="e">
        <f t="shared" ca="1" si="87"/>
        <v>#N/A</v>
      </c>
      <c r="DP23" s="296" t="e">
        <f t="shared" ca="1" si="87"/>
        <v>#N/A</v>
      </c>
      <c r="DQ23" s="296" t="e">
        <f t="shared" ca="1" si="87"/>
        <v>#N/A</v>
      </c>
      <c r="DR23" s="297" t="e">
        <f t="shared" ca="1" si="87"/>
        <v>#N/A</v>
      </c>
      <c r="DS23" s="296" t="e">
        <f t="shared" ca="1" si="87"/>
        <v>#N/A</v>
      </c>
      <c r="DT23" s="296" t="e">
        <f t="shared" ca="1" si="87"/>
        <v>#N/A</v>
      </c>
      <c r="DU23" s="296" t="e">
        <f t="shared" ca="1" si="87"/>
        <v>#N/A</v>
      </c>
      <c r="DV23" s="296" t="e">
        <f t="shared" ca="1" si="87"/>
        <v>#N/A</v>
      </c>
      <c r="DW23" s="296" t="e">
        <f t="shared" ca="1" si="87"/>
        <v>#N/A</v>
      </c>
      <c r="DX23" s="296" t="e">
        <f t="shared" ca="1" si="87"/>
        <v>#N/A</v>
      </c>
      <c r="DY23" s="296" t="e">
        <f t="shared" ca="1" si="87"/>
        <v>#N/A</v>
      </c>
      <c r="DZ23" s="296" t="e">
        <f t="shared" ca="1" si="87"/>
        <v>#N/A</v>
      </c>
      <c r="EA23" s="296" t="e">
        <f t="shared" ca="1" si="87"/>
        <v>#N/A</v>
      </c>
      <c r="EB23" s="297" t="e">
        <f t="shared" ca="1" si="87"/>
        <v>#N/A</v>
      </c>
    </row>
    <row r="24" spans="1:132" ht="15" customHeight="1" x14ac:dyDescent="0.35">
      <c r="A24" s="327" t="s">
        <v>84</v>
      </c>
      <c r="B24" s="328">
        <f t="shared" si="77"/>
        <v>6</v>
      </c>
      <c r="C24" s="292" t="e">
        <f ca="1">CONCATENATE($A$1,".",VLOOKUP($F24,Tools!$J$3:$K$6,2,FALSE),".",VLOOKUP($A24,Tools!$N$3:$O$10,2,FALSE),".",1,".",VLOOKUP($G24,Tools!$R$3:$S$23,2,FALSE),".",$H24)</f>
        <v>#N/A</v>
      </c>
      <c r="D24" s="293" t="e">
        <f t="shared" ca="1" si="73"/>
        <v>#N/A</v>
      </c>
      <c r="E24" s="293" t="e">
        <f t="shared" ca="1" si="73"/>
        <v>#N/A</v>
      </c>
      <c r="F24" s="293" t="e">
        <f t="shared" ca="1" si="73"/>
        <v>#N/A</v>
      </c>
      <c r="G24" s="293" t="e">
        <f t="shared" ca="1" si="73"/>
        <v>#N/A</v>
      </c>
      <c r="H24" s="294" t="e">
        <f t="shared" ca="1" si="74"/>
        <v>#N/A</v>
      </c>
      <c r="I24" s="295" t="e">
        <f t="shared" ca="1" si="85"/>
        <v>#N/A</v>
      </c>
      <c r="J24" s="295" t="e">
        <f t="shared" ca="1" si="85"/>
        <v>#N/A</v>
      </c>
      <c r="K24" s="295" t="e">
        <f t="shared" ca="1" si="85"/>
        <v>#N/A</v>
      </c>
      <c r="L24" s="329" t="e">
        <f t="shared" ca="1" si="85"/>
        <v>#N/A</v>
      </c>
      <c r="M24" s="296" t="e">
        <f t="shared" ca="1" si="89"/>
        <v>#N/A</v>
      </c>
      <c r="N24" s="296" t="e">
        <f t="shared" ca="1" si="89"/>
        <v>#N/A</v>
      </c>
      <c r="O24" s="296" t="e">
        <f t="shared" ca="1" si="89"/>
        <v>#N/A</v>
      </c>
      <c r="P24" s="296" t="e">
        <f t="shared" ca="1" si="89"/>
        <v>#N/A</v>
      </c>
      <c r="Q24" s="296" t="e">
        <f t="shared" ca="1" si="89"/>
        <v>#N/A</v>
      </c>
      <c r="R24" s="296" t="e">
        <f t="shared" ca="1" si="89"/>
        <v>#N/A</v>
      </c>
      <c r="S24" s="296" t="e">
        <f t="shared" ca="1" si="89"/>
        <v>#N/A</v>
      </c>
      <c r="T24" s="296" t="e">
        <f t="shared" ca="1" si="89"/>
        <v>#N/A</v>
      </c>
      <c r="U24" s="296" t="e">
        <f t="shared" ca="1" si="89"/>
        <v>#N/A</v>
      </c>
      <c r="V24" s="297" t="e">
        <f t="shared" ca="1" si="89"/>
        <v>#N/A</v>
      </c>
      <c r="W24" s="296" t="e">
        <f t="shared" ca="1" si="89"/>
        <v>#N/A</v>
      </c>
      <c r="X24" s="296" t="e">
        <f t="shared" ca="1" si="89"/>
        <v>#N/A</v>
      </c>
      <c r="Y24" s="296" t="e">
        <f t="shared" ca="1" si="89"/>
        <v>#N/A</v>
      </c>
      <c r="Z24" s="296" t="e">
        <f t="shared" ca="1" si="89"/>
        <v>#N/A</v>
      </c>
      <c r="AA24" s="296" t="e">
        <f t="shared" ca="1" si="89"/>
        <v>#N/A</v>
      </c>
      <c r="AB24" s="296" t="e">
        <f t="shared" ca="1" si="89"/>
        <v>#N/A</v>
      </c>
      <c r="AC24" s="296" t="e">
        <f t="shared" ca="1" si="89"/>
        <v>#N/A</v>
      </c>
      <c r="AD24" s="296" t="e">
        <f t="shared" ca="1" si="82"/>
        <v>#N/A</v>
      </c>
      <c r="AE24" s="296" t="e">
        <f t="shared" ca="1" si="82"/>
        <v>#N/A</v>
      </c>
      <c r="AF24" s="297" t="e">
        <f t="shared" ca="1" si="82"/>
        <v>#N/A</v>
      </c>
      <c r="AG24" s="296" t="e">
        <f t="shared" ca="1" si="82"/>
        <v>#N/A</v>
      </c>
      <c r="AH24" s="296" t="e">
        <f t="shared" ca="1" si="82"/>
        <v>#N/A</v>
      </c>
      <c r="AI24" s="296" t="e">
        <f t="shared" ca="1" si="82"/>
        <v>#N/A</v>
      </c>
      <c r="AJ24" s="296" t="e">
        <f t="shared" ca="1" si="82"/>
        <v>#N/A</v>
      </c>
      <c r="AK24" s="296" t="e">
        <f t="shared" ca="1" si="82"/>
        <v>#N/A</v>
      </c>
      <c r="AL24" s="296" t="e">
        <f t="shared" ca="1" si="82"/>
        <v>#N/A</v>
      </c>
      <c r="AM24" s="296" t="e">
        <f t="shared" ca="1" si="82"/>
        <v>#N/A</v>
      </c>
      <c r="AN24" s="296" t="e">
        <f t="shared" ca="1" si="82"/>
        <v>#N/A</v>
      </c>
      <c r="AO24" s="296" t="e">
        <f t="shared" ca="1" si="82"/>
        <v>#N/A</v>
      </c>
      <c r="AP24" s="297" t="e">
        <f t="shared" ca="1" si="82"/>
        <v>#N/A</v>
      </c>
      <c r="AQ24" s="296" t="e">
        <f t="shared" ca="1" si="82"/>
        <v>#N/A</v>
      </c>
      <c r="AR24" s="296" t="e">
        <f t="shared" ca="1" si="82"/>
        <v>#N/A</v>
      </c>
      <c r="AS24" s="296" t="e">
        <f t="shared" ca="1" si="82"/>
        <v>#N/A</v>
      </c>
      <c r="AT24" s="296" t="e">
        <f t="shared" ca="1" si="82"/>
        <v>#N/A</v>
      </c>
      <c r="AU24" s="296" t="e">
        <f t="shared" ca="1" si="82"/>
        <v>#N/A</v>
      </c>
      <c r="AV24" s="296" t="e">
        <f t="shared" ca="1" si="83"/>
        <v>#N/A</v>
      </c>
      <c r="AW24" s="296" t="e">
        <f t="shared" ca="1" si="83"/>
        <v>#N/A</v>
      </c>
      <c r="AX24" s="296" t="e">
        <f t="shared" ca="1" si="83"/>
        <v>#N/A</v>
      </c>
      <c r="AY24" s="296" t="e">
        <f t="shared" ca="1" si="83"/>
        <v>#N/A</v>
      </c>
      <c r="AZ24" s="297" t="e">
        <f t="shared" ca="1" si="83"/>
        <v>#N/A</v>
      </c>
      <c r="BA24" s="296" t="e">
        <f t="shared" ca="1" si="83"/>
        <v>#N/A</v>
      </c>
      <c r="BB24" s="296" t="e">
        <f t="shared" ca="1" si="83"/>
        <v>#N/A</v>
      </c>
      <c r="BC24" s="296" t="e">
        <f t="shared" ca="1" si="83"/>
        <v>#N/A</v>
      </c>
      <c r="BD24" s="296" t="e">
        <f t="shared" ca="1" si="83"/>
        <v>#N/A</v>
      </c>
      <c r="BE24" s="296" t="e">
        <f t="shared" ca="1" si="83"/>
        <v>#N/A</v>
      </c>
      <c r="BF24" s="296" t="e">
        <f t="shared" ca="1" si="83"/>
        <v>#N/A</v>
      </c>
      <c r="BG24" s="296" t="e">
        <f t="shared" ca="1" si="83"/>
        <v>#N/A</v>
      </c>
      <c r="BH24" s="296" t="e">
        <f t="shared" ca="1" si="83"/>
        <v>#N/A</v>
      </c>
      <c r="BI24" s="296" t="e">
        <f t="shared" ca="1" si="81"/>
        <v>#N/A</v>
      </c>
      <c r="BJ24" s="297" t="e">
        <f t="shared" ca="1" si="83"/>
        <v>#N/A</v>
      </c>
      <c r="BK24" s="296" t="e">
        <f t="shared" ca="1" si="83"/>
        <v>#N/A</v>
      </c>
      <c r="BL24" s="296" t="e">
        <f t="shared" ca="1" si="83"/>
        <v>#N/A</v>
      </c>
      <c r="BM24" s="296" t="e">
        <f t="shared" ca="1" si="83"/>
        <v>#N/A</v>
      </c>
      <c r="BN24" s="296" t="e">
        <f t="shared" ca="1" si="81"/>
        <v>#N/A</v>
      </c>
      <c r="BO24" s="296" t="e">
        <f t="shared" ca="1" si="81"/>
        <v>#N/A</v>
      </c>
      <c r="BP24" s="296" t="e">
        <f t="shared" ca="1" si="81"/>
        <v>#N/A</v>
      </c>
      <c r="BQ24" s="296" t="e">
        <f t="shared" ca="1" si="81"/>
        <v>#N/A</v>
      </c>
      <c r="BR24" s="296" t="e">
        <f t="shared" ca="1" si="81"/>
        <v>#N/A</v>
      </c>
      <c r="BS24" s="296" t="e">
        <f t="shared" ca="1" si="76"/>
        <v>#N/A</v>
      </c>
      <c r="BT24" s="297" t="e">
        <f t="shared" ca="1" si="81"/>
        <v>#N/A</v>
      </c>
      <c r="BU24" s="296" t="e">
        <f t="shared" ca="1" si="81"/>
        <v>#N/A</v>
      </c>
      <c r="BV24" s="296" t="e">
        <f t="shared" ca="1" si="81"/>
        <v>#N/A</v>
      </c>
      <c r="BW24" s="296" t="e">
        <f t="shared" ca="1" si="81"/>
        <v>#N/A</v>
      </c>
      <c r="BX24" s="296" t="e">
        <f t="shared" ca="1" si="79"/>
        <v>#N/A</v>
      </c>
      <c r="BY24" s="296" t="e">
        <f t="shared" ca="1" si="79"/>
        <v>#N/A</v>
      </c>
      <c r="BZ24" s="296" t="e">
        <f t="shared" ca="1" si="79"/>
        <v>#N/A</v>
      </c>
      <c r="CA24" s="296" t="e">
        <f t="shared" ca="1" si="79"/>
        <v>#N/A</v>
      </c>
      <c r="CB24" s="296" t="e">
        <f t="shared" ca="1" si="79"/>
        <v>#N/A</v>
      </c>
      <c r="CC24" s="296" t="e">
        <f t="shared" ca="1" si="76"/>
        <v>#N/A</v>
      </c>
      <c r="CD24" s="297" t="e">
        <f t="shared" ca="1" si="79"/>
        <v>#N/A</v>
      </c>
      <c r="CE24" s="296" t="e">
        <f t="shared" ca="1" si="79"/>
        <v>#N/A</v>
      </c>
      <c r="CF24" s="296" t="e">
        <f t="shared" ca="1" si="79"/>
        <v>#N/A</v>
      </c>
      <c r="CG24" s="296" t="e">
        <f t="shared" ca="1" si="79"/>
        <v>#N/A</v>
      </c>
      <c r="CH24" s="296" t="e">
        <f t="shared" ca="1" si="79"/>
        <v>#N/A</v>
      </c>
      <c r="CI24" s="296" t="e">
        <f t="shared" ca="1" si="79"/>
        <v>#N/A</v>
      </c>
      <c r="CJ24" s="296" t="e">
        <f t="shared" ca="1" si="79"/>
        <v>#N/A</v>
      </c>
      <c r="CK24" s="296" t="e">
        <f t="shared" ca="1" si="79"/>
        <v>#N/A</v>
      </c>
      <c r="CL24" s="296" t="e">
        <f t="shared" ca="1" si="79"/>
        <v>#N/A</v>
      </c>
      <c r="CM24" s="296" t="e">
        <f t="shared" ca="1" si="79"/>
        <v>#N/A</v>
      </c>
      <c r="CN24" s="297" t="e">
        <f t="shared" ca="1" si="79"/>
        <v>#N/A</v>
      </c>
      <c r="CO24" s="296" t="e">
        <f t="shared" ca="1" si="79"/>
        <v>#N/A</v>
      </c>
      <c r="CP24" s="296" t="e">
        <f t="shared" ca="1" si="79"/>
        <v>#N/A</v>
      </c>
      <c r="CQ24" s="296" t="e">
        <f t="shared" ca="1" si="86"/>
        <v>#N/A</v>
      </c>
      <c r="CR24" s="296" t="e">
        <f t="shared" ca="1" si="86"/>
        <v>#N/A</v>
      </c>
      <c r="CS24" s="296" t="e">
        <f t="shared" ca="1" si="86"/>
        <v>#N/A</v>
      </c>
      <c r="CT24" s="296" t="e">
        <f t="shared" ca="1" si="86"/>
        <v>#N/A</v>
      </c>
      <c r="CU24" s="296" t="e">
        <f t="shared" ca="1" si="86"/>
        <v>#N/A</v>
      </c>
      <c r="CV24" s="296" t="e">
        <f t="shared" ca="1" si="86"/>
        <v>#N/A</v>
      </c>
      <c r="CW24" s="296" t="e">
        <f t="shared" ca="1" si="86"/>
        <v>#N/A</v>
      </c>
      <c r="CX24" s="297" t="e">
        <f t="shared" ca="1" si="86"/>
        <v>#N/A</v>
      </c>
      <c r="CY24" s="296" t="e">
        <f t="shared" ca="1" si="86"/>
        <v>#N/A</v>
      </c>
      <c r="CZ24" s="296" t="e">
        <f t="shared" ca="1" si="86"/>
        <v>#N/A</v>
      </c>
      <c r="DA24" s="296" t="e">
        <f t="shared" ca="1" si="86"/>
        <v>#N/A</v>
      </c>
      <c r="DB24" s="296" t="e">
        <f t="shared" ca="1" si="86"/>
        <v>#N/A</v>
      </c>
      <c r="DC24" s="296" t="e">
        <f t="shared" ca="1" si="86"/>
        <v>#N/A</v>
      </c>
      <c r="DD24" s="296" t="e">
        <f t="shared" ca="1" si="86"/>
        <v>#N/A</v>
      </c>
      <c r="DE24" s="296" t="e">
        <f t="shared" ca="1" si="86"/>
        <v>#N/A</v>
      </c>
      <c r="DF24" s="296" t="e">
        <f t="shared" ca="1" si="86"/>
        <v>#N/A</v>
      </c>
      <c r="DG24" s="296" t="e">
        <f t="shared" ca="1" si="86"/>
        <v>#N/A</v>
      </c>
      <c r="DH24" s="297" t="e">
        <f t="shared" ca="1" si="86"/>
        <v>#N/A</v>
      </c>
      <c r="DI24" s="296" t="e">
        <f t="shared" ca="1" si="87"/>
        <v>#N/A</v>
      </c>
      <c r="DJ24" s="296" t="e">
        <f t="shared" ca="1" si="87"/>
        <v>#N/A</v>
      </c>
      <c r="DK24" s="296" t="e">
        <f t="shared" ca="1" si="87"/>
        <v>#N/A</v>
      </c>
      <c r="DL24" s="296" t="e">
        <f t="shared" ca="1" si="87"/>
        <v>#N/A</v>
      </c>
      <c r="DM24" s="296" t="e">
        <f t="shared" ca="1" si="87"/>
        <v>#N/A</v>
      </c>
      <c r="DN24" s="296" t="e">
        <f t="shared" ca="1" si="87"/>
        <v>#N/A</v>
      </c>
      <c r="DO24" s="296" t="e">
        <f t="shared" ca="1" si="87"/>
        <v>#N/A</v>
      </c>
      <c r="DP24" s="296" t="e">
        <f t="shared" ca="1" si="87"/>
        <v>#N/A</v>
      </c>
      <c r="DQ24" s="296" t="e">
        <f t="shared" ca="1" si="87"/>
        <v>#N/A</v>
      </c>
      <c r="DR24" s="297" t="e">
        <f t="shared" ca="1" si="87"/>
        <v>#N/A</v>
      </c>
      <c r="DS24" s="296" t="e">
        <f t="shared" ca="1" si="87"/>
        <v>#N/A</v>
      </c>
      <c r="DT24" s="296" t="e">
        <f t="shared" ca="1" si="87"/>
        <v>#N/A</v>
      </c>
      <c r="DU24" s="296" t="e">
        <f t="shared" ca="1" si="87"/>
        <v>#N/A</v>
      </c>
      <c r="DV24" s="296" t="e">
        <f t="shared" ca="1" si="87"/>
        <v>#N/A</v>
      </c>
      <c r="DW24" s="296" t="e">
        <f t="shared" ca="1" si="87"/>
        <v>#N/A</v>
      </c>
      <c r="DX24" s="296" t="e">
        <f t="shared" ca="1" si="87"/>
        <v>#N/A</v>
      </c>
      <c r="DY24" s="296" t="e">
        <f t="shared" ca="1" si="87"/>
        <v>#N/A</v>
      </c>
      <c r="DZ24" s="296" t="e">
        <f t="shared" ca="1" si="87"/>
        <v>#N/A</v>
      </c>
      <c r="EA24" s="296" t="e">
        <f t="shared" ca="1" si="87"/>
        <v>#N/A</v>
      </c>
      <c r="EB24" s="297" t="e">
        <f t="shared" ca="1" si="87"/>
        <v>#N/A</v>
      </c>
    </row>
    <row r="25" spans="1:132" ht="15" customHeight="1" x14ac:dyDescent="0.35">
      <c r="A25" s="327" t="s">
        <v>84</v>
      </c>
      <c r="B25" s="328">
        <f t="shared" si="77"/>
        <v>7</v>
      </c>
      <c r="C25" s="292" t="e">
        <f ca="1">CONCATENATE($A$1,".",VLOOKUP($F25,Tools!$J$3:$K$6,2,FALSE),".",VLOOKUP($A25,Tools!$N$3:$O$10,2,FALSE),".",1,".",VLOOKUP($G25,Tools!$R$3:$S$23,2,FALSE),".",$H25)</f>
        <v>#N/A</v>
      </c>
      <c r="D25" s="293" t="e">
        <f t="shared" ca="1" si="73"/>
        <v>#N/A</v>
      </c>
      <c r="E25" s="293" t="e">
        <f t="shared" ca="1" si="73"/>
        <v>#N/A</v>
      </c>
      <c r="F25" s="293" t="e">
        <f t="shared" ca="1" si="73"/>
        <v>#N/A</v>
      </c>
      <c r="G25" s="293" t="e">
        <f t="shared" ca="1" si="73"/>
        <v>#N/A</v>
      </c>
      <c r="H25" s="294" t="e">
        <f t="shared" ca="1" si="74"/>
        <v>#N/A</v>
      </c>
      <c r="I25" s="295" t="e">
        <f t="shared" ca="1" si="85"/>
        <v>#N/A</v>
      </c>
      <c r="J25" s="295" t="e">
        <f t="shared" ca="1" si="85"/>
        <v>#N/A</v>
      </c>
      <c r="K25" s="295" t="e">
        <f t="shared" ca="1" si="85"/>
        <v>#N/A</v>
      </c>
      <c r="L25" s="329" t="e">
        <f t="shared" ca="1" si="85"/>
        <v>#N/A</v>
      </c>
      <c r="M25" s="296" t="e">
        <f t="shared" ca="1" si="89"/>
        <v>#N/A</v>
      </c>
      <c r="N25" s="296" t="e">
        <f t="shared" ca="1" si="89"/>
        <v>#N/A</v>
      </c>
      <c r="O25" s="296" t="e">
        <f t="shared" ca="1" si="89"/>
        <v>#N/A</v>
      </c>
      <c r="P25" s="296" t="e">
        <f t="shared" ca="1" si="89"/>
        <v>#N/A</v>
      </c>
      <c r="Q25" s="296" t="e">
        <f t="shared" ca="1" si="89"/>
        <v>#N/A</v>
      </c>
      <c r="R25" s="296" t="e">
        <f t="shared" ca="1" si="89"/>
        <v>#N/A</v>
      </c>
      <c r="S25" s="296" t="e">
        <f t="shared" ca="1" si="89"/>
        <v>#N/A</v>
      </c>
      <c r="T25" s="296" t="e">
        <f t="shared" ca="1" si="89"/>
        <v>#N/A</v>
      </c>
      <c r="U25" s="296" t="e">
        <f t="shared" ca="1" si="89"/>
        <v>#N/A</v>
      </c>
      <c r="V25" s="297" t="e">
        <f t="shared" ca="1" si="89"/>
        <v>#N/A</v>
      </c>
      <c r="W25" s="296" t="e">
        <f t="shared" ca="1" si="89"/>
        <v>#N/A</v>
      </c>
      <c r="X25" s="296" t="e">
        <f t="shared" ca="1" si="89"/>
        <v>#N/A</v>
      </c>
      <c r="Y25" s="296" t="e">
        <f t="shared" ca="1" si="89"/>
        <v>#N/A</v>
      </c>
      <c r="Z25" s="296" t="e">
        <f t="shared" ca="1" si="89"/>
        <v>#N/A</v>
      </c>
      <c r="AA25" s="296" t="e">
        <f t="shared" ca="1" si="89"/>
        <v>#N/A</v>
      </c>
      <c r="AB25" s="296" t="e">
        <f t="shared" ca="1" si="89"/>
        <v>#N/A</v>
      </c>
      <c r="AC25" s="296" t="e">
        <f t="shared" ca="1" si="89"/>
        <v>#N/A</v>
      </c>
      <c r="AD25" s="296" t="e">
        <f t="shared" ca="1" si="82"/>
        <v>#N/A</v>
      </c>
      <c r="AE25" s="296" t="e">
        <f t="shared" ca="1" si="82"/>
        <v>#N/A</v>
      </c>
      <c r="AF25" s="297" t="e">
        <f t="shared" ca="1" si="82"/>
        <v>#N/A</v>
      </c>
      <c r="AG25" s="296" t="e">
        <f t="shared" ca="1" si="82"/>
        <v>#N/A</v>
      </c>
      <c r="AH25" s="296" t="e">
        <f t="shared" ca="1" si="82"/>
        <v>#N/A</v>
      </c>
      <c r="AI25" s="296" t="e">
        <f t="shared" ca="1" si="82"/>
        <v>#N/A</v>
      </c>
      <c r="AJ25" s="296" t="e">
        <f t="shared" ca="1" si="82"/>
        <v>#N/A</v>
      </c>
      <c r="AK25" s="296" t="e">
        <f t="shared" ca="1" si="82"/>
        <v>#N/A</v>
      </c>
      <c r="AL25" s="296" t="e">
        <f t="shared" ca="1" si="82"/>
        <v>#N/A</v>
      </c>
      <c r="AM25" s="296" t="e">
        <f t="shared" ca="1" si="82"/>
        <v>#N/A</v>
      </c>
      <c r="AN25" s="296" t="e">
        <f t="shared" ca="1" si="82"/>
        <v>#N/A</v>
      </c>
      <c r="AO25" s="296" t="e">
        <f t="shared" ca="1" si="82"/>
        <v>#N/A</v>
      </c>
      <c r="AP25" s="297" t="e">
        <f t="shared" ca="1" si="82"/>
        <v>#N/A</v>
      </c>
      <c r="AQ25" s="296" t="e">
        <f t="shared" ca="1" si="82"/>
        <v>#N/A</v>
      </c>
      <c r="AR25" s="296" t="e">
        <f t="shared" ca="1" si="82"/>
        <v>#N/A</v>
      </c>
      <c r="AS25" s="296" t="e">
        <f t="shared" ca="1" si="82"/>
        <v>#N/A</v>
      </c>
      <c r="AT25" s="296" t="e">
        <f t="shared" ca="1" si="82"/>
        <v>#N/A</v>
      </c>
      <c r="AU25" s="296" t="e">
        <f t="shared" ca="1" si="82"/>
        <v>#N/A</v>
      </c>
      <c r="AV25" s="296" t="e">
        <f t="shared" ca="1" si="83"/>
        <v>#N/A</v>
      </c>
      <c r="AW25" s="296" t="e">
        <f t="shared" ca="1" si="83"/>
        <v>#N/A</v>
      </c>
      <c r="AX25" s="296" t="e">
        <f t="shared" ca="1" si="83"/>
        <v>#N/A</v>
      </c>
      <c r="AY25" s="296" t="e">
        <f t="shared" ca="1" si="83"/>
        <v>#N/A</v>
      </c>
      <c r="AZ25" s="297" t="e">
        <f t="shared" ca="1" si="83"/>
        <v>#N/A</v>
      </c>
      <c r="BA25" s="296" t="e">
        <f t="shared" ca="1" si="83"/>
        <v>#N/A</v>
      </c>
      <c r="BB25" s="296" t="e">
        <f t="shared" ca="1" si="83"/>
        <v>#N/A</v>
      </c>
      <c r="BC25" s="296" t="e">
        <f t="shared" ca="1" si="83"/>
        <v>#N/A</v>
      </c>
      <c r="BD25" s="296" t="e">
        <f t="shared" ca="1" si="83"/>
        <v>#N/A</v>
      </c>
      <c r="BE25" s="296" t="e">
        <f t="shared" ca="1" si="83"/>
        <v>#N/A</v>
      </c>
      <c r="BF25" s="296" t="e">
        <f t="shared" ca="1" si="83"/>
        <v>#N/A</v>
      </c>
      <c r="BG25" s="296" t="e">
        <f t="shared" ca="1" si="83"/>
        <v>#N/A</v>
      </c>
      <c r="BH25" s="296" t="e">
        <f t="shared" ca="1" si="83"/>
        <v>#N/A</v>
      </c>
      <c r="BI25" s="296" t="e">
        <f t="shared" ca="1" si="81"/>
        <v>#N/A</v>
      </c>
      <c r="BJ25" s="297" t="e">
        <f t="shared" ca="1" si="83"/>
        <v>#N/A</v>
      </c>
      <c r="BK25" s="296" t="e">
        <f t="shared" ca="1" si="83"/>
        <v>#N/A</v>
      </c>
      <c r="BL25" s="296" t="e">
        <f t="shared" ca="1" si="83"/>
        <v>#N/A</v>
      </c>
      <c r="BM25" s="296" t="e">
        <f t="shared" ca="1" si="83"/>
        <v>#N/A</v>
      </c>
      <c r="BN25" s="296" t="e">
        <f t="shared" ca="1" si="81"/>
        <v>#N/A</v>
      </c>
      <c r="BO25" s="296" t="e">
        <f t="shared" ca="1" si="81"/>
        <v>#N/A</v>
      </c>
      <c r="BP25" s="296" t="e">
        <f t="shared" ca="1" si="81"/>
        <v>#N/A</v>
      </c>
      <c r="BQ25" s="296" t="e">
        <f t="shared" ca="1" si="81"/>
        <v>#N/A</v>
      </c>
      <c r="BR25" s="296" t="e">
        <f t="shared" ca="1" si="81"/>
        <v>#N/A</v>
      </c>
      <c r="BS25" s="296" t="e">
        <f t="shared" ca="1" si="76"/>
        <v>#N/A</v>
      </c>
      <c r="BT25" s="297" t="e">
        <f t="shared" ca="1" si="81"/>
        <v>#N/A</v>
      </c>
      <c r="BU25" s="296" t="e">
        <f t="shared" ca="1" si="81"/>
        <v>#N/A</v>
      </c>
      <c r="BV25" s="296" t="e">
        <f t="shared" ca="1" si="81"/>
        <v>#N/A</v>
      </c>
      <c r="BW25" s="296" t="e">
        <f t="shared" ca="1" si="81"/>
        <v>#N/A</v>
      </c>
      <c r="BX25" s="296" t="e">
        <f t="shared" ca="1" si="79"/>
        <v>#N/A</v>
      </c>
      <c r="BY25" s="296" t="e">
        <f t="shared" ca="1" si="79"/>
        <v>#N/A</v>
      </c>
      <c r="BZ25" s="296" t="e">
        <f t="shared" ca="1" si="79"/>
        <v>#N/A</v>
      </c>
      <c r="CA25" s="296" t="e">
        <f t="shared" ca="1" si="79"/>
        <v>#N/A</v>
      </c>
      <c r="CB25" s="296" t="e">
        <f t="shared" ca="1" si="79"/>
        <v>#N/A</v>
      </c>
      <c r="CC25" s="296" t="e">
        <f t="shared" ca="1" si="76"/>
        <v>#N/A</v>
      </c>
      <c r="CD25" s="297" t="e">
        <f t="shared" ca="1" si="79"/>
        <v>#N/A</v>
      </c>
      <c r="CE25" s="296" t="e">
        <f t="shared" ca="1" si="79"/>
        <v>#N/A</v>
      </c>
      <c r="CF25" s="296" t="e">
        <f t="shared" ca="1" si="79"/>
        <v>#N/A</v>
      </c>
      <c r="CG25" s="296" t="e">
        <f t="shared" ca="1" si="79"/>
        <v>#N/A</v>
      </c>
      <c r="CH25" s="296" t="e">
        <f t="shared" ca="1" si="79"/>
        <v>#N/A</v>
      </c>
      <c r="CI25" s="296" t="e">
        <f t="shared" ca="1" si="79"/>
        <v>#N/A</v>
      </c>
      <c r="CJ25" s="296" t="e">
        <f t="shared" ca="1" si="79"/>
        <v>#N/A</v>
      </c>
      <c r="CK25" s="296" t="e">
        <f t="shared" ca="1" si="79"/>
        <v>#N/A</v>
      </c>
      <c r="CL25" s="296" t="e">
        <f t="shared" ca="1" si="79"/>
        <v>#N/A</v>
      </c>
      <c r="CM25" s="296" t="e">
        <f t="shared" ca="1" si="79"/>
        <v>#N/A</v>
      </c>
      <c r="CN25" s="297" t="e">
        <f t="shared" ca="1" si="79"/>
        <v>#N/A</v>
      </c>
      <c r="CO25" s="296" t="e">
        <f t="shared" ca="1" si="79"/>
        <v>#N/A</v>
      </c>
      <c r="CP25" s="296" t="e">
        <f t="shared" ca="1" si="79"/>
        <v>#N/A</v>
      </c>
      <c r="CQ25" s="296" t="e">
        <f t="shared" ca="1" si="86"/>
        <v>#N/A</v>
      </c>
      <c r="CR25" s="296" t="e">
        <f t="shared" ca="1" si="86"/>
        <v>#N/A</v>
      </c>
      <c r="CS25" s="296" t="e">
        <f t="shared" ca="1" si="86"/>
        <v>#N/A</v>
      </c>
      <c r="CT25" s="296" t="e">
        <f t="shared" ca="1" si="86"/>
        <v>#N/A</v>
      </c>
      <c r="CU25" s="296" t="e">
        <f t="shared" ca="1" si="86"/>
        <v>#N/A</v>
      </c>
      <c r="CV25" s="296" t="e">
        <f t="shared" ca="1" si="86"/>
        <v>#N/A</v>
      </c>
      <c r="CW25" s="296" t="e">
        <f t="shared" ca="1" si="86"/>
        <v>#N/A</v>
      </c>
      <c r="CX25" s="297" t="e">
        <f t="shared" ca="1" si="86"/>
        <v>#N/A</v>
      </c>
      <c r="CY25" s="296" t="e">
        <f t="shared" ca="1" si="86"/>
        <v>#N/A</v>
      </c>
      <c r="CZ25" s="296" t="e">
        <f t="shared" ca="1" si="86"/>
        <v>#N/A</v>
      </c>
      <c r="DA25" s="296" t="e">
        <f t="shared" ca="1" si="86"/>
        <v>#N/A</v>
      </c>
      <c r="DB25" s="296" t="e">
        <f t="shared" ca="1" si="86"/>
        <v>#N/A</v>
      </c>
      <c r="DC25" s="296" t="e">
        <f t="shared" ca="1" si="86"/>
        <v>#N/A</v>
      </c>
      <c r="DD25" s="296" t="e">
        <f t="shared" ca="1" si="86"/>
        <v>#N/A</v>
      </c>
      <c r="DE25" s="296" t="e">
        <f t="shared" ca="1" si="86"/>
        <v>#N/A</v>
      </c>
      <c r="DF25" s="296" t="e">
        <f t="shared" ca="1" si="86"/>
        <v>#N/A</v>
      </c>
      <c r="DG25" s="296" t="e">
        <f t="shared" ca="1" si="86"/>
        <v>#N/A</v>
      </c>
      <c r="DH25" s="297" t="e">
        <f t="shared" ca="1" si="86"/>
        <v>#N/A</v>
      </c>
      <c r="DI25" s="296" t="e">
        <f t="shared" ca="1" si="87"/>
        <v>#N/A</v>
      </c>
      <c r="DJ25" s="296" t="e">
        <f t="shared" ca="1" si="87"/>
        <v>#N/A</v>
      </c>
      <c r="DK25" s="296" t="e">
        <f t="shared" ca="1" si="87"/>
        <v>#N/A</v>
      </c>
      <c r="DL25" s="296" t="e">
        <f t="shared" ca="1" si="87"/>
        <v>#N/A</v>
      </c>
      <c r="DM25" s="296" t="e">
        <f t="shared" ca="1" si="87"/>
        <v>#N/A</v>
      </c>
      <c r="DN25" s="296" t="e">
        <f t="shared" ca="1" si="87"/>
        <v>#N/A</v>
      </c>
      <c r="DO25" s="296" t="e">
        <f t="shared" ca="1" si="87"/>
        <v>#N/A</v>
      </c>
      <c r="DP25" s="296" t="e">
        <f t="shared" ca="1" si="87"/>
        <v>#N/A</v>
      </c>
      <c r="DQ25" s="296" t="e">
        <f t="shared" ca="1" si="87"/>
        <v>#N/A</v>
      </c>
      <c r="DR25" s="297" t="e">
        <f t="shared" ca="1" si="87"/>
        <v>#N/A</v>
      </c>
      <c r="DS25" s="296" t="e">
        <f t="shared" ca="1" si="87"/>
        <v>#N/A</v>
      </c>
      <c r="DT25" s="296" t="e">
        <f t="shared" ca="1" si="87"/>
        <v>#N/A</v>
      </c>
      <c r="DU25" s="296" t="e">
        <f t="shared" ca="1" si="87"/>
        <v>#N/A</v>
      </c>
      <c r="DV25" s="296" t="e">
        <f t="shared" ca="1" si="87"/>
        <v>#N/A</v>
      </c>
      <c r="DW25" s="296" t="e">
        <f t="shared" ca="1" si="87"/>
        <v>#N/A</v>
      </c>
      <c r="DX25" s="296" t="e">
        <f t="shared" ca="1" si="87"/>
        <v>#N/A</v>
      </c>
      <c r="DY25" s="296" t="e">
        <f t="shared" ca="1" si="87"/>
        <v>#N/A</v>
      </c>
      <c r="DZ25" s="296" t="e">
        <f t="shared" ca="1" si="87"/>
        <v>#N/A</v>
      </c>
      <c r="EA25" s="296" t="e">
        <f t="shared" ca="1" si="87"/>
        <v>#N/A</v>
      </c>
      <c r="EB25" s="297" t="e">
        <f t="shared" ca="1" si="87"/>
        <v>#N/A</v>
      </c>
    </row>
    <row r="26" spans="1:132" ht="15" customHeight="1" x14ac:dyDescent="0.35">
      <c r="A26" s="327" t="s">
        <v>84</v>
      </c>
      <c r="B26" s="328">
        <f t="shared" si="77"/>
        <v>8</v>
      </c>
      <c r="C26" s="292" t="e">
        <f ca="1">CONCATENATE($A$1,".",VLOOKUP($F26,Tools!$J$3:$K$6,2,FALSE),".",VLOOKUP($A26,Tools!$N$3:$O$10,2,FALSE),".",1,".",VLOOKUP($G26,Tools!$R$3:$S$23,2,FALSE),".",$H26)</f>
        <v>#N/A</v>
      </c>
      <c r="D26" s="293" t="e">
        <f t="shared" ca="1" si="73"/>
        <v>#N/A</v>
      </c>
      <c r="E26" s="293" t="e">
        <f t="shared" ca="1" si="73"/>
        <v>#N/A</v>
      </c>
      <c r="F26" s="293" t="e">
        <f t="shared" ca="1" si="73"/>
        <v>#N/A</v>
      </c>
      <c r="G26" s="293" t="e">
        <f t="shared" ca="1" si="73"/>
        <v>#N/A</v>
      </c>
      <c r="H26" s="294" t="e">
        <f t="shared" ca="1" si="74"/>
        <v>#N/A</v>
      </c>
      <c r="I26" s="295" t="e">
        <f t="shared" ca="1" si="85"/>
        <v>#N/A</v>
      </c>
      <c r="J26" s="295" t="e">
        <f t="shared" ca="1" si="85"/>
        <v>#N/A</v>
      </c>
      <c r="K26" s="295" t="e">
        <f t="shared" ca="1" si="85"/>
        <v>#N/A</v>
      </c>
      <c r="L26" s="329" t="e">
        <f t="shared" ca="1" si="85"/>
        <v>#N/A</v>
      </c>
      <c r="M26" s="296" t="e">
        <f t="shared" ca="1" si="89"/>
        <v>#N/A</v>
      </c>
      <c r="N26" s="296" t="e">
        <f t="shared" ca="1" si="89"/>
        <v>#N/A</v>
      </c>
      <c r="O26" s="296" t="e">
        <f t="shared" ca="1" si="89"/>
        <v>#N/A</v>
      </c>
      <c r="P26" s="296" t="e">
        <f t="shared" ca="1" si="89"/>
        <v>#N/A</v>
      </c>
      <c r="Q26" s="296" t="e">
        <f t="shared" ca="1" si="89"/>
        <v>#N/A</v>
      </c>
      <c r="R26" s="296" t="e">
        <f t="shared" ca="1" si="89"/>
        <v>#N/A</v>
      </c>
      <c r="S26" s="296" t="e">
        <f t="shared" ca="1" si="89"/>
        <v>#N/A</v>
      </c>
      <c r="T26" s="296" t="e">
        <f t="shared" ca="1" si="89"/>
        <v>#N/A</v>
      </c>
      <c r="U26" s="296" t="e">
        <f t="shared" ca="1" si="89"/>
        <v>#N/A</v>
      </c>
      <c r="V26" s="297" t="e">
        <f t="shared" ca="1" si="89"/>
        <v>#N/A</v>
      </c>
      <c r="W26" s="296" t="e">
        <f t="shared" ca="1" si="89"/>
        <v>#N/A</v>
      </c>
      <c r="X26" s="296" t="e">
        <f t="shared" ca="1" si="89"/>
        <v>#N/A</v>
      </c>
      <c r="Y26" s="296" t="e">
        <f t="shared" ca="1" si="89"/>
        <v>#N/A</v>
      </c>
      <c r="Z26" s="296" t="e">
        <f t="shared" ca="1" si="89"/>
        <v>#N/A</v>
      </c>
      <c r="AA26" s="296" t="e">
        <f t="shared" ca="1" si="89"/>
        <v>#N/A</v>
      </c>
      <c r="AB26" s="296" t="e">
        <f t="shared" ca="1" si="89"/>
        <v>#N/A</v>
      </c>
      <c r="AC26" s="296" t="e">
        <f t="shared" ca="1" si="89"/>
        <v>#N/A</v>
      </c>
      <c r="AD26" s="296" t="e">
        <f t="shared" ca="1" si="82"/>
        <v>#N/A</v>
      </c>
      <c r="AE26" s="296" t="e">
        <f t="shared" ca="1" si="82"/>
        <v>#N/A</v>
      </c>
      <c r="AF26" s="297" t="e">
        <f t="shared" ca="1" si="82"/>
        <v>#N/A</v>
      </c>
      <c r="AG26" s="296" t="e">
        <f t="shared" ca="1" si="82"/>
        <v>#N/A</v>
      </c>
      <c r="AH26" s="296" t="e">
        <f t="shared" ca="1" si="82"/>
        <v>#N/A</v>
      </c>
      <c r="AI26" s="296" t="e">
        <f t="shared" ca="1" si="82"/>
        <v>#N/A</v>
      </c>
      <c r="AJ26" s="296" t="e">
        <f t="shared" ca="1" si="82"/>
        <v>#N/A</v>
      </c>
      <c r="AK26" s="296" t="e">
        <f t="shared" ca="1" si="82"/>
        <v>#N/A</v>
      </c>
      <c r="AL26" s="296" t="e">
        <f t="shared" ca="1" si="82"/>
        <v>#N/A</v>
      </c>
      <c r="AM26" s="296" t="e">
        <f t="shared" ca="1" si="82"/>
        <v>#N/A</v>
      </c>
      <c r="AN26" s="296" t="e">
        <f t="shared" ca="1" si="82"/>
        <v>#N/A</v>
      </c>
      <c r="AO26" s="296" t="e">
        <f t="shared" ca="1" si="82"/>
        <v>#N/A</v>
      </c>
      <c r="AP26" s="297" t="e">
        <f t="shared" ca="1" si="82"/>
        <v>#N/A</v>
      </c>
      <c r="AQ26" s="296" t="e">
        <f t="shared" ca="1" si="82"/>
        <v>#N/A</v>
      </c>
      <c r="AR26" s="296" t="e">
        <f t="shared" ca="1" si="82"/>
        <v>#N/A</v>
      </c>
      <c r="AS26" s="296" t="e">
        <f t="shared" ca="1" si="82"/>
        <v>#N/A</v>
      </c>
      <c r="AT26" s="296" t="e">
        <f t="shared" ca="1" si="82"/>
        <v>#N/A</v>
      </c>
      <c r="AU26" s="296" t="e">
        <f t="shared" ca="1" si="82"/>
        <v>#N/A</v>
      </c>
      <c r="AV26" s="296" t="e">
        <f t="shared" ca="1" si="83"/>
        <v>#N/A</v>
      </c>
      <c r="AW26" s="296" t="e">
        <f t="shared" ca="1" si="83"/>
        <v>#N/A</v>
      </c>
      <c r="AX26" s="296" t="e">
        <f t="shared" ca="1" si="83"/>
        <v>#N/A</v>
      </c>
      <c r="AY26" s="296" t="e">
        <f t="shared" ca="1" si="83"/>
        <v>#N/A</v>
      </c>
      <c r="AZ26" s="297" t="e">
        <f t="shared" ca="1" si="83"/>
        <v>#N/A</v>
      </c>
      <c r="BA26" s="296" t="e">
        <f t="shared" ca="1" si="83"/>
        <v>#N/A</v>
      </c>
      <c r="BB26" s="296" t="e">
        <f t="shared" ca="1" si="83"/>
        <v>#N/A</v>
      </c>
      <c r="BC26" s="296" t="e">
        <f t="shared" ca="1" si="83"/>
        <v>#N/A</v>
      </c>
      <c r="BD26" s="296" t="e">
        <f t="shared" ca="1" si="83"/>
        <v>#N/A</v>
      </c>
      <c r="BE26" s="296" t="e">
        <f t="shared" ca="1" si="83"/>
        <v>#N/A</v>
      </c>
      <c r="BF26" s="296" t="e">
        <f t="shared" ca="1" si="83"/>
        <v>#N/A</v>
      </c>
      <c r="BG26" s="296" t="e">
        <f t="shared" ca="1" si="83"/>
        <v>#N/A</v>
      </c>
      <c r="BH26" s="296" t="e">
        <f t="shared" ca="1" si="83"/>
        <v>#N/A</v>
      </c>
      <c r="BI26" s="296" t="e">
        <f t="shared" ca="1" si="81"/>
        <v>#N/A</v>
      </c>
      <c r="BJ26" s="297" t="e">
        <f t="shared" ca="1" si="83"/>
        <v>#N/A</v>
      </c>
      <c r="BK26" s="296" t="e">
        <f t="shared" ca="1" si="83"/>
        <v>#N/A</v>
      </c>
      <c r="BL26" s="296" t="e">
        <f t="shared" ca="1" si="83"/>
        <v>#N/A</v>
      </c>
      <c r="BM26" s="296" t="e">
        <f t="shared" ca="1" si="83"/>
        <v>#N/A</v>
      </c>
      <c r="BN26" s="296" t="e">
        <f t="shared" ca="1" si="81"/>
        <v>#N/A</v>
      </c>
      <c r="BO26" s="296" t="e">
        <f t="shared" ca="1" si="81"/>
        <v>#N/A</v>
      </c>
      <c r="BP26" s="296" t="e">
        <f t="shared" ca="1" si="81"/>
        <v>#N/A</v>
      </c>
      <c r="BQ26" s="296" t="e">
        <f t="shared" ca="1" si="81"/>
        <v>#N/A</v>
      </c>
      <c r="BR26" s="296" t="e">
        <f t="shared" ca="1" si="81"/>
        <v>#N/A</v>
      </c>
      <c r="BS26" s="296" t="e">
        <f t="shared" ca="1" si="76"/>
        <v>#N/A</v>
      </c>
      <c r="BT26" s="297" t="e">
        <f t="shared" ca="1" si="81"/>
        <v>#N/A</v>
      </c>
      <c r="BU26" s="296" t="e">
        <f t="shared" ca="1" si="81"/>
        <v>#N/A</v>
      </c>
      <c r="BV26" s="296" t="e">
        <f t="shared" ca="1" si="81"/>
        <v>#N/A</v>
      </c>
      <c r="BW26" s="296" t="e">
        <f t="shared" ca="1" si="81"/>
        <v>#N/A</v>
      </c>
      <c r="BX26" s="296" t="e">
        <f t="shared" ca="1" si="79"/>
        <v>#N/A</v>
      </c>
      <c r="BY26" s="296" t="e">
        <f t="shared" ca="1" si="79"/>
        <v>#N/A</v>
      </c>
      <c r="BZ26" s="296" t="e">
        <f t="shared" ca="1" si="79"/>
        <v>#N/A</v>
      </c>
      <c r="CA26" s="296" t="e">
        <f t="shared" ca="1" si="79"/>
        <v>#N/A</v>
      </c>
      <c r="CB26" s="296" t="e">
        <f t="shared" ca="1" si="79"/>
        <v>#N/A</v>
      </c>
      <c r="CC26" s="296" t="e">
        <f t="shared" ca="1" si="76"/>
        <v>#N/A</v>
      </c>
      <c r="CD26" s="297" t="e">
        <f t="shared" ca="1" si="79"/>
        <v>#N/A</v>
      </c>
      <c r="CE26" s="296" t="e">
        <f t="shared" ca="1" si="79"/>
        <v>#N/A</v>
      </c>
      <c r="CF26" s="296" t="e">
        <f t="shared" ca="1" si="79"/>
        <v>#N/A</v>
      </c>
      <c r="CG26" s="296" t="e">
        <f t="shared" ca="1" si="79"/>
        <v>#N/A</v>
      </c>
      <c r="CH26" s="296" t="e">
        <f t="shared" ca="1" si="79"/>
        <v>#N/A</v>
      </c>
      <c r="CI26" s="296" t="e">
        <f t="shared" ca="1" si="79"/>
        <v>#N/A</v>
      </c>
      <c r="CJ26" s="296" t="e">
        <f t="shared" ca="1" si="79"/>
        <v>#N/A</v>
      </c>
      <c r="CK26" s="296" t="e">
        <f t="shared" ca="1" si="79"/>
        <v>#N/A</v>
      </c>
      <c r="CL26" s="296" t="e">
        <f t="shared" ca="1" si="79"/>
        <v>#N/A</v>
      </c>
      <c r="CM26" s="296" t="e">
        <f t="shared" ca="1" si="79"/>
        <v>#N/A</v>
      </c>
      <c r="CN26" s="297" t="e">
        <f t="shared" ca="1" si="79"/>
        <v>#N/A</v>
      </c>
      <c r="CO26" s="296" t="e">
        <f t="shared" ca="1" si="79"/>
        <v>#N/A</v>
      </c>
      <c r="CP26" s="296" t="e">
        <f t="shared" ca="1" si="79"/>
        <v>#N/A</v>
      </c>
      <c r="CQ26" s="296" t="e">
        <f t="shared" ca="1" si="86"/>
        <v>#N/A</v>
      </c>
      <c r="CR26" s="296" t="e">
        <f t="shared" ca="1" si="86"/>
        <v>#N/A</v>
      </c>
      <c r="CS26" s="296" t="e">
        <f t="shared" ca="1" si="86"/>
        <v>#N/A</v>
      </c>
      <c r="CT26" s="296" t="e">
        <f t="shared" ca="1" si="86"/>
        <v>#N/A</v>
      </c>
      <c r="CU26" s="296" t="e">
        <f t="shared" ca="1" si="86"/>
        <v>#N/A</v>
      </c>
      <c r="CV26" s="296" t="e">
        <f t="shared" ca="1" si="86"/>
        <v>#N/A</v>
      </c>
      <c r="CW26" s="296" t="e">
        <f t="shared" ca="1" si="86"/>
        <v>#N/A</v>
      </c>
      <c r="CX26" s="297" t="e">
        <f t="shared" ca="1" si="86"/>
        <v>#N/A</v>
      </c>
      <c r="CY26" s="296" t="e">
        <f t="shared" ca="1" si="86"/>
        <v>#N/A</v>
      </c>
      <c r="CZ26" s="296" t="e">
        <f t="shared" ca="1" si="86"/>
        <v>#N/A</v>
      </c>
      <c r="DA26" s="296" t="e">
        <f t="shared" ca="1" si="86"/>
        <v>#N/A</v>
      </c>
      <c r="DB26" s="296" t="e">
        <f t="shared" ca="1" si="86"/>
        <v>#N/A</v>
      </c>
      <c r="DC26" s="296" t="e">
        <f t="shared" ca="1" si="86"/>
        <v>#N/A</v>
      </c>
      <c r="DD26" s="296" t="e">
        <f t="shared" ca="1" si="86"/>
        <v>#N/A</v>
      </c>
      <c r="DE26" s="296" t="e">
        <f t="shared" ca="1" si="86"/>
        <v>#N/A</v>
      </c>
      <c r="DF26" s="296" t="e">
        <f t="shared" ca="1" si="86"/>
        <v>#N/A</v>
      </c>
      <c r="DG26" s="296" t="e">
        <f t="shared" ca="1" si="86"/>
        <v>#N/A</v>
      </c>
      <c r="DH26" s="297" t="e">
        <f t="shared" ca="1" si="86"/>
        <v>#N/A</v>
      </c>
      <c r="DI26" s="296" t="e">
        <f t="shared" ca="1" si="87"/>
        <v>#N/A</v>
      </c>
      <c r="DJ26" s="296" t="e">
        <f t="shared" ca="1" si="87"/>
        <v>#N/A</v>
      </c>
      <c r="DK26" s="296" t="e">
        <f t="shared" ca="1" si="87"/>
        <v>#N/A</v>
      </c>
      <c r="DL26" s="296" t="e">
        <f t="shared" ca="1" si="87"/>
        <v>#N/A</v>
      </c>
      <c r="DM26" s="296" t="e">
        <f t="shared" ca="1" si="87"/>
        <v>#N/A</v>
      </c>
      <c r="DN26" s="296" t="e">
        <f t="shared" ca="1" si="87"/>
        <v>#N/A</v>
      </c>
      <c r="DO26" s="296" t="e">
        <f t="shared" ca="1" si="87"/>
        <v>#N/A</v>
      </c>
      <c r="DP26" s="296" t="e">
        <f t="shared" ca="1" si="87"/>
        <v>#N/A</v>
      </c>
      <c r="DQ26" s="296" t="e">
        <f t="shared" ca="1" si="87"/>
        <v>#N/A</v>
      </c>
      <c r="DR26" s="297" t="e">
        <f t="shared" ca="1" si="87"/>
        <v>#N/A</v>
      </c>
      <c r="DS26" s="296" t="e">
        <f t="shared" ca="1" si="87"/>
        <v>#N/A</v>
      </c>
      <c r="DT26" s="296" t="e">
        <f t="shared" ca="1" si="87"/>
        <v>#N/A</v>
      </c>
      <c r="DU26" s="296" t="e">
        <f t="shared" ca="1" si="87"/>
        <v>#N/A</v>
      </c>
      <c r="DV26" s="296" t="e">
        <f t="shared" ca="1" si="87"/>
        <v>#N/A</v>
      </c>
      <c r="DW26" s="296" t="e">
        <f t="shared" ca="1" si="87"/>
        <v>#N/A</v>
      </c>
      <c r="DX26" s="296" t="e">
        <f t="shared" ca="1" si="87"/>
        <v>#N/A</v>
      </c>
      <c r="DY26" s="296" t="e">
        <f t="shared" ca="1" si="87"/>
        <v>#N/A</v>
      </c>
      <c r="DZ26" s="296" t="e">
        <f t="shared" ca="1" si="87"/>
        <v>#N/A</v>
      </c>
      <c r="EA26" s="296" t="e">
        <f t="shared" ca="1" si="87"/>
        <v>#N/A</v>
      </c>
      <c r="EB26" s="297" t="e">
        <f t="shared" ca="1" si="87"/>
        <v>#N/A</v>
      </c>
    </row>
    <row r="27" spans="1:132" ht="15" customHeight="1" x14ac:dyDescent="0.35">
      <c r="A27" s="327" t="s">
        <v>84</v>
      </c>
      <c r="B27" s="328">
        <f t="shared" si="77"/>
        <v>9</v>
      </c>
      <c r="C27" s="292" t="e">
        <f ca="1">CONCATENATE($A$1,".",VLOOKUP($F27,Tools!$J$3:$K$6,2,FALSE),".",VLOOKUP($A27,Tools!$N$3:$O$10,2,FALSE),".",1,".",VLOOKUP($G27,Tools!$R$3:$S$23,2,FALSE),".",$H27)</f>
        <v>#N/A</v>
      </c>
      <c r="D27" s="293" t="e">
        <f t="shared" ca="1" si="73"/>
        <v>#N/A</v>
      </c>
      <c r="E27" s="293" t="e">
        <f t="shared" ca="1" si="73"/>
        <v>#N/A</v>
      </c>
      <c r="F27" s="293" t="e">
        <f t="shared" ca="1" si="73"/>
        <v>#N/A</v>
      </c>
      <c r="G27" s="293" t="e">
        <f t="shared" ca="1" si="73"/>
        <v>#N/A</v>
      </c>
      <c r="H27" s="294" t="e">
        <f t="shared" ca="1" si="74"/>
        <v>#N/A</v>
      </c>
      <c r="I27" s="295" t="e">
        <f t="shared" ca="1" si="85"/>
        <v>#N/A</v>
      </c>
      <c r="J27" s="295" t="e">
        <f t="shared" ca="1" si="85"/>
        <v>#N/A</v>
      </c>
      <c r="K27" s="295" t="e">
        <f t="shared" ca="1" si="85"/>
        <v>#N/A</v>
      </c>
      <c r="L27" s="329" t="e">
        <f t="shared" ca="1" si="85"/>
        <v>#N/A</v>
      </c>
      <c r="M27" s="296" t="e">
        <f t="shared" ca="1" si="89"/>
        <v>#N/A</v>
      </c>
      <c r="N27" s="296" t="e">
        <f t="shared" ca="1" si="89"/>
        <v>#N/A</v>
      </c>
      <c r="O27" s="296" t="e">
        <f t="shared" ca="1" si="89"/>
        <v>#N/A</v>
      </c>
      <c r="P27" s="296" t="e">
        <f t="shared" ca="1" si="89"/>
        <v>#N/A</v>
      </c>
      <c r="Q27" s="296" t="e">
        <f t="shared" ca="1" si="89"/>
        <v>#N/A</v>
      </c>
      <c r="R27" s="296" t="e">
        <f t="shared" ca="1" si="89"/>
        <v>#N/A</v>
      </c>
      <c r="S27" s="296" t="e">
        <f t="shared" ca="1" si="89"/>
        <v>#N/A</v>
      </c>
      <c r="T27" s="296" t="e">
        <f t="shared" ca="1" si="89"/>
        <v>#N/A</v>
      </c>
      <c r="U27" s="296" t="e">
        <f t="shared" ca="1" si="89"/>
        <v>#N/A</v>
      </c>
      <c r="V27" s="297" t="e">
        <f t="shared" ca="1" si="89"/>
        <v>#N/A</v>
      </c>
      <c r="W27" s="296" t="e">
        <f t="shared" ca="1" si="89"/>
        <v>#N/A</v>
      </c>
      <c r="X27" s="296" t="e">
        <f t="shared" ca="1" si="89"/>
        <v>#N/A</v>
      </c>
      <c r="Y27" s="296" t="e">
        <f t="shared" ca="1" si="89"/>
        <v>#N/A</v>
      </c>
      <c r="Z27" s="296" t="e">
        <f t="shared" ca="1" si="89"/>
        <v>#N/A</v>
      </c>
      <c r="AA27" s="296" t="e">
        <f t="shared" ca="1" si="89"/>
        <v>#N/A</v>
      </c>
      <c r="AB27" s="296" t="e">
        <f t="shared" ca="1" si="89"/>
        <v>#N/A</v>
      </c>
      <c r="AC27" s="296" t="e">
        <f t="shared" ca="1" si="89"/>
        <v>#N/A</v>
      </c>
      <c r="AD27" s="296" t="e">
        <f t="shared" ca="1" si="82"/>
        <v>#N/A</v>
      </c>
      <c r="AE27" s="296" t="e">
        <f t="shared" ca="1" si="82"/>
        <v>#N/A</v>
      </c>
      <c r="AF27" s="297" t="e">
        <f t="shared" ca="1" si="82"/>
        <v>#N/A</v>
      </c>
      <c r="AG27" s="296" t="e">
        <f t="shared" ca="1" si="82"/>
        <v>#N/A</v>
      </c>
      <c r="AH27" s="296" t="e">
        <f t="shared" ca="1" si="82"/>
        <v>#N/A</v>
      </c>
      <c r="AI27" s="296" t="e">
        <f t="shared" ca="1" si="82"/>
        <v>#N/A</v>
      </c>
      <c r="AJ27" s="296" t="e">
        <f t="shared" ca="1" si="82"/>
        <v>#N/A</v>
      </c>
      <c r="AK27" s="296" t="e">
        <f t="shared" ca="1" si="82"/>
        <v>#N/A</v>
      </c>
      <c r="AL27" s="296" t="e">
        <f t="shared" ca="1" si="82"/>
        <v>#N/A</v>
      </c>
      <c r="AM27" s="296" t="e">
        <f t="shared" ca="1" si="82"/>
        <v>#N/A</v>
      </c>
      <c r="AN27" s="296" t="e">
        <f t="shared" ca="1" si="82"/>
        <v>#N/A</v>
      </c>
      <c r="AO27" s="296" t="e">
        <f t="shared" ca="1" si="82"/>
        <v>#N/A</v>
      </c>
      <c r="AP27" s="297" t="e">
        <f t="shared" ca="1" si="82"/>
        <v>#N/A</v>
      </c>
      <c r="AQ27" s="296" t="e">
        <f t="shared" ca="1" si="82"/>
        <v>#N/A</v>
      </c>
      <c r="AR27" s="296" t="e">
        <f t="shared" ca="1" si="82"/>
        <v>#N/A</v>
      </c>
      <c r="AS27" s="296" t="e">
        <f t="shared" ca="1" si="82"/>
        <v>#N/A</v>
      </c>
      <c r="AT27" s="296" t="e">
        <f t="shared" ca="1" si="82"/>
        <v>#N/A</v>
      </c>
      <c r="AU27" s="296" t="e">
        <f t="shared" ca="1" si="82"/>
        <v>#N/A</v>
      </c>
      <c r="AV27" s="296" t="e">
        <f t="shared" ca="1" si="83"/>
        <v>#N/A</v>
      </c>
      <c r="AW27" s="296" t="e">
        <f t="shared" ca="1" si="83"/>
        <v>#N/A</v>
      </c>
      <c r="AX27" s="296" t="e">
        <f t="shared" ca="1" si="83"/>
        <v>#N/A</v>
      </c>
      <c r="AY27" s="296" t="e">
        <f t="shared" ca="1" si="83"/>
        <v>#N/A</v>
      </c>
      <c r="AZ27" s="297" t="e">
        <f t="shared" ca="1" si="83"/>
        <v>#N/A</v>
      </c>
      <c r="BA27" s="296" t="e">
        <f t="shared" ca="1" si="83"/>
        <v>#N/A</v>
      </c>
      <c r="BB27" s="296" t="e">
        <f t="shared" ca="1" si="83"/>
        <v>#N/A</v>
      </c>
      <c r="BC27" s="296" t="e">
        <f t="shared" ca="1" si="83"/>
        <v>#N/A</v>
      </c>
      <c r="BD27" s="296" t="e">
        <f t="shared" ca="1" si="83"/>
        <v>#N/A</v>
      </c>
      <c r="BE27" s="296" t="e">
        <f t="shared" ca="1" si="83"/>
        <v>#N/A</v>
      </c>
      <c r="BF27" s="296" t="e">
        <f t="shared" ca="1" si="83"/>
        <v>#N/A</v>
      </c>
      <c r="BG27" s="296" t="e">
        <f t="shared" ca="1" si="83"/>
        <v>#N/A</v>
      </c>
      <c r="BH27" s="296" t="e">
        <f t="shared" ca="1" si="83"/>
        <v>#N/A</v>
      </c>
      <c r="BI27" s="296" t="e">
        <f t="shared" ca="1" si="81"/>
        <v>#N/A</v>
      </c>
      <c r="BJ27" s="297" t="e">
        <f t="shared" ca="1" si="83"/>
        <v>#N/A</v>
      </c>
      <c r="BK27" s="296" t="e">
        <f t="shared" ca="1" si="83"/>
        <v>#N/A</v>
      </c>
      <c r="BL27" s="296" t="e">
        <f t="shared" ca="1" si="83"/>
        <v>#N/A</v>
      </c>
      <c r="BM27" s="296" t="e">
        <f t="shared" ca="1" si="83"/>
        <v>#N/A</v>
      </c>
      <c r="BN27" s="296" t="e">
        <f t="shared" ca="1" si="81"/>
        <v>#N/A</v>
      </c>
      <c r="BO27" s="296" t="e">
        <f t="shared" ca="1" si="81"/>
        <v>#N/A</v>
      </c>
      <c r="BP27" s="296" t="e">
        <f t="shared" ca="1" si="81"/>
        <v>#N/A</v>
      </c>
      <c r="BQ27" s="296" t="e">
        <f t="shared" ca="1" si="81"/>
        <v>#N/A</v>
      </c>
      <c r="BR27" s="296" t="e">
        <f t="shared" ca="1" si="81"/>
        <v>#N/A</v>
      </c>
      <c r="BS27" s="296" t="e">
        <f t="shared" ca="1" si="76"/>
        <v>#N/A</v>
      </c>
      <c r="BT27" s="297" t="e">
        <f t="shared" ca="1" si="81"/>
        <v>#N/A</v>
      </c>
      <c r="BU27" s="296" t="e">
        <f t="shared" ca="1" si="81"/>
        <v>#N/A</v>
      </c>
      <c r="BV27" s="296" t="e">
        <f t="shared" ca="1" si="81"/>
        <v>#N/A</v>
      </c>
      <c r="BW27" s="296" t="e">
        <f t="shared" ca="1" si="81"/>
        <v>#N/A</v>
      </c>
      <c r="BX27" s="296" t="e">
        <f t="shared" ca="1" si="79"/>
        <v>#N/A</v>
      </c>
      <c r="BY27" s="296" t="e">
        <f t="shared" ca="1" si="79"/>
        <v>#N/A</v>
      </c>
      <c r="BZ27" s="296" t="e">
        <f t="shared" ca="1" si="79"/>
        <v>#N/A</v>
      </c>
      <c r="CA27" s="296" t="e">
        <f t="shared" ca="1" si="79"/>
        <v>#N/A</v>
      </c>
      <c r="CB27" s="296" t="e">
        <f t="shared" ca="1" si="79"/>
        <v>#N/A</v>
      </c>
      <c r="CC27" s="296" t="e">
        <f t="shared" ca="1" si="76"/>
        <v>#N/A</v>
      </c>
      <c r="CD27" s="297" t="e">
        <f t="shared" ca="1" si="79"/>
        <v>#N/A</v>
      </c>
      <c r="CE27" s="296" t="e">
        <f t="shared" ca="1" si="79"/>
        <v>#N/A</v>
      </c>
      <c r="CF27" s="296" t="e">
        <f t="shared" ca="1" si="79"/>
        <v>#N/A</v>
      </c>
      <c r="CG27" s="296" t="e">
        <f t="shared" ca="1" si="79"/>
        <v>#N/A</v>
      </c>
      <c r="CH27" s="296" t="e">
        <f t="shared" ca="1" si="79"/>
        <v>#N/A</v>
      </c>
      <c r="CI27" s="296" t="e">
        <f t="shared" ca="1" si="79"/>
        <v>#N/A</v>
      </c>
      <c r="CJ27" s="296" t="e">
        <f t="shared" ca="1" si="79"/>
        <v>#N/A</v>
      </c>
      <c r="CK27" s="296" t="e">
        <f t="shared" ca="1" si="79"/>
        <v>#N/A</v>
      </c>
      <c r="CL27" s="296" t="e">
        <f t="shared" ca="1" si="79"/>
        <v>#N/A</v>
      </c>
      <c r="CM27" s="296" t="e">
        <f t="shared" ca="1" si="79"/>
        <v>#N/A</v>
      </c>
      <c r="CN27" s="297" t="e">
        <f t="shared" ca="1" si="79"/>
        <v>#N/A</v>
      </c>
      <c r="CO27" s="296" t="e">
        <f t="shared" ca="1" si="79"/>
        <v>#N/A</v>
      </c>
      <c r="CP27" s="296" t="e">
        <f t="shared" ca="1" si="79"/>
        <v>#N/A</v>
      </c>
      <c r="CQ27" s="296" t="e">
        <f t="shared" ca="1" si="86"/>
        <v>#N/A</v>
      </c>
      <c r="CR27" s="296" t="e">
        <f t="shared" ca="1" si="86"/>
        <v>#N/A</v>
      </c>
      <c r="CS27" s="296" t="e">
        <f t="shared" ca="1" si="86"/>
        <v>#N/A</v>
      </c>
      <c r="CT27" s="296" t="e">
        <f t="shared" ca="1" si="86"/>
        <v>#N/A</v>
      </c>
      <c r="CU27" s="296" t="e">
        <f t="shared" ca="1" si="86"/>
        <v>#N/A</v>
      </c>
      <c r="CV27" s="296" t="e">
        <f t="shared" ca="1" si="86"/>
        <v>#N/A</v>
      </c>
      <c r="CW27" s="296" t="e">
        <f t="shared" ca="1" si="86"/>
        <v>#N/A</v>
      </c>
      <c r="CX27" s="297" t="e">
        <f t="shared" ca="1" si="86"/>
        <v>#N/A</v>
      </c>
      <c r="CY27" s="296" t="e">
        <f t="shared" ca="1" si="86"/>
        <v>#N/A</v>
      </c>
      <c r="CZ27" s="296" t="e">
        <f t="shared" ca="1" si="86"/>
        <v>#N/A</v>
      </c>
      <c r="DA27" s="296" t="e">
        <f t="shared" ca="1" si="86"/>
        <v>#N/A</v>
      </c>
      <c r="DB27" s="296" t="e">
        <f t="shared" ca="1" si="86"/>
        <v>#N/A</v>
      </c>
      <c r="DC27" s="296" t="e">
        <f t="shared" ca="1" si="86"/>
        <v>#N/A</v>
      </c>
      <c r="DD27" s="296" t="e">
        <f t="shared" ca="1" si="86"/>
        <v>#N/A</v>
      </c>
      <c r="DE27" s="296" t="e">
        <f t="shared" ca="1" si="86"/>
        <v>#N/A</v>
      </c>
      <c r="DF27" s="296" t="e">
        <f t="shared" ca="1" si="86"/>
        <v>#N/A</v>
      </c>
      <c r="DG27" s="296" t="e">
        <f t="shared" ca="1" si="86"/>
        <v>#N/A</v>
      </c>
      <c r="DH27" s="297" t="e">
        <f t="shared" ca="1" si="86"/>
        <v>#N/A</v>
      </c>
      <c r="DI27" s="296" t="e">
        <f t="shared" ca="1" si="87"/>
        <v>#N/A</v>
      </c>
      <c r="DJ27" s="296" t="e">
        <f t="shared" ca="1" si="87"/>
        <v>#N/A</v>
      </c>
      <c r="DK27" s="296" t="e">
        <f t="shared" ca="1" si="87"/>
        <v>#N/A</v>
      </c>
      <c r="DL27" s="296" t="e">
        <f t="shared" ca="1" si="87"/>
        <v>#N/A</v>
      </c>
      <c r="DM27" s="296" t="e">
        <f t="shared" ca="1" si="87"/>
        <v>#N/A</v>
      </c>
      <c r="DN27" s="296" t="e">
        <f t="shared" ca="1" si="87"/>
        <v>#N/A</v>
      </c>
      <c r="DO27" s="296" t="e">
        <f t="shared" ca="1" si="87"/>
        <v>#N/A</v>
      </c>
      <c r="DP27" s="296" t="e">
        <f t="shared" ca="1" si="87"/>
        <v>#N/A</v>
      </c>
      <c r="DQ27" s="296" t="e">
        <f t="shared" ca="1" si="87"/>
        <v>#N/A</v>
      </c>
      <c r="DR27" s="297" t="e">
        <f t="shared" ca="1" si="87"/>
        <v>#N/A</v>
      </c>
      <c r="DS27" s="296" t="e">
        <f t="shared" ca="1" si="87"/>
        <v>#N/A</v>
      </c>
      <c r="DT27" s="296" t="e">
        <f t="shared" ca="1" si="87"/>
        <v>#N/A</v>
      </c>
      <c r="DU27" s="296" t="e">
        <f t="shared" ca="1" si="87"/>
        <v>#N/A</v>
      </c>
      <c r="DV27" s="296" t="e">
        <f t="shared" ca="1" si="87"/>
        <v>#N/A</v>
      </c>
      <c r="DW27" s="296" t="e">
        <f t="shared" ca="1" si="87"/>
        <v>#N/A</v>
      </c>
      <c r="DX27" s="296" t="e">
        <f t="shared" ca="1" si="87"/>
        <v>#N/A</v>
      </c>
      <c r="DY27" s="296" t="e">
        <f t="shared" ca="1" si="87"/>
        <v>#N/A</v>
      </c>
      <c r="DZ27" s="296" t="e">
        <f t="shared" ca="1" si="87"/>
        <v>#N/A</v>
      </c>
      <c r="EA27" s="296" t="e">
        <f t="shared" ca="1" si="87"/>
        <v>#N/A</v>
      </c>
      <c r="EB27" s="297" t="e">
        <f t="shared" ca="1" si="87"/>
        <v>#N/A</v>
      </c>
    </row>
    <row r="28" spans="1:132" ht="15" customHeight="1" x14ac:dyDescent="0.35">
      <c r="A28" s="327" t="s">
        <v>84</v>
      </c>
      <c r="B28" s="328">
        <f t="shared" si="77"/>
        <v>10</v>
      </c>
      <c r="C28" s="292" t="e">
        <f ca="1">CONCATENATE($A$1,".",VLOOKUP($F28,Tools!$J$3:$K$6,2,FALSE),".",VLOOKUP($A28,Tools!$N$3:$O$10,2,FALSE),".",1,".",VLOOKUP($G28,Tools!$R$3:$S$23,2,FALSE),".",$H28)</f>
        <v>#N/A</v>
      </c>
      <c r="D28" s="293" t="e">
        <f t="shared" ca="1" si="73"/>
        <v>#N/A</v>
      </c>
      <c r="E28" s="293" t="e">
        <f t="shared" ca="1" si="73"/>
        <v>#N/A</v>
      </c>
      <c r="F28" s="293" t="e">
        <f t="shared" ca="1" si="73"/>
        <v>#N/A</v>
      </c>
      <c r="G28" s="293" t="e">
        <f t="shared" ca="1" si="73"/>
        <v>#N/A</v>
      </c>
      <c r="H28" s="294" t="e">
        <f t="shared" ca="1" si="74"/>
        <v>#N/A</v>
      </c>
      <c r="I28" s="295" t="e">
        <f t="shared" ca="1" si="85"/>
        <v>#N/A</v>
      </c>
      <c r="J28" s="295" t="e">
        <f t="shared" ca="1" si="85"/>
        <v>#N/A</v>
      </c>
      <c r="K28" s="295" t="e">
        <f t="shared" ca="1" si="85"/>
        <v>#N/A</v>
      </c>
      <c r="L28" s="329" t="e">
        <f t="shared" ca="1" si="85"/>
        <v>#N/A</v>
      </c>
      <c r="M28" s="296" t="e">
        <f t="shared" ca="1" si="89"/>
        <v>#N/A</v>
      </c>
      <c r="N28" s="296" t="e">
        <f t="shared" ca="1" si="89"/>
        <v>#N/A</v>
      </c>
      <c r="O28" s="296" t="e">
        <f t="shared" ca="1" si="89"/>
        <v>#N/A</v>
      </c>
      <c r="P28" s="296" t="e">
        <f t="shared" ca="1" si="89"/>
        <v>#N/A</v>
      </c>
      <c r="Q28" s="296" t="e">
        <f t="shared" ca="1" si="89"/>
        <v>#N/A</v>
      </c>
      <c r="R28" s="296" t="e">
        <f t="shared" ca="1" si="89"/>
        <v>#N/A</v>
      </c>
      <c r="S28" s="296" t="e">
        <f t="shared" ca="1" si="89"/>
        <v>#N/A</v>
      </c>
      <c r="T28" s="296" t="e">
        <f t="shared" ca="1" si="89"/>
        <v>#N/A</v>
      </c>
      <c r="U28" s="296" t="e">
        <f t="shared" ca="1" si="89"/>
        <v>#N/A</v>
      </c>
      <c r="V28" s="297" t="e">
        <f t="shared" ca="1" si="89"/>
        <v>#N/A</v>
      </c>
      <c r="W28" s="296" t="e">
        <f t="shared" ca="1" si="89"/>
        <v>#N/A</v>
      </c>
      <c r="X28" s="296" t="e">
        <f t="shared" ca="1" si="89"/>
        <v>#N/A</v>
      </c>
      <c r="Y28" s="296" t="e">
        <f t="shared" ca="1" si="89"/>
        <v>#N/A</v>
      </c>
      <c r="Z28" s="296" t="e">
        <f t="shared" ca="1" si="89"/>
        <v>#N/A</v>
      </c>
      <c r="AA28" s="296" t="e">
        <f t="shared" ca="1" si="89"/>
        <v>#N/A</v>
      </c>
      <c r="AB28" s="296" t="e">
        <f t="shared" ca="1" si="89"/>
        <v>#N/A</v>
      </c>
      <c r="AC28" s="296" t="e">
        <f t="shared" ca="1" si="89"/>
        <v>#N/A</v>
      </c>
      <c r="AD28" s="296" t="e">
        <f t="shared" ca="1" si="82"/>
        <v>#N/A</v>
      </c>
      <c r="AE28" s="296" t="e">
        <f t="shared" ca="1" si="82"/>
        <v>#N/A</v>
      </c>
      <c r="AF28" s="297" t="e">
        <f t="shared" ca="1" si="82"/>
        <v>#N/A</v>
      </c>
      <c r="AG28" s="296" t="e">
        <f t="shared" ca="1" si="82"/>
        <v>#N/A</v>
      </c>
      <c r="AH28" s="296" t="e">
        <f t="shared" ca="1" si="82"/>
        <v>#N/A</v>
      </c>
      <c r="AI28" s="296" t="e">
        <f t="shared" ca="1" si="82"/>
        <v>#N/A</v>
      </c>
      <c r="AJ28" s="296" t="e">
        <f t="shared" ca="1" si="82"/>
        <v>#N/A</v>
      </c>
      <c r="AK28" s="296" t="e">
        <f t="shared" ca="1" si="82"/>
        <v>#N/A</v>
      </c>
      <c r="AL28" s="296" t="e">
        <f t="shared" ca="1" si="82"/>
        <v>#N/A</v>
      </c>
      <c r="AM28" s="296" t="e">
        <f t="shared" ca="1" si="82"/>
        <v>#N/A</v>
      </c>
      <c r="AN28" s="296" t="e">
        <f t="shared" ca="1" si="82"/>
        <v>#N/A</v>
      </c>
      <c r="AO28" s="296" t="e">
        <f t="shared" ca="1" si="82"/>
        <v>#N/A</v>
      </c>
      <c r="AP28" s="297" t="e">
        <f t="shared" ca="1" si="82"/>
        <v>#N/A</v>
      </c>
      <c r="AQ28" s="296" t="e">
        <f t="shared" ca="1" si="82"/>
        <v>#N/A</v>
      </c>
      <c r="AR28" s="296" t="e">
        <f t="shared" ca="1" si="82"/>
        <v>#N/A</v>
      </c>
      <c r="AS28" s="296" t="e">
        <f t="shared" ca="1" si="82"/>
        <v>#N/A</v>
      </c>
      <c r="AT28" s="296" t="e">
        <f t="shared" ca="1" si="82"/>
        <v>#N/A</v>
      </c>
      <c r="AU28" s="296" t="e">
        <f t="shared" ca="1" si="82"/>
        <v>#N/A</v>
      </c>
      <c r="AV28" s="296" t="e">
        <f t="shared" ca="1" si="83"/>
        <v>#N/A</v>
      </c>
      <c r="AW28" s="296" t="e">
        <f t="shared" ca="1" si="83"/>
        <v>#N/A</v>
      </c>
      <c r="AX28" s="296" t="e">
        <f t="shared" ca="1" si="83"/>
        <v>#N/A</v>
      </c>
      <c r="AY28" s="296" t="e">
        <f t="shared" ca="1" si="83"/>
        <v>#N/A</v>
      </c>
      <c r="AZ28" s="297" t="e">
        <f t="shared" ca="1" si="83"/>
        <v>#N/A</v>
      </c>
      <c r="BA28" s="296" t="e">
        <f t="shared" ca="1" si="83"/>
        <v>#N/A</v>
      </c>
      <c r="BB28" s="296" t="e">
        <f t="shared" ca="1" si="83"/>
        <v>#N/A</v>
      </c>
      <c r="BC28" s="296" t="e">
        <f t="shared" ca="1" si="83"/>
        <v>#N/A</v>
      </c>
      <c r="BD28" s="296" t="e">
        <f t="shared" ca="1" si="83"/>
        <v>#N/A</v>
      </c>
      <c r="BE28" s="296" t="e">
        <f t="shared" ca="1" si="83"/>
        <v>#N/A</v>
      </c>
      <c r="BF28" s="296" t="e">
        <f t="shared" ca="1" si="83"/>
        <v>#N/A</v>
      </c>
      <c r="BG28" s="296" t="e">
        <f t="shared" ca="1" si="83"/>
        <v>#N/A</v>
      </c>
      <c r="BH28" s="296" t="e">
        <f t="shared" ca="1" si="83"/>
        <v>#N/A</v>
      </c>
      <c r="BI28" s="296" t="e">
        <f t="shared" ca="1" si="81"/>
        <v>#N/A</v>
      </c>
      <c r="BJ28" s="297" t="e">
        <f t="shared" ca="1" si="83"/>
        <v>#N/A</v>
      </c>
      <c r="BK28" s="296" t="e">
        <f t="shared" ca="1" si="83"/>
        <v>#N/A</v>
      </c>
      <c r="BL28" s="296" t="e">
        <f t="shared" ca="1" si="83"/>
        <v>#N/A</v>
      </c>
      <c r="BM28" s="296" t="e">
        <f t="shared" ca="1" si="83"/>
        <v>#N/A</v>
      </c>
      <c r="BN28" s="296" t="e">
        <f t="shared" ca="1" si="81"/>
        <v>#N/A</v>
      </c>
      <c r="BO28" s="296" t="e">
        <f t="shared" ca="1" si="81"/>
        <v>#N/A</v>
      </c>
      <c r="BP28" s="296" t="e">
        <f t="shared" ca="1" si="81"/>
        <v>#N/A</v>
      </c>
      <c r="BQ28" s="296" t="e">
        <f t="shared" ca="1" si="81"/>
        <v>#N/A</v>
      </c>
      <c r="BR28" s="296" t="e">
        <f t="shared" ca="1" si="81"/>
        <v>#N/A</v>
      </c>
      <c r="BS28" s="296" t="e">
        <f t="shared" ca="1" si="76"/>
        <v>#N/A</v>
      </c>
      <c r="BT28" s="297" t="e">
        <f t="shared" ca="1" si="81"/>
        <v>#N/A</v>
      </c>
      <c r="BU28" s="296" t="e">
        <f t="shared" ca="1" si="81"/>
        <v>#N/A</v>
      </c>
      <c r="BV28" s="296" t="e">
        <f t="shared" ca="1" si="81"/>
        <v>#N/A</v>
      </c>
      <c r="BW28" s="296" t="e">
        <f t="shared" ca="1" si="81"/>
        <v>#N/A</v>
      </c>
      <c r="BX28" s="296" t="e">
        <f t="shared" ca="1" si="81"/>
        <v>#N/A</v>
      </c>
      <c r="BY28" s="296" t="e">
        <f t="shared" ca="1" si="81"/>
        <v>#N/A</v>
      </c>
      <c r="BZ28" s="296" t="e">
        <f t="shared" ref="BZ28:CO44" ca="1" si="90">IFERROR(INDEX(INDIRECT(CONCATENATE($A28,"!$A$1:$Z$999")),MATCH($B28,INDIRECT(CONCATENATE($A28,"!$A:$A")),0)+BZ$3,BZ$2)/$L28,INDEX(INDIRECT(CONCATENATE($A28,"!$A$1:$Z$999")),MATCH($B28,INDIRECT(CONCATENATE($A28,"!$A:$A")),0)+BZ$3,BZ$2))</f>
        <v>#N/A</v>
      </c>
      <c r="CA28" s="296" t="e">
        <f t="shared" ca="1" si="90"/>
        <v>#N/A</v>
      </c>
      <c r="CB28" s="296" t="e">
        <f t="shared" ca="1" si="90"/>
        <v>#N/A</v>
      </c>
      <c r="CC28" s="296" t="e">
        <f t="shared" ca="1" si="90"/>
        <v>#N/A</v>
      </c>
      <c r="CD28" s="297" t="e">
        <f t="shared" ca="1" si="90"/>
        <v>#N/A</v>
      </c>
      <c r="CE28" s="296" t="e">
        <f t="shared" ca="1" si="90"/>
        <v>#N/A</v>
      </c>
      <c r="CF28" s="296" t="e">
        <f t="shared" ca="1" si="90"/>
        <v>#N/A</v>
      </c>
      <c r="CG28" s="296" t="e">
        <f t="shared" ca="1" si="90"/>
        <v>#N/A</v>
      </c>
      <c r="CH28" s="296" t="e">
        <f t="shared" ca="1" si="90"/>
        <v>#N/A</v>
      </c>
      <c r="CI28" s="296" t="e">
        <f t="shared" ca="1" si="90"/>
        <v>#N/A</v>
      </c>
      <c r="CJ28" s="296" t="e">
        <f t="shared" ca="1" si="90"/>
        <v>#N/A</v>
      </c>
      <c r="CK28" s="296" t="e">
        <f t="shared" ca="1" si="90"/>
        <v>#N/A</v>
      </c>
      <c r="CL28" s="296" t="e">
        <f t="shared" ca="1" si="90"/>
        <v>#N/A</v>
      </c>
      <c r="CM28" s="296" t="e">
        <f t="shared" ca="1" si="90"/>
        <v>#N/A</v>
      </c>
      <c r="CN28" s="297" t="e">
        <f t="shared" ca="1" si="90"/>
        <v>#N/A</v>
      </c>
      <c r="CO28" s="296" t="e">
        <f t="shared" ca="1" si="90"/>
        <v>#N/A</v>
      </c>
      <c r="CP28" s="296" t="e">
        <f t="shared" ref="CP28:CW43" ca="1" si="91">IFERROR(INDEX(INDIRECT(CONCATENATE($A28,"!$A$1:$Z$999")),MATCH($B28,INDIRECT(CONCATENATE($A28,"!$A:$A")),0)+CP$3,CP$2)/$L28,INDEX(INDIRECT(CONCATENATE($A28,"!$A$1:$Z$999")),MATCH($B28,INDIRECT(CONCATENATE($A28,"!$A:$A")),0)+CP$3,CP$2))</f>
        <v>#N/A</v>
      </c>
      <c r="CQ28" s="296" t="e">
        <f t="shared" ca="1" si="91"/>
        <v>#N/A</v>
      </c>
      <c r="CR28" s="296" t="e">
        <f t="shared" ca="1" si="91"/>
        <v>#N/A</v>
      </c>
      <c r="CS28" s="296" t="e">
        <f t="shared" ca="1" si="91"/>
        <v>#N/A</v>
      </c>
      <c r="CT28" s="296" t="e">
        <f t="shared" ca="1" si="86"/>
        <v>#N/A</v>
      </c>
      <c r="CU28" s="296" t="e">
        <f t="shared" ca="1" si="86"/>
        <v>#N/A</v>
      </c>
      <c r="CV28" s="296" t="e">
        <f t="shared" ca="1" si="86"/>
        <v>#N/A</v>
      </c>
      <c r="CW28" s="296" t="e">
        <f t="shared" ca="1" si="86"/>
        <v>#N/A</v>
      </c>
      <c r="CX28" s="297" t="e">
        <f t="shared" ca="1" si="86"/>
        <v>#N/A</v>
      </c>
      <c r="CY28" s="296" t="e">
        <f t="shared" ca="1" si="86"/>
        <v>#N/A</v>
      </c>
      <c r="CZ28" s="296" t="e">
        <f t="shared" ca="1" si="86"/>
        <v>#N/A</v>
      </c>
      <c r="DA28" s="296" t="e">
        <f t="shared" ca="1" si="86"/>
        <v>#N/A</v>
      </c>
      <c r="DB28" s="296" t="e">
        <f t="shared" ca="1" si="86"/>
        <v>#N/A</v>
      </c>
      <c r="DC28" s="296" t="e">
        <f t="shared" ca="1" si="86"/>
        <v>#N/A</v>
      </c>
      <c r="DD28" s="296" t="e">
        <f t="shared" ca="1" si="86"/>
        <v>#N/A</v>
      </c>
      <c r="DE28" s="296" t="e">
        <f t="shared" ca="1" si="86"/>
        <v>#N/A</v>
      </c>
      <c r="DF28" s="296" t="e">
        <f t="shared" ca="1" si="86"/>
        <v>#N/A</v>
      </c>
      <c r="DG28" s="296" t="e">
        <f t="shared" ca="1" si="86"/>
        <v>#N/A</v>
      </c>
      <c r="DH28" s="297" t="e">
        <f t="shared" ca="1" si="86"/>
        <v>#N/A</v>
      </c>
      <c r="DI28" s="296" t="e">
        <f t="shared" ca="1" si="87"/>
        <v>#N/A</v>
      </c>
      <c r="DJ28" s="296" t="e">
        <f t="shared" ca="1" si="87"/>
        <v>#N/A</v>
      </c>
      <c r="DK28" s="296" t="e">
        <f t="shared" ca="1" si="87"/>
        <v>#N/A</v>
      </c>
      <c r="DL28" s="296" t="e">
        <f t="shared" ca="1" si="87"/>
        <v>#N/A</v>
      </c>
      <c r="DM28" s="296" t="e">
        <f t="shared" ca="1" si="87"/>
        <v>#N/A</v>
      </c>
      <c r="DN28" s="296" t="e">
        <f t="shared" ca="1" si="87"/>
        <v>#N/A</v>
      </c>
      <c r="DO28" s="296" t="e">
        <f t="shared" ca="1" si="87"/>
        <v>#N/A</v>
      </c>
      <c r="DP28" s="296" t="e">
        <f t="shared" ca="1" si="87"/>
        <v>#N/A</v>
      </c>
      <c r="DQ28" s="296" t="e">
        <f t="shared" ca="1" si="87"/>
        <v>#N/A</v>
      </c>
      <c r="DR28" s="297" t="e">
        <f t="shared" ca="1" si="87"/>
        <v>#N/A</v>
      </c>
      <c r="DS28" s="296" t="e">
        <f t="shared" ca="1" si="87"/>
        <v>#N/A</v>
      </c>
      <c r="DT28" s="296" t="e">
        <f t="shared" ca="1" si="87"/>
        <v>#N/A</v>
      </c>
      <c r="DU28" s="296" t="e">
        <f t="shared" ca="1" si="87"/>
        <v>#N/A</v>
      </c>
      <c r="DV28" s="296" t="e">
        <f t="shared" ca="1" si="87"/>
        <v>#N/A</v>
      </c>
      <c r="DW28" s="296" t="e">
        <f t="shared" ca="1" si="87"/>
        <v>#N/A</v>
      </c>
      <c r="DX28" s="296" t="e">
        <f t="shared" ca="1" si="87"/>
        <v>#N/A</v>
      </c>
      <c r="DY28" s="296" t="e">
        <f t="shared" ca="1" si="87"/>
        <v>#N/A</v>
      </c>
      <c r="DZ28" s="296" t="e">
        <f t="shared" ca="1" si="87"/>
        <v>#N/A</v>
      </c>
      <c r="EA28" s="296" t="e">
        <f t="shared" ca="1" si="87"/>
        <v>#N/A</v>
      </c>
      <c r="EB28" s="297" t="e">
        <f t="shared" ca="1" si="87"/>
        <v>#N/A</v>
      </c>
    </row>
    <row r="29" spans="1:132" ht="15" customHeight="1" x14ac:dyDescent="0.35">
      <c r="A29" s="327" t="s">
        <v>84</v>
      </c>
      <c r="B29" s="328">
        <f t="shared" si="77"/>
        <v>11</v>
      </c>
      <c r="C29" s="292" t="e">
        <f ca="1">CONCATENATE($A$1,".",VLOOKUP($F29,Tools!$J$3:$K$6,2,FALSE),".",VLOOKUP($A29,Tools!$N$3:$O$10,2,FALSE),".",1,".",VLOOKUP($G29,Tools!$R$3:$S$23,2,FALSE),".",$H29)</f>
        <v>#N/A</v>
      </c>
      <c r="D29" s="293" t="e">
        <f t="shared" ca="1" si="73"/>
        <v>#N/A</v>
      </c>
      <c r="E29" s="293" t="e">
        <f t="shared" ca="1" si="73"/>
        <v>#N/A</v>
      </c>
      <c r="F29" s="293" t="e">
        <f t="shared" ca="1" si="73"/>
        <v>#N/A</v>
      </c>
      <c r="G29" s="293" t="e">
        <f t="shared" ca="1" si="73"/>
        <v>#N/A</v>
      </c>
      <c r="H29" s="294" t="e">
        <f t="shared" ca="1" si="74"/>
        <v>#N/A</v>
      </c>
      <c r="I29" s="295" t="e">
        <f t="shared" ca="1" si="85"/>
        <v>#N/A</v>
      </c>
      <c r="J29" s="295" t="e">
        <f t="shared" ca="1" si="85"/>
        <v>#N/A</v>
      </c>
      <c r="K29" s="295" t="e">
        <f t="shared" ca="1" si="85"/>
        <v>#N/A</v>
      </c>
      <c r="L29" s="329" t="e">
        <f t="shared" ca="1" si="85"/>
        <v>#N/A</v>
      </c>
      <c r="M29" s="296" t="e">
        <f t="shared" ca="1" si="89"/>
        <v>#N/A</v>
      </c>
      <c r="N29" s="296" t="e">
        <f t="shared" ca="1" si="89"/>
        <v>#N/A</v>
      </c>
      <c r="O29" s="296" t="e">
        <f t="shared" ca="1" si="89"/>
        <v>#N/A</v>
      </c>
      <c r="P29" s="296" t="e">
        <f t="shared" ca="1" si="89"/>
        <v>#N/A</v>
      </c>
      <c r="Q29" s="296" t="e">
        <f t="shared" ca="1" si="89"/>
        <v>#N/A</v>
      </c>
      <c r="R29" s="296" t="e">
        <f t="shared" ca="1" si="89"/>
        <v>#N/A</v>
      </c>
      <c r="S29" s="296" t="e">
        <f t="shared" ca="1" si="89"/>
        <v>#N/A</v>
      </c>
      <c r="T29" s="296" t="e">
        <f t="shared" ca="1" si="89"/>
        <v>#N/A</v>
      </c>
      <c r="U29" s="296" t="e">
        <f t="shared" ca="1" si="89"/>
        <v>#N/A</v>
      </c>
      <c r="V29" s="297" t="e">
        <f t="shared" ca="1" si="89"/>
        <v>#N/A</v>
      </c>
      <c r="W29" s="296" t="e">
        <f t="shared" ca="1" si="89"/>
        <v>#N/A</v>
      </c>
      <c r="X29" s="296" t="e">
        <f t="shared" ca="1" si="89"/>
        <v>#N/A</v>
      </c>
      <c r="Y29" s="296" t="e">
        <f t="shared" ca="1" si="89"/>
        <v>#N/A</v>
      </c>
      <c r="Z29" s="296" t="e">
        <f t="shared" ca="1" si="89"/>
        <v>#N/A</v>
      </c>
      <c r="AA29" s="296" t="e">
        <f t="shared" ca="1" si="89"/>
        <v>#N/A</v>
      </c>
      <c r="AB29" s="296" t="e">
        <f t="shared" ca="1" si="89"/>
        <v>#N/A</v>
      </c>
      <c r="AC29" s="296" t="e">
        <f t="shared" ca="1" si="89"/>
        <v>#N/A</v>
      </c>
      <c r="AD29" s="296" t="e">
        <f t="shared" ca="1" si="82"/>
        <v>#N/A</v>
      </c>
      <c r="AE29" s="296" t="e">
        <f t="shared" ca="1" si="82"/>
        <v>#N/A</v>
      </c>
      <c r="AF29" s="297" t="e">
        <f t="shared" ca="1" si="82"/>
        <v>#N/A</v>
      </c>
      <c r="AG29" s="296" t="e">
        <f t="shared" ca="1" si="82"/>
        <v>#N/A</v>
      </c>
      <c r="AH29" s="296" t="e">
        <f t="shared" ca="1" si="82"/>
        <v>#N/A</v>
      </c>
      <c r="AI29" s="296" t="e">
        <f t="shared" ca="1" si="82"/>
        <v>#N/A</v>
      </c>
      <c r="AJ29" s="296" t="e">
        <f t="shared" ca="1" si="82"/>
        <v>#N/A</v>
      </c>
      <c r="AK29" s="296" t="e">
        <f t="shared" ca="1" si="82"/>
        <v>#N/A</v>
      </c>
      <c r="AL29" s="296" t="e">
        <f t="shared" ca="1" si="82"/>
        <v>#N/A</v>
      </c>
      <c r="AM29" s="296" t="e">
        <f t="shared" ca="1" si="82"/>
        <v>#N/A</v>
      </c>
      <c r="AN29" s="296" t="e">
        <f t="shared" ca="1" si="82"/>
        <v>#N/A</v>
      </c>
      <c r="AO29" s="296" t="e">
        <f t="shared" ca="1" si="82"/>
        <v>#N/A</v>
      </c>
      <c r="AP29" s="297" t="e">
        <f t="shared" ca="1" si="82"/>
        <v>#N/A</v>
      </c>
      <c r="AQ29" s="296" t="e">
        <f t="shared" ca="1" si="82"/>
        <v>#N/A</v>
      </c>
      <c r="AR29" s="296" t="e">
        <f t="shared" ca="1" si="82"/>
        <v>#N/A</v>
      </c>
      <c r="AS29" s="296" t="e">
        <f t="shared" ca="1" si="82"/>
        <v>#N/A</v>
      </c>
      <c r="AT29" s="296" t="e">
        <f t="shared" ca="1" si="82"/>
        <v>#N/A</v>
      </c>
      <c r="AU29" s="296" t="e">
        <f t="shared" ca="1" si="82"/>
        <v>#N/A</v>
      </c>
      <c r="AV29" s="296" t="e">
        <f t="shared" ca="1" si="83"/>
        <v>#N/A</v>
      </c>
      <c r="AW29" s="296" t="e">
        <f t="shared" ca="1" si="83"/>
        <v>#N/A</v>
      </c>
      <c r="AX29" s="296" t="e">
        <f t="shared" ca="1" si="83"/>
        <v>#N/A</v>
      </c>
      <c r="AY29" s="296" t="e">
        <f t="shared" ca="1" si="83"/>
        <v>#N/A</v>
      </c>
      <c r="AZ29" s="297" t="e">
        <f t="shared" ca="1" si="83"/>
        <v>#N/A</v>
      </c>
      <c r="BA29" s="296" t="e">
        <f t="shared" ca="1" si="83"/>
        <v>#N/A</v>
      </c>
      <c r="BB29" s="296" t="e">
        <f t="shared" ca="1" si="83"/>
        <v>#N/A</v>
      </c>
      <c r="BC29" s="296" t="e">
        <f t="shared" ca="1" si="83"/>
        <v>#N/A</v>
      </c>
      <c r="BD29" s="296" t="e">
        <f t="shared" ca="1" si="83"/>
        <v>#N/A</v>
      </c>
      <c r="BE29" s="296" t="e">
        <f t="shared" ca="1" si="83"/>
        <v>#N/A</v>
      </c>
      <c r="BF29" s="296" t="e">
        <f t="shared" ca="1" si="83"/>
        <v>#N/A</v>
      </c>
      <c r="BG29" s="296" t="e">
        <f t="shared" ca="1" si="83"/>
        <v>#N/A</v>
      </c>
      <c r="BH29" s="296" t="e">
        <f t="shared" ca="1" si="83"/>
        <v>#N/A</v>
      </c>
      <c r="BI29" s="296" t="e">
        <f t="shared" ca="1" si="81"/>
        <v>#N/A</v>
      </c>
      <c r="BJ29" s="297" t="e">
        <f t="shared" ca="1" si="83"/>
        <v>#N/A</v>
      </c>
      <c r="BK29" s="296" t="e">
        <f t="shared" ca="1" si="83"/>
        <v>#N/A</v>
      </c>
      <c r="BL29" s="296" t="e">
        <f t="shared" ca="1" si="83"/>
        <v>#N/A</v>
      </c>
      <c r="BM29" s="296" t="e">
        <f t="shared" ca="1" si="83"/>
        <v>#N/A</v>
      </c>
      <c r="BN29" s="296" t="e">
        <f t="shared" ca="1" si="81"/>
        <v>#N/A</v>
      </c>
      <c r="BO29" s="296" t="e">
        <f t="shared" ca="1" si="81"/>
        <v>#N/A</v>
      </c>
      <c r="BP29" s="296" t="e">
        <f t="shared" ca="1" si="81"/>
        <v>#N/A</v>
      </c>
      <c r="BQ29" s="296" t="e">
        <f t="shared" ca="1" si="81"/>
        <v>#N/A</v>
      </c>
      <c r="BR29" s="296" t="e">
        <f t="shared" ca="1" si="81"/>
        <v>#N/A</v>
      </c>
      <c r="BS29" s="296" t="e">
        <f t="shared" ca="1" si="76"/>
        <v>#N/A</v>
      </c>
      <c r="BT29" s="297" t="e">
        <f t="shared" ca="1" si="81"/>
        <v>#N/A</v>
      </c>
      <c r="BU29" s="296" t="e">
        <f t="shared" ca="1" si="81"/>
        <v>#N/A</v>
      </c>
      <c r="BV29" s="296" t="e">
        <f t="shared" ca="1" si="81"/>
        <v>#N/A</v>
      </c>
      <c r="BW29" s="296" t="e">
        <f t="shared" ca="1" si="81"/>
        <v>#N/A</v>
      </c>
      <c r="BX29" s="296" t="e">
        <f t="shared" ca="1" si="81"/>
        <v>#N/A</v>
      </c>
      <c r="BY29" s="296" t="e">
        <f t="shared" ca="1" si="81"/>
        <v>#N/A</v>
      </c>
      <c r="BZ29" s="296" t="e">
        <f t="shared" ca="1" si="90"/>
        <v>#N/A</v>
      </c>
      <c r="CA29" s="296" t="e">
        <f t="shared" ca="1" si="90"/>
        <v>#N/A</v>
      </c>
      <c r="CB29" s="296" t="e">
        <f t="shared" ca="1" si="90"/>
        <v>#N/A</v>
      </c>
      <c r="CC29" s="296" t="e">
        <f t="shared" ca="1" si="90"/>
        <v>#N/A</v>
      </c>
      <c r="CD29" s="297" t="e">
        <f t="shared" ca="1" si="90"/>
        <v>#N/A</v>
      </c>
      <c r="CE29" s="296" t="e">
        <f t="shared" ca="1" si="90"/>
        <v>#N/A</v>
      </c>
      <c r="CF29" s="296" t="e">
        <f t="shared" ca="1" si="90"/>
        <v>#N/A</v>
      </c>
      <c r="CG29" s="296" t="e">
        <f t="shared" ca="1" si="90"/>
        <v>#N/A</v>
      </c>
      <c r="CH29" s="296" t="e">
        <f t="shared" ca="1" si="90"/>
        <v>#N/A</v>
      </c>
      <c r="CI29" s="296" t="e">
        <f t="shared" ca="1" si="90"/>
        <v>#N/A</v>
      </c>
      <c r="CJ29" s="296" t="e">
        <f t="shared" ca="1" si="90"/>
        <v>#N/A</v>
      </c>
      <c r="CK29" s="296" t="e">
        <f t="shared" ca="1" si="90"/>
        <v>#N/A</v>
      </c>
      <c r="CL29" s="296" t="e">
        <f t="shared" ca="1" si="90"/>
        <v>#N/A</v>
      </c>
      <c r="CM29" s="296" t="e">
        <f t="shared" ca="1" si="90"/>
        <v>#N/A</v>
      </c>
      <c r="CN29" s="297" t="e">
        <f t="shared" ca="1" si="90"/>
        <v>#N/A</v>
      </c>
      <c r="CO29" s="296" t="e">
        <f t="shared" ca="1" si="90"/>
        <v>#N/A</v>
      </c>
      <c r="CP29" s="296" t="e">
        <f t="shared" ca="1" si="91"/>
        <v>#N/A</v>
      </c>
      <c r="CQ29" s="296" t="e">
        <f t="shared" ca="1" si="91"/>
        <v>#N/A</v>
      </c>
      <c r="CR29" s="296" t="e">
        <f t="shared" ca="1" si="91"/>
        <v>#N/A</v>
      </c>
      <c r="CS29" s="296" t="e">
        <f t="shared" ca="1" si="91"/>
        <v>#N/A</v>
      </c>
      <c r="CT29" s="296" t="e">
        <f t="shared" ca="1" si="86"/>
        <v>#N/A</v>
      </c>
      <c r="CU29" s="296" t="e">
        <f t="shared" ca="1" si="86"/>
        <v>#N/A</v>
      </c>
      <c r="CV29" s="296" t="e">
        <f t="shared" ca="1" si="86"/>
        <v>#N/A</v>
      </c>
      <c r="CW29" s="296" t="e">
        <f t="shared" ca="1" si="86"/>
        <v>#N/A</v>
      </c>
      <c r="CX29" s="297" t="e">
        <f t="shared" ca="1" si="86"/>
        <v>#N/A</v>
      </c>
      <c r="CY29" s="296" t="e">
        <f t="shared" ca="1" si="86"/>
        <v>#N/A</v>
      </c>
      <c r="CZ29" s="296" t="e">
        <f t="shared" ca="1" si="86"/>
        <v>#N/A</v>
      </c>
      <c r="DA29" s="296" t="e">
        <f t="shared" ca="1" si="86"/>
        <v>#N/A</v>
      </c>
      <c r="DB29" s="296" t="e">
        <f t="shared" ca="1" si="86"/>
        <v>#N/A</v>
      </c>
      <c r="DC29" s="296" t="e">
        <f t="shared" ca="1" si="86"/>
        <v>#N/A</v>
      </c>
      <c r="DD29" s="296" t="e">
        <f t="shared" ca="1" si="86"/>
        <v>#N/A</v>
      </c>
      <c r="DE29" s="296" t="e">
        <f t="shared" ca="1" si="86"/>
        <v>#N/A</v>
      </c>
      <c r="DF29" s="296" t="e">
        <f t="shared" ca="1" si="86"/>
        <v>#N/A</v>
      </c>
      <c r="DG29" s="296" t="e">
        <f t="shared" ca="1" si="86"/>
        <v>#N/A</v>
      </c>
      <c r="DH29" s="297" t="e">
        <f t="shared" ca="1" si="86"/>
        <v>#N/A</v>
      </c>
      <c r="DI29" s="296" t="e">
        <f t="shared" ca="1" si="87"/>
        <v>#N/A</v>
      </c>
      <c r="DJ29" s="296" t="e">
        <f t="shared" ca="1" si="87"/>
        <v>#N/A</v>
      </c>
      <c r="DK29" s="296" t="e">
        <f t="shared" ca="1" si="87"/>
        <v>#N/A</v>
      </c>
      <c r="DL29" s="296" t="e">
        <f t="shared" ca="1" si="87"/>
        <v>#N/A</v>
      </c>
      <c r="DM29" s="296" t="e">
        <f t="shared" ca="1" si="87"/>
        <v>#N/A</v>
      </c>
      <c r="DN29" s="296" t="e">
        <f t="shared" ca="1" si="87"/>
        <v>#N/A</v>
      </c>
      <c r="DO29" s="296" t="e">
        <f t="shared" ca="1" si="87"/>
        <v>#N/A</v>
      </c>
      <c r="DP29" s="296" t="e">
        <f t="shared" ca="1" si="87"/>
        <v>#N/A</v>
      </c>
      <c r="DQ29" s="296" t="e">
        <f t="shared" ca="1" si="87"/>
        <v>#N/A</v>
      </c>
      <c r="DR29" s="297" t="e">
        <f t="shared" ca="1" si="87"/>
        <v>#N/A</v>
      </c>
      <c r="DS29" s="296" t="e">
        <f t="shared" ca="1" si="87"/>
        <v>#N/A</v>
      </c>
      <c r="DT29" s="296" t="e">
        <f t="shared" ca="1" si="87"/>
        <v>#N/A</v>
      </c>
      <c r="DU29" s="296" t="e">
        <f t="shared" ca="1" si="87"/>
        <v>#N/A</v>
      </c>
      <c r="DV29" s="296" t="e">
        <f t="shared" ca="1" si="87"/>
        <v>#N/A</v>
      </c>
      <c r="DW29" s="296" t="e">
        <f t="shared" ca="1" si="87"/>
        <v>#N/A</v>
      </c>
      <c r="DX29" s="296" t="e">
        <f t="shared" ca="1" si="87"/>
        <v>#N/A</v>
      </c>
      <c r="DY29" s="296" t="e">
        <f t="shared" ca="1" si="87"/>
        <v>#N/A</v>
      </c>
      <c r="DZ29" s="296" t="e">
        <f t="shared" ca="1" si="87"/>
        <v>#N/A</v>
      </c>
      <c r="EA29" s="296" t="e">
        <f t="shared" ca="1" si="87"/>
        <v>#N/A</v>
      </c>
      <c r="EB29" s="297" t="e">
        <f t="shared" ca="1" si="87"/>
        <v>#N/A</v>
      </c>
    </row>
    <row r="30" spans="1:132" ht="15" customHeight="1" x14ac:dyDescent="0.35">
      <c r="A30" s="327" t="s">
        <v>84</v>
      </c>
      <c r="B30" s="328">
        <f t="shared" si="77"/>
        <v>12</v>
      </c>
      <c r="C30" s="292" t="e">
        <f ca="1">CONCATENATE($A$1,".",VLOOKUP($F30,Tools!$J$3:$K$6,2,FALSE),".",VLOOKUP($A30,Tools!$N$3:$O$10,2,FALSE),".",1,".",VLOOKUP($G30,Tools!$R$3:$S$23,2,FALSE),".",$H30)</f>
        <v>#N/A</v>
      </c>
      <c r="D30" s="293" t="e">
        <f t="shared" ca="1" si="73"/>
        <v>#N/A</v>
      </c>
      <c r="E30" s="293" t="e">
        <f t="shared" ca="1" si="73"/>
        <v>#N/A</v>
      </c>
      <c r="F30" s="293" t="e">
        <f t="shared" ca="1" si="73"/>
        <v>#N/A</v>
      </c>
      <c r="G30" s="293" t="e">
        <f t="shared" ca="1" si="73"/>
        <v>#N/A</v>
      </c>
      <c r="H30" s="294" t="e">
        <f t="shared" ca="1" si="74"/>
        <v>#N/A</v>
      </c>
      <c r="I30" s="295" t="e">
        <f t="shared" ca="1" si="85"/>
        <v>#N/A</v>
      </c>
      <c r="J30" s="295" t="e">
        <f t="shared" ca="1" si="85"/>
        <v>#N/A</v>
      </c>
      <c r="K30" s="295" t="e">
        <f t="shared" ca="1" si="85"/>
        <v>#N/A</v>
      </c>
      <c r="L30" s="329" t="e">
        <f t="shared" ca="1" si="85"/>
        <v>#N/A</v>
      </c>
      <c r="M30" s="296" t="e">
        <f t="shared" ca="1" si="89"/>
        <v>#N/A</v>
      </c>
      <c r="N30" s="296" t="e">
        <f t="shared" ca="1" si="89"/>
        <v>#N/A</v>
      </c>
      <c r="O30" s="296" t="e">
        <f t="shared" ca="1" si="89"/>
        <v>#N/A</v>
      </c>
      <c r="P30" s="296" t="e">
        <f t="shared" ca="1" si="89"/>
        <v>#N/A</v>
      </c>
      <c r="Q30" s="296" t="e">
        <f t="shared" ca="1" si="89"/>
        <v>#N/A</v>
      </c>
      <c r="R30" s="296" t="e">
        <f t="shared" ca="1" si="89"/>
        <v>#N/A</v>
      </c>
      <c r="S30" s="296" t="e">
        <f t="shared" ca="1" si="89"/>
        <v>#N/A</v>
      </c>
      <c r="T30" s="296" t="e">
        <f t="shared" ca="1" si="89"/>
        <v>#N/A</v>
      </c>
      <c r="U30" s="296" t="e">
        <f t="shared" ca="1" si="89"/>
        <v>#N/A</v>
      </c>
      <c r="V30" s="297" t="e">
        <f t="shared" ca="1" si="89"/>
        <v>#N/A</v>
      </c>
      <c r="W30" s="296" t="e">
        <f t="shared" ca="1" si="89"/>
        <v>#N/A</v>
      </c>
      <c r="X30" s="296" t="e">
        <f t="shared" ca="1" si="89"/>
        <v>#N/A</v>
      </c>
      <c r="Y30" s="296" t="e">
        <f t="shared" ca="1" si="89"/>
        <v>#N/A</v>
      </c>
      <c r="Z30" s="296" t="e">
        <f t="shared" ca="1" si="89"/>
        <v>#N/A</v>
      </c>
      <c r="AA30" s="296" t="e">
        <f t="shared" ca="1" si="89"/>
        <v>#N/A</v>
      </c>
      <c r="AB30" s="296" t="e">
        <f t="shared" ca="1" si="89"/>
        <v>#N/A</v>
      </c>
      <c r="AC30" s="296" t="e">
        <f t="shared" ca="1" si="89"/>
        <v>#N/A</v>
      </c>
      <c r="AD30" s="296" t="e">
        <f t="shared" ca="1" si="82"/>
        <v>#N/A</v>
      </c>
      <c r="AE30" s="296" t="e">
        <f t="shared" ca="1" si="82"/>
        <v>#N/A</v>
      </c>
      <c r="AF30" s="297" t="e">
        <f t="shared" ca="1" si="82"/>
        <v>#N/A</v>
      </c>
      <c r="AG30" s="296" t="e">
        <f t="shared" ca="1" si="82"/>
        <v>#N/A</v>
      </c>
      <c r="AH30" s="296" t="e">
        <f t="shared" ca="1" si="82"/>
        <v>#N/A</v>
      </c>
      <c r="AI30" s="296" t="e">
        <f t="shared" ca="1" si="82"/>
        <v>#N/A</v>
      </c>
      <c r="AJ30" s="296" t="e">
        <f t="shared" ca="1" si="82"/>
        <v>#N/A</v>
      </c>
      <c r="AK30" s="296" t="e">
        <f t="shared" ca="1" si="82"/>
        <v>#N/A</v>
      </c>
      <c r="AL30" s="296" t="e">
        <f t="shared" ca="1" si="82"/>
        <v>#N/A</v>
      </c>
      <c r="AM30" s="296" t="e">
        <f t="shared" ca="1" si="82"/>
        <v>#N/A</v>
      </c>
      <c r="AN30" s="296" t="e">
        <f t="shared" ca="1" si="82"/>
        <v>#N/A</v>
      </c>
      <c r="AO30" s="296" t="e">
        <f t="shared" ca="1" si="82"/>
        <v>#N/A</v>
      </c>
      <c r="AP30" s="297" t="e">
        <f t="shared" ca="1" si="82"/>
        <v>#N/A</v>
      </c>
      <c r="AQ30" s="296" t="e">
        <f t="shared" ca="1" si="82"/>
        <v>#N/A</v>
      </c>
      <c r="AR30" s="296" t="e">
        <f t="shared" ca="1" si="82"/>
        <v>#N/A</v>
      </c>
      <c r="AS30" s="296" t="e">
        <f t="shared" ca="1" si="82"/>
        <v>#N/A</v>
      </c>
      <c r="AT30" s="296" t="e">
        <f t="shared" ca="1" si="82"/>
        <v>#N/A</v>
      </c>
      <c r="AU30" s="296" t="e">
        <f t="shared" ca="1" si="82"/>
        <v>#N/A</v>
      </c>
      <c r="AV30" s="296" t="e">
        <f t="shared" ca="1" si="83"/>
        <v>#N/A</v>
      </c>
      <c r="AW30" s="296" t="e">
        <f t="shared" ca="1" si="83"/>
        <v>#N/A</v>
      </c>
      <c r="AX30" s="296" t="e">
        <f t="shared" ca="1" si="83"/>
        <v>#N/A</v>
      </c>
      <c r="AY30" s="296" t="e">
        <f t="shared" ca="1" si="83"/>
        <v>#N/A</v>
      </c>
      <c r="AZ30" s="297" t="e">
        <f t="shared" ca="1" si="83"/>
        <v>#N/A</v>
      </c>
      <c r="BA30" s="296" t="e">
        <f t="shared" ca="1" si="83"/>
        <v>#N/A</v>
      </c>
      <c r="BB30" s="296" t="e">
        <f t="shared" ca="1" si="83"/>
        <v>#N/A</v>
      </c>
      <c r="BC30" s="296" t="e">
        <f t="shared" ca="1" si="83"/>
        <v>#N/A</v>
      </c>
      <c r="BD30" s="296" t="e">
        <f t="shared" ca="1" si="83"/>
        <v>#N/A</v>
      </c>
      <c r="BE30" s="296" t="e">
        <f t="shared" ca="1" si="83"/>
        <v>#N/A</v>
      </c>
      <c r="BF30" s="296" t="e">
        <f t="shared" ca="1" si="83"/>
        <v>#N/A</v>
      </c>
      <c r="BG30" s="296" t="e">
        <f t="shared" ca="1" si="83"/>
        <v>#N/A</v>
      </c>
      <c r="BH30" s="296" t="e">
        <f t="shared" ca="1" si="83"/>
        <v>#N/A</v>
      </c>
      <c r="BI30" s="296" t="e">
        <f t="shared" ca="1" si="81"/>
        <v>#N/A</v>
      </c>
      <c r="BJ30" s="297" t="e">
        <f t="shared" ca="1" si="83"/>
        <v>#N/A</v>
      </c>
      <c r="BK30" s="296" t="e">
        <f t="shared" ca="1" si="83"/>
        <v>#N/A</v>
      </c>
      <c r="BL30" s="296" t="e">
        <f t="shared" ca="1" si="83"/>
        <v>#N/A</v>
      </c>
      <c r="BM30" s="296" t="e">
        <f t="shared" ca="1" si="83"/>
        <v>#N/A</v>
      </c>
      <c r="BN30" s="296" t="e">
        <f t="shared" ca="1" si="81"/>
        <v>#N/A</v>
      </c>
      <c r="BO30" s="296" t="e">
        <f t="shared" ca="1" si="81"/>
        <v>#N/A</v>
      </c>
      <c r="BP30" s="296" t="e">
        <f t="shared" ca="1" si="81"/>
        <v>#N/A</v>
      </c>
      <c r="BQ30" s="296" t="e">
        <f t="shared" ca="1" si="81"/>
        <v>#N/A</v>
      </c>
      <c r="BR30" s="296" t="e">
        <f t="shared" ca="1" si="81"/>
        <v>#N/A</v>
      </c>
      <c r="BS30" s="296" t="e">
        <f t="shared" ca="1" si="76"/>
        <v>#N/A</v>
      </c>
      <c r="BT30" s="297" t="e">
        <f t="shared" ca="1" si="81"/>
        <v>#N/A</v>
      </c>
      <c r="BU30" s="296" t="e">
        <f t="shared" ca="1" si="81"/>
        <v>#N/A</v>
      </c>
      <c r="BV30" s="296" t="e">
        <f t="shared" ca="1" si="81"/>
        <v>#N/A</v>
      </c>
      <c r="BW30" s="296" t="e">
        <f t="shared" ca="1" si="81"/>
        <v>#N/A</v>
      </c>
      <c r="BX30" s="296" t="e">
        <f t="shared" ca="1" si="81"/>
        <v>#N/A</v>
      </c>
      <c r="BY30" s="296" t="e">
        <f t="shared" ca="1" si="81"/>
        <v>#N/A</v>
      </c>
      <c r="BZ30" s="296" t="e">
        <f t="shared" ca="1" si="90"/>
        <v>#N/A</v>
      </c>
      <c r="CA30" s="296" t="e">
        <f t="shared" ca="1" si="90"/>
        <v>#N/A</v>
      </c>
      <c r="CB30" s="296" t="e">
        <f t="shared" ca="1" si="90"/>
        <v>#N/A</v>
      </c>
      <c r="CC30" s="296" t="e">
        <f t="shared" ca="1" si="90"/>
        <v>#N/A</v>
      </c>
      <c r="CD30" s="297" t="e">
        <f t="shared" ca="1" si="90"/>
        <v>#N/A</v>
      </c>
      <c r="CE30" s="296" t="e">
        <f t="shared" ca="1" si="90"/>
        <v>#N/A</v>
      </c>
      <c r="CF30" s="296" t="e">
        <f t="shared" ca="1" si="90"/>
        <v>#N/A</v>
      </c>
      <c r="CG30" s="296" t="e">
        <f t="shared" ca="1" si="90"/>
        <v>#N/A</v>
      </c>
      <c r="CH30" s="296" t="e">
        <f t="shared" ca="1" si="90"/>
        <v>#N/A</v>
      </c>
      <c r="CI30" s="296" t="e">
        <f t="shared" ca="1" si="90"/>
        <v>#N/A</v>
      </c>
      <c r="CJ30" s="296" t="e">
        <f t="shared" ca="1" si="90"/>
        <v>#N/A</v>
      </c>
      <c r="CK30" s="296" t="e">
        <f t="shared" ca="1" si="90"/>
        <v>#N/A</v>
      </c>
      <c r="CL30" s="296" t="e">
        <f t="shared" ca="1" si="90"/>
        <v>#N/A</v>
      </c>
      <c r="CM30" s="296" t="e">
        <f t="shared" ca="1" si="90"/>
        <v>#N/A</v>
      </c>
      <c r="CN30" s="297" t="e">
        <f t="shared" ca="1" si="90"/>
        <v>#N/A</v>
      </c>
      <c r="CO30" s="296" t="e">
        <f t="shared" ca="1" si="90"/>
        <v>#N/A</v>
      </c>
      <c r="CP30" s="296" t="e">
        <f t="shared" ca="1" si="91"/>
        <v>#N/A</v>
      </c>
      <c r="CQ30" s="296" t="e">
        <f t="shared" ca="1" si="91"/>
        <v>#N/A</v>
      </c>
      <c r="CR30" s="296" t="e">
        <f t="shared" ca="1" si="91"/>
        <v>#N/A</v>
      </c>
      <c r="CS30" s="296" t="e">
        <f t="shared" ca="1" si="91"/>
        <v>#N/A</v>
      </c>
      <c r="CT30" s="296" t="e">
        <f t="shared" ca="1" si="86"/>
        <v>#N/A</v>
      </c>
      <c r="CU30" s="296" t="e">
        <f t="shared" ca="1" si="86"/>
        <v>#N/A</v>
      </c>
      <c r="CV30" s="296" t="e">
        <f t="shared" ca="1" si="86"/>
        <v>#N/A</v>
      </c>
      <c r="CW30" s="296" t="e">
        <f t="shared" ca="1" si="86"/>
        <v>#N/A</v>
      </c>
      <c r="CX30" s="297" t="e">
        <f t="shared" ca="1" si="86"/>
        <v>#N/A</v>
      </c>
      <c r="CY30" s="296" t="e">
        <f t="shared" ca="1" si="86"/>
        <v>#N/A</v>
      </c>
      <c r="CZ30" s="296" t="e">
        <f t="shared" ca="1" si="86"/>
        <v>#N/A</v>
      </c>
      <c r="DA30" s="296" t="e">
        <f t="shared" ca="1" si="86"/>
        <v>#N/A</v>
      </c>
      <c r="DB30" s="296" t="e">
        <f t="shared" ca="1" si="86"/>
        <v>#N/A</v>
      </c>
      <c r="DC30" s="296" t="e">
        <f t="shared" ca="1" si="86"/>
        <v>#N/A</v>
      </c>
      <c r="DD30" s="296" t="e">
        <f t="shared" ca="1" si="86"/>
        <v>#N/A</v>
      </c>
      <c r="DE30" s="296" t="e">
        <f t="shared" ca="1" si="86"/>
        <v>#N/A</v>
      </c>
      <c r="DF30" s="296" t="e">
        <f t="shared" ca="1" si="86"/>
        <v>#N/A</v>
      </c>
      <c r="DG30" s="296" t="e">
        <f t="shared" ca="1" si="86"/>
        <v>#N/A</v>
      </c>
      <c r="DH30" s="297" t="e">
        <f t="shared" ca="1" si="86"/>
        <v>#N/A</v>
      </c>
      <c r="DI30" s="296" t="e">
        <f t="shared" ca="1" si="87"/>
        <v>#N/A</v>
      </c>
      <c r="DJ30" s="296" t="e">
        <f t="shared" ca="1" si="87"/>
        <v>#N/A</v>
      </c>
      <c r="DK30" s="296" t="e">
        <f t="shared" ca="1" si="87"/>
        <v>#N/A</v>
      </c>
      <c r="DL30" s="296" t="e">
        <f t="shared" ca="1" si="87"/>
        <v>#N/A</v>
      </c>
      <c r="DM30" s="296" t="e">
        <f t="shared" ca="1" si="87"/>
        <v>#N/A</v>
      </c>
      <c r="DN30" s="296" t="e">
        <f t="shared" ca="1" si="87"/>
        <v>#N/A</v>
      </c>
      <c r="DO30" s="296" t="e">
        <f t="shared" ca="1" si="87"/>
        <v>#N/A</v>
      </c>
      <c r="DP30" s="296" t="e">
        <f t="shared" ca="1" si="87"/>
        <v>#N/A</v>
      </c>
      <c r="DQ30" s="296" t="e">
        <f t="shared" ca="1" si="87"/>
        <v>#N/A</v>
      </c>
      <c r="DR30" s="297" t="e">
        <f t="shared" ca="1" si="87"/>
        <v>#N/A</v>
      </c>
      <c r="DS30" s="296" t="e">
        <f t="shared" ca="1" si="87"/>
        <v>#N/A</v>
      </c>
      <c r="DT30" s="296" t="e">
        <f t="shared" ca="1" si="87"/>
        <v>#N/A</v>
      </c>
      <c r="DU30" s="296" t="e">
        <f t="shared" ca="1" si="87"/>
        <v>#N/A</v>
      </c>
      <c r="DV30" s="296" t="e">
        <f t="shared" ca="1" si="87"/>
        <v>#N/A</v>
      </c>
      <c r="DW30" s="296" t="e">
        <f t="shared" ca="1" si="87"/>
        <v>#N/A</v>
      </c>
      <c r="DX30" s="296" t="e">
        <f t="shared" ca="1" si="87"/>
        <v>#N/A</v>
      </c>
      <c r="DY30" s="296" t="e">
        <f t="shared" ca="1" si="87"/>
        <v>#N/A</v>
      </c>
      <c r="DZ30" s="296" t="e">
        <f t="shared" ca="1" si="87"/>
        <v>#N/A</v>
      </c>
      <c r="EA30" s="296" t="e">
        <f t="shared" ca="1" si="87"/>
        <v>#N/A</v>
      </c>
      <c r="EB30" s="297" t="e">
        <f t="shared" ca="1" si="87"/>
        <v>#N/A</v>
      </c>
    </row>
    <row r="31" spans="1:132" ht="15" customHeight="1" x14ac:dyDescent="0.35">
      <c r="A31" s="327" t="s">
        <v>84</v>
      </c>
      <c r="B31" s="328">
        <f t="shared" si="77"/>
        <v>13</v>
      </c>
      <c r="C31" s="292" t="e">
        <f ca="1">CONCATENATE($A$1,".",VLOOKUP($F31,Tools!$J$3:$K$6,2,FALSE),".",VLOOKUP($A31,Tools!$N$3:$O$10,2,FALSE),".",1,".",VLOOKUP($G31,Tools!$R$3:$S$23,2,FALSE),".",$H31)</f>
        <v>#N/A</v>
      </c>
      <c r="D31" s="293" t="e">
        <f t="shared" ca="1" si="73"/>
        <v>#N/A</v>
      </c>
      <c r="E31" s="293" t="e">
        <f t="shared" ca="1" si="73"/>
        <v>#N/A</v>
      </c>
      <c r="F31" s="293" t="e">
        <f t="shared" ca="1" si="73"/>
        <v>#N/A</v>
      </c>
      <c r="G31" s="293" t="e">
        <f t="shared" ca="1" si="73"/>
        <v>#N/A</v>
      </c>
      <c r="H31" s="294" t="e">
        <f t="shared" ca="1" si="74"/>
        <v>#N/A</v>
      </c>
      <c r="I31" s="295" t="e">
        <f t="shared" ca="1" si="85"/>
        <v>#N/A</v>
      </c>
      <c r="J31" s="295" t="e">
        <f t="shared" ca="1" si="85"/>
        <v>#N/A</v>
      </c>
      <c r="K31" s="295" t="e">
        <f t="shared" ca="1" si="85"/>
        <v>#N/A</v>
      </c>
      <c r="L31" s="329" t="e">
        <f t="shared" ca="1" si="85"/>
        <v>#N/A</v>
      </c>
      <c r="M31" s="296" t="e">
        <f t="shared" ca="1" si="89"/>
        <v>#N/A</v>
      </c>
      <c r="N31" s="296" t="e">
        <f t="shared" ca="1" si="89"/>
        <v>#N/A</v>
      </c>
      <c r="O31" s="296" t="e">
        <f t="shared" ca="1" si="89"/>
        <v>#N/A</v>
      </c>
      <c r="P31" s="296" t="e">
        <f t="shared" ca="1" si="89"/>
        <v>#N/A</v>
      </c>
      <c r="Q31" s="296" t="e">
        <f t="shared" ca="1" si="89"/>
        <v>#N/A</v>
      </c>
      <c r="R31" s="296" t="e">
        <f t="shared" ca="1" si="89"/>
        <v>#N/A</v>
      </c>
      <c r="S31" s="296" t="e">
        <f t="shared" ca="1" si="89"/>
        <v>#N/A</v>
      </c>
      <c r="T31" s="296" t="e">
        <f t="shared" ca="1" si="89"/>
        <v>#N/A</v>
      </c>
      <c r="U31" s="296" t="e">
        <f t="shared" ca="1" si="89"/>
        <v>#N/A</v>
      </c>
      <c r="V31" s="297" t="e">
        <f t="shared" ca="1" si="89"/>
        <v>#N/A</v>
      </c>
      <c r="W31" s="296" t="e">
        <f t="shared" ca="1" si="89"/>
        <v>#N/A</v>
      </c>
      <c r="X31" s="296" t="e">
        <f t="shared" ca="1" si="89"/>
        <v>#N/A</v>
      </c>
      <c r="Y31" s="296" t="e">
        <f t="shared" ca="1" si="89"/>
        <v>#N/A</v>
      </c>
      <c r="Z31" s="296" t="e">
        <f t="shared" ca="1" si="89"/>
        <v>#N/A</v>
      </c>
      <c r="AA31" s="296" t="e">
        <f t="shared" ca="1" si="89"/>
        <v>#N/A</v>
      </c>
      <c r="AB31" s="296" t="e">
        <f t="shared" ca="1" si="89"/>
        <v>#N/A</v>
      </c>
      <c r="AC31" s="296" t="e">
        <f t="shared" ca="1" si="89"/>
        <v>#N/A</v>
      </c>
      <c r="AD31" s="296" t="e">
        <f t="shared" ca="1" si="82"/>
        <v>#N/A</v>
      </c>
      <c r="AE31" s="296" t="e">
        <f t="shared" ca="1" si="82"/>
        <v>#N/A</v>
      </c>
      <c r="AF31" s="297" t="e">
        <f t="shared" ca="1" si="82"/>
        <v>#N/A</v>
      </c>
      <c r="AG31" s="296" t="e">
        <f t="shared" ca="1" si="82"/>
        <v>#N/A</v>
      </c>
      <c r="AH31" s="296" t="e">
        <f t="shared" ca="1" si="82"/>
        <v>#N/A</v>
      </c>
      <c r="AI31" s="296" t="e">
        <f t="shared" ca="1" si="82"/>
        <v>#N/A</v>
      </c>
      <c r="AJ31" s="296" t="e">
        <f t="shared" ca="1" si="82"/>
        <v>#N/A</v>
      </c>
      <c r="AK31" s="296" t="e">
        <f t="shared" ca="1" si="82"/>
        <v>#N/A</v>
      </c>
      <c r="AL31" s="296" t="e">
        <f t="shared" ca="1" si="82"/>
        <v>#N/A</v>
      </c>
      <c r="AM31" s="296" t="e">
        <f t="shared" ca="1" si="82"/>
        <v>#N/A</v>
      </c>
      <c r="AN31" s="296" t="e">
        <f t="shared" ca="1" si="82"/>
        <v>#N/A</v>
      </c>
      <c r="AO31" s="296" t="e">
        <f t="shared" ca="1" si="82"/>
        <v>#N/A</v>
      </c>
      <c r="AP31" s="297" t="e">
        <f t="shared" ca="1" si="82"/>
        <v>#N/A</v>
      </c>
      <c r="AQ31" s="296" t="e">
        <f t="shared" ca="1" si="82"/>
        <v>#N/A</v>
      </c>
      <c r="AR31" s="296" t="e">
        <f t="shared" ca="1" si="82"/>
        <v>#N/A</v>
      </c>
      <c r="AS31" s="296" t="e">
        <f t="shared" ca="1" si="82"/>
        <v>#N/A</v>
      </c>
      <c r="AT31" s="296" t="e">
        <f t="shared" ca="1" si="82"/>
        <v>#N/A</v>
      </c>
      <c r="AU31" s="296" t="e">
        <f t="shared" ca="1" si="82"/>
        <v>#N/A</v>
      </c>
      <c r="AV31" s="296" t="e">
        <f t="shared" ca="1" si="83"/>
        <v>#N/A</v>
      </c>
      <c r="AW31" s="296" t="e">
        <f t="shared" ca="1" si="83"/>
        <v>#N/A</v>
      </c>
      <c r="AX31" s="296" t="e">
        <f t="shared" ca="1" si="83"/>
        <v>#N/A</v>
      </c>
      <c r="AY31" s="296" t="e">
        <f t="shared" ca="1" si="83"/>
        <v>#N/A</v>
      </c>
      <c r="AZ31" s="297" t="e">
        <f t="shared" ca="1" si="83"/>
        <v>#N/A</v>
      </c>
      <c r="BA31" s="296" t="e">
        <f t="shared" ca="1" si="83"/>
        <v>#N/A</v>
      </c>
      <c r="BB31" s="296" t="e">
        <f t="shared" ca="1" si="83"/>
        <v>#N/A</v>
      </c>
      <c r="BC31" s="296" t="e">
        <f t="shared" ca="1" si="83"/>
        <v>#N/A</v>
      </c>
      <c r="BD31" s="296" t="e">
        <f t="shared" ca="1" si="83"/>
        <v>#N/A</v>
      </c>
      <c r="BE31" s="296" t="e">
        <f t="shared" ca="1" si="83"/>
        <v>#N/A</v>
      </c>
      <c r="BF31" s="296" t="e">
        <f t="shared" ca="1" si="83"/>
        <v>#N/A</v>
      </c>
      <c r="BG31" s="296" t="e">
        <f t="shared" ca="1" si="83"/>
        <v>#N/A</v>
      </c>
      <c r="BH31" s="296" t="e">
        <f t="shared" ca="1" si="83"/>
        <v>#N/A</v>
      </c>
      <c r="BI31" s="296" t="e">
        <f t="shared" ca="1" si="81"/>
        <v>#N/A</v>
      </c>
      <c r="BJ31" s="297" t="e">
        <f t="shared" ca="1" si="83"/>
        <v>#N/A</v>
      </c>
      <c r="BK31" s="296" t="e">
        <f t="shared" ca="1" si="83"/>
        <v>#N/A</v>
      </c>
      <c r="BL31" s="296" t="e">
        <f t="shared" ca="1" si="83"/>
        <v>#N/A</v>
      </c>
      <c r="BM31" s="296" t="e">
        <f t="shared" ca="1" si="83"/>
        <v>#N/A</v>
      </c>
      <c r="BN31" s="296" t="e">
        <f t="shared" ca="1" si="81"/>
        <v>#N/A</v>
      </c>
      <c r="BO31" s="296" t="e">
        <f t="shared" ca="1" si="81"/>
        <v>#N/A</v>
      </c>
      <c r="BP31" s="296" t="e">
        <f t="shared" ca="1" si="81"/>
        <v>#N/A</v>
      </c>
      <c r="BQ31" s="296" t="e">
        <f t="shared" ca="1" si="81"/>
        <v>#N/A</v>
      </c>
      <c r="BR31" s="296" t="e">
        <f t="shared" ca="1" si="81"/>
        <v>#N/A</v>
      </c>
      <c r="BS31" s="296" t="e">
        <f t="shared" ca="1" si="76"/>
        <v>#N/A</v>
      </c>
      <c r="BT31" s="297" t="e">
        <f t="shared" ca="1" si="81"/>
        <v>#N/A</v>
      </c>
      <c r="BU31" s="296" t="e">
        <f t="shared" ca="1" si="81"/>
        <v>#N/A</v>
      </c>
      <c r="BV31" s="296" t="e">
        <f t="shared" ca="1" si="81"/>
        <v>#N/A</v>
      </c>
      <c r="BW31" s="296" t="e">
        <f t="shared" ca="1" si="81"/>
        <v>#N/A</v>
      </c>
      <c r="BX31" s="296" t="e">
        <f t="shared" ca="1" si="81"/>
        <v>#N/A</v>
      </c>
      <c r="BY31" s="296" t="e">
        <f t="shared" ca="1" si="81"/>
        <v>#N/A</v>
      </c>
      <c r="BZ31" s="296" t="e">
        <f t="shared" ca="1" si="90"/>
        <v>#N/A</v>
      </c>
      <c r="CA31" s="296" t="e">
        <f t="shared" ca="1" si="90"/>
        <v>#N/A</v>
      </c>
      <c r="CB31" s="296" t="e">
        <f t="shared" ca="1" si="90"/>
        <v>#N/A</v>
      </c>
      <c r="CC31" s="296" t="e">
        <f t="shared" ca="1" si="90"/>
        <v>#N/A</v>
      </c>
      <c r="CD31" s="297" t="e">
        <f t="shared" ca="1" si="90"/>
        <v>#N/A</v>
      </c>
      <c r="CE31" s="296" t="e">
        <f t="shared" ca="1" si="90"/>
        <v>#N/A</v>
      </c>
      <c r="CF31" s="296" t="e">
        <f t="shared" ca="1" si="90"/>
        <v>#N/A</v>
      </c>
      <c r="CG31" s="296" t="e">
        <f t="shared" ca="1" si="90"/>
        <v>#N/A</v>
      </c>
      <c r="CH31" s="296" t="e">
        <f t="shared" ca="1" si="90"/>
        <v>#N/A</v>
      </c>
      <c r="CI31" s="296" t="e">
        <f t="shared" ca="1" si="90"/>
        <v>#N/A</v>
      </c>
      <c r="CJ31" s="296" t="e">
        <f t="shared" ca="1" si="90"/>
        <v>#N/A</v>
      </c>
      <c r="CK31" s="296" t="e">
        <f t="shared" ca="1" si="90"/>
        <v>#N/A</v>
      </c>
      <c r="CL31" s="296" t="e">
        <f t="shared" ca="1" si="90"/>
        <v>#N/A</v>
      </c>
      <c r="CM31" s="296" t="e">
        <f t="shared" ca="1" si="90"/>
        <v>#N/A</v>
      </c>
      <c r="CN31" s="297" t="e">
        <f t="shared" ca="1" si="90"/>
        <v>#N/A</v>
      </c>
      <c r="CO31" s="296" t="e">
        <f t="shared" ca="1" si="90"/>
        <v>#N/A</v>
      </c>
      <c r="CP31" s="296" t="e">
        <f t="shared" ca="1" si="91"/>
        <v>#N/A</v>
      </c>
      <c r="CQ31" s="296" t="e">
        <f t="shared" ca="1" si="91"/>
        <v>#N/A</v>
      </c>
      <c r="CR31" s="296" t="e">
        <f t="shared" ca="1" si="91"/>
        <v>#N/A</v>
      </c>
      <c r="CS31" s="296" t="e">
        <f t="shared" ca="1" si="91"/>
        <v>#N/A</v>
      </c>
      <c r="CT31" s="296" t="e">
        <f t="shared" ca="1" si="86"/>
        <v>#N/A</v>
      </c>
      <c r="CU31" s="296" t="e">
        <f t="shared" ca="1" si="86"/>
        <v>#N/A</v>
      </c>
      <c r="CV31" s="296" t="e">
        <f t="shared" ca="1" si="86"/>
        <v>#N/A</v>
      </c>
      <c r="CW31" s="296" t="e">
        <f t="shared" ca="1" si="86"/>
        <v>#N/A</v>
      </c>
      <c r="CX31" s="297" t="e">
        <f t="shared" ca="1" si="86"/>
        <v>#N/A</v>
      </c>
      <c r="CY31" s="296" t="e">
        <f t="shared" ca="1" si="86"/>
        <v>#N/A</v>
      </c>
      <c r="CZ31" s="296" t="e">
        <f t="shared" ca="1" si="86"/>
        <v>#N/A</v>
      </c>
      <c r="DA31" s="296" t="e">
        <f t="shared" ca="1" si="86"/>
        <v>#N/A</v>
      </c>
      <c r="DB31" s="296" t="e">
        <f t="shared" ca="1" si="86"/>
        <v>#N/A</v>
      </c>
      <c r="DC31" s="296" t="e">
        <f t="shared" ca="1" si="86"/>
        <v>#N/A</v>
      </c>
      <c r="DD31" s="296" t="e">
        <f t="shared" ca="1" si="86"/>
        <v>#N/A</v>
      </c>
      <c r="DE31" s="296" t="e">
        <f t="shared" ca="1" si="86"/>
        <v>#N/A</v>
      </c>
      <c r="DF31" s="296" t="e">
        <f t="shared" ca="1" si="86"/>
        <v>#N/A</v>
      </c>
      <c r="DG31" s="296" t="e">
        <f t="shared" ca="1" si="86"/>
        <v>#N/A</v>
      </c>
      <c r="DH31" s="297" t="e">
        <f t="shared" ca="1" si="86"/>
        <v>#N/A</v>
      </c>
      <c r="DI31" s="296" t="e">
        <f t="shared" ca="1" si="87"/>
        <v>#N/A</v>
      </c>
      <c r="DJ31" s="296" t="e">
        <f t="shared" ca="1" si="87"/>
        <v>#N/A</v>
      </c>
      <c r="DK31" s="296" t="e">
        <f t="shared" ca="1" si="87"/>
        <v>#N/A</v>
      </c>
      <c r="DL31" s="296" t="e">
        <f t="shared" ca="1" si="87"/>
        <v>#N/A</v>
      </c>
      <c r="DM31" s="296" t="e">
        <f t="shared" ca="1" si="87"/>
        <v>#N/A</v>
      </c>
      <c r="DN31" s="296" t="e">
        <f t="shared" ca="1" si="87"/>
        <v>#N/A</v>
      </c>
      <c r="DO31" s="296" t="e">
        <f t="shared" ca="1" si="87"/>
        <v>#N/A</v>
      </c>
      <c r="DP31" s="296" t="e">
        <f t="shared" ca="1" si="87"/>
        <v>#N/A</v>
      </c>
      <c r="DQ31" s="296" t="e">
        <f t="shared" ca="1" si="87"/>
        <v>#N/A</v>
      </c>
      <c r="DR31" s="297" t="e">
        <f t="shared" ca="1" si="87"/>
        <v>#N/A</v>
      </c>
      <c r="DS31" s="296" t="e">
        <f t="shared" ca="1" si="87"/>
        <v>#N/A</v>
      </c>
      <c r="DT31" s="296" t="e">
        <f t="shared" ca="1" si="87"/>
        <v>#N/A</v>
      </c>
      <c r="DU31" s="296" t="e">
        <f t="shared" ca="1" si="87"/>
        <v>#N/A</v>
      </c>
      <c r="DV31" s="296" t="e">
        <f t="shared" ca="1" si="87"/>
        <v>#N/A</v>
      </c>
      <c r="DW31" s="296" t="e">
        <f t="shared" ca="1" si="87"/>
        <v>#N/A</v>
      </c>
      <c r="DX31" s="296" t="e">
        <f t="shared" ca="1" si="87"/>
        <v>#N/A</v>
      </c>
      <c r="DY31" s="296" t="e">
        <f t="shared" ca="1" si="87"/>
        <v>#N/A</v>
      </c>
      <c r="DZ31" s="296" t="e">
        <f t="shared" ca="1" si="87"/>
        <v>#N/A</v>
      </c>
      <c r="EA31" s="296" t="e">
        <f t="shared" ca="1" si="87"/>
        <v>#N/A</v>
      </c>
      <c r="EB31" s="297" t="e">
        <f t="shared" ca="1" si="87"/>
        <v>#N/A</v>
      </c>
    </row>
    <row r="32" spans="1:132" ht="15" customHeight="1" x14ac:dyDescent="0.35">
      <c r="A32" s="327" t="s">
        <v>84</v>
      </c>
      <c r="B32" s="328">
        <f t="shared" si="77"/>
        <v>14</v>
      </c>
      <c r="C32" s="292" t="e">
        <f ca="1">CONCATENATE($A$1,".",VLOOKUP($F32,Tools!$J$3:$K$6,2,FALSE),".",VLOOKUP($A32,Tools!$N$3:$O$10,2,FALSE),".",1,".",VLOOKUP($G32,Tools!$R$3:$S$23,2,FALSE),".",$H32)</f>
        <v>#N/A</v>
      </c>
      <c r="D32" s="293" t="e">
        <f t="shared" ca="1" si="73"/>
        <v>#N/A</v>
      </c>
      <c r="E32" s="293" t="e">
        <f t="shared" ca="1" si="73"/>
        <v>#N/A</v>
      </c>
      <c r="F32" s="293" t="e">
        <f t="shared" ca="1" si="73"/>
        <v>#N/A</v>
      </c>
      <c r="G32" s="293" t="e">
        <f t="shared" ca="1" si="73"/>
        <v>#N/A</v>
      </c>
      <c r="H32" s="294" t="e">
        <f t="shared" ca="1" si="74"/>
        <v>#N/A</v>
      </c>
      <c r="I32" s="295" t="e">
        <f t="shared" ca="1" si="85"/>
        <v>#N/A</v>
      </c>
      <c r="J32" s="295" t="e">
        <f t="shared" ca="1" si="85"/>
        <v>#N/A</v>
      </c>
      <c r="K32" s="295" t="e">
        <f t="shared" ca="1" si="85"/>
        <v>#N/A</v>
      </c>
      <c r="L32" s="329" t="e">
        <f t="shared" ca="1" si="85"/>
        <v>#N/A</v>
      </c>
      <c r="M32" s="296" t="e">
        <f t="shared" ca="1" si="89"/>
        <v>#N/A</v>
      </c>
      <c r="N32" s="296" t="e">
        <f t="shared" ca="1" si="89"/>
        <v>#N/A</v>
      </c>
      <c r="O32" s="296" t="e">
        <f t="shared" ca="1" si="89"/>
        <v>#N/A</v>
      </c>
      <c r="P32" s="296" t="e">
        <f t="shared" ca="1" si="89"/>
        <v>#N/A</v>
      </c>
      <c r="Q32" s="296" t="e">
        <f t="shared" ca="1" si="89"/>
        <v>#N/A</v>
      </c>
      <c r="R32" s="296" t="e">
        <f t="shared" ca="1" si="89"/>
        <v>#N/A</v>
      </c>
      <c r="S32" s="296" t="e">
        <f t="shared" ca="1" si="89"/>
        <v>#N/A</v>
      </c>
      <c r="T32" s="296" t="e">
        <f t="shared" ca="1" si="89"/>
        <v>#N/A</v>
      </c>
      <c r="U32" s="296" t="e">
        <f t="shared" ca="1" si="89"/>
        <v>#N/A</v>
      </c>
      <c r="V32" s="297" t="e">
        <f t="shared" ca="1" si="89"/>
        <v>#N/A</v>
      </c>
      <c r="W32" s="296" t="e">
        <f t="shared" ca="1" si="89"/>
        <v>#N/A</v>
      </c>
      <c r="X32" s="296" t="e">
        <f t="shared" ca="1" si="89"/>
        <v>#N/A</v>
      </c>
      <c r="Y32" s="296" t="e">
        <f t="shared" ca="1" si="89"/>
        <v>#N/A</v>
      </c>
      <c r="Z32" s="296" t="e">
        <f t="shared" ca="1" si="89"/>
        <v>#N/A</v>
      </c>
      <c r="AA32" s="296" t="e">
        <f t="shared" ca="1" si="89"/>
        <v>#N/A</v>
      </c>
      <c r="AB32" s="296" t="e">
        <f t="shared" ca="1" si="89"/>
        <v>#N/A</v>
      </c>
      <c r="AC32" s="296" t="e">
        <f t="shared" ca="1" si="89"/>
        <v>#N/A</v>
      </c>
      <c r="AD32" s="296" t="e">
        <f t="shared" ca="1" si="82"/>
        <v>#N/A</v>
      </c>
      <c r="AE32" s="296" t="e">
        <f t="shared" ca="1" si="82"/>
        <v>#N/A</v>
      </c>
      <c r="AF32" s="297" t="e">
        <f t="shared" ca="1" si="82"/>
        <v>#N/A</v>
      </c>
      <c r="AG32" s="296" t="e">
        <f t="shared" ca="1" si="82"/>
        <v>#N/A</v>
      </c>
      <c r="AH32" s="296" t="e">
        <f t="shared" ca="1" si="82"/>
        <v>#N/A</v>
      </c>
      <c r="AI32" s="296" t="e">
        <f t="shared" ca="1" si="82"/>
        <v>#N/A</v>
      </c>
      <c r="AJ32" s="296" t="e">
        <f t="shared" ca="1" si="82"/>
        <v>#N/A</v>
      </c>
      <c r="AK32" s="296" t="e">
        <f t="shared" ca="1" si="82"/>
        <v>#N/A</v>
      </c>
      <c r="AL32" s="296" t="e">
        <f t="shared" ca="1" si="82"/>
        <v>#N/A</v>
      </c>
      <c r="AM32" s="296" t="e">
        <f t="shared" ca="1" si="82"/>
        <v>#N/A</v>
      </c>
      <c r="AN32" s="296" t="e">
        <f t="shared" ca="1" si="82"/>
        <v>#N/A</v>
      </c>
      <c r="AO32" s="296" t="e">
        <f t="shared" ca="1" si="82"/>
        <v>#N/A</v>
      </c>
      <c r="AP32" s="297" t="e">
        <f t="shared" ca="1" si="82"/>
        <v>#N/A</v>
      </c>
      <c r="AQ32" s="296" t="e">
        <f t="shared" ca="1" si="82"/>
        <v>#N/A</v>
      </c>
      <c r="AR32" s="296" t="e">
        <f t="shared" ca="1" si="82"/>
        <v>#N/A</v>
      </c>
      <c r="AS32" s="296" t="e">
        <f t="shared" ca="1" si="82"/>
        <v>#N/A</v>
      </c>
      <c r="AT32" s="296" t="e">
        <f t="shared" ca="1" si="82"/>
        <v>#N/A</v>
      </c>
      <c r="AU32" s="296" t="e">
        <f t="shared" ca="1" si="82"/>
        <v>#N/A</v>
      </c>
      <c r="AV32" s="296" t="e">
        <f t="shared" ca="1" si="83"/>
        <v>#N/A</v>
      </c>
      <c r="AW32" s="296" t="e">
        <f t="shared" ca="1" si="83"/>
        <v>#N/A</v>
      </c>
      <c r="AX32" s="296" t="e">
        <f t="shared" ca="1" si="83"/>
        <v>#N/A</v>
      </c>
      <c r="AY32" s="296" t="e">
        <f t="shared" ca="1" si="83"/>
        <v>#N/A</v>
      </c>
      <c r="AZ32" s="297" t="e">
        <f t="shared" ca="1" si="83"/>
        <v>#N/A</v>
      </c>
      <c r="BA32" s="296" t="e">
        <f t="shared" ca="1" si="83"/>
        <v>#N/A</v>
      </c>
      <c r="BB32" s="296" t="e">
        <f t="shared" ca="1" si="83"/>
        <v>#N/A</v>
      </c>
      <c r="BC32" s="296" t="e">
        <f t="shared" ca="1" si="83"/>
        <v>#N/A</v>
      </c>
      <c r="BD32" s="296" t="e">
        <f t="shared" ca="1" si="83"/>
        <v>#N/A</v>
      </c>
      <c r="BE32" s="296" t="e">
        <f t="shared" ca="1" si="83"/>
        <v>#N/A</v>
      </c>
      <c r="BF32" s="296" t="e">
        <f t="shared" ca="1" si="83"/>
        <v>#N/A</v>
      </c>
      <c r="BG32" s="296" t="e">
        <f t="shared" ca="1" si="83"/>
        <v>#N/A</v>
      </c>
      <c r="BH32" s="296" t="e">
        <f t="shared" ca="1" si="83"/>
        <v>#N/A</v>
      </c>
      <c r="BI32" s="296" t="e">
        <f t="shared" ca="1" si="81"/>
        <v>#N/A</v>
      </c>
      <c r="BJ32" s="297" t="e">
        <f t="shared" ca="1" si="83"/>
        <v>#N/A</v>
      </c>
      <c r="BK32" s="296" t="e">
        <f t="shared" ca="1" si="83"/>
        <v>#N/A</v>
      </c>
      <c r="BL32" s="296" t="e">
        <f t="shared" ca="1" si="83"/>
        <v>#N/A</v>
      </c>
      <c r="BM32" s="296" t="e">
        <f t="shared" ca="1" si="83"/>
        <v>#N/A</v>
      </c>
      <c r="BN32" s="296" t="e">
        <f t="shared" ca="1" si="81"/>
        <v>#N/A</v>
      </c>
      <c r="BO32" s="296" t="e">
        <f t="shared" ca="1" si="81"/>
        <v>#N/A</v>
      </c>
      <c r="BP32" s="296" t="e">
        <f t="shared" ca="1" si="81"/>
        <v>#N/A</v>
      </c>
      <c r="BQ32" s="296" t="e">
        <f t="shared" ca="1" si="81"/>
        <v>#N/A</v>
      </c>
      <c r="BR32" s="296" t="e">
        <f t="shared" ca="1" si="81"/>
        <v>#N/A</v>
      </c>
      <c r="BS32" s="296" t="e">
        <f t="shared" ca="1" si="76"/>
        <v>#N/A</v>
      </c>
      <c r="BT32" s="297" t="e">
        <f t="shared" ca="1" si="81"/>
        <v>#N/A</v>
      </c>
      <c r="BU32" s="296" t="e">
        <f t="shared" ca="1" si="81"/>
        <v>#N/A</v>
      </c>
      <c r="BV32" s="296" t="e">
        <f t="shared" ca="1" si="81"/>
        <v>#N/A</v>
      </c>
      <c r="BW32" s="296" t="e">
        <f t="shared" ca="1" si="81"/>
        <v>#N/A</v>
      </c>
      <c r="BX32" s="296" t="e">
        <f t="shared" ca="1" si="81"/>
        <v>#N/A</v>
      </c>
      <c r="BY32" s="296" t="e">
        <f t="shared" ca="1" si="81"/>
        <v>#N/A</v>
      </c>
      <c r="BZ32" s="296" t="e">
        <f t="shared" ca="1" si="90"/>
        <v>#N/A</v>
      </c>
      <c r="CA32" s="296" t="e">
        <f t="shared" ca="1" si="90"/>
        <v>#N/A</v>
      </c>
      <c r="CB32" s="296" t="e">
        <f t="shared" ca="1" si="90"/>
        <v>#N/A</v>
      </c>
      <c r="CC32" s="296" t="e">
        <f t="shared" ca="1" si="90"/>
        <v>#N/A</v>
      </c>
      <c r="CD32" s="297" t="e">
        <f t="shared" ca="1" si="90"/>
        <v>#N/A</v>
      </c>
      <c r="CE32" s="296" t="e">
        <f t="shared" ca="1" si="90"/>
        <v>#N/A</v>
      </c>
      <c r="CF32" s="296" t="e">
        <f t="shared" ca="1" si="90"/>
        <v>#N/A</v>
      </c>
      <c r="CG32" s="296" t="e">
        <f t="shared" ca="1" si="90"/>
        <v>#N/A</v>
      </c>
      <c r="CH32" s="296" t="e">
        <f t="shared" ca="1" si="90"/>
        <v>#N/A</v>
      </c>
      <c r="CI32" s="296" t="e">
        <f t="shared" ca="1" si="90"/>
        <v>#N/A</v>
      </c>
      <c r="CJ32" s="296" t="e">
        <f t="shared" ca="1" si="90"/>
        <v>#N/A</v>
      </c>
      <c r="CK32" s="296" t="e">
        <f t="shared" ca="1" si="90"/>
        <v>#N/A</v>
      </c>
      <c r="CL32" s="296" t="e">
        <f t="shared" ca="1" si="90"/>
        <v>#N/A</v>
      </c>
      <c r="CM32" s="296" t="e">
        <f t="shared" ca="1" si="90"/>
        <v>#N/A</v>
      </c>
      <c r="CN32" s="297" t="e">
        <f t="shared" ca="1" si="90"/>
        <v>#N/A</v>
      </c>
      <c r="CO32" s="296" t="e">
        <f t="shared" ca="1" si="90"/>
        <v>#N/A</v>
      </c>
      <c r="CP32" s="296" t="e">
        <f t="shared" ca="1" si="91"/>
        <v>#N/A</v>
      </c>
      <c r="CQ32" s="296" t="e">
        <f t="shared" ca="1" si="91"/>
        <v>#N/A</v>
      </c>
      <c r="CR32" s="296" t="e">
        <f t="shared" ca="1" si="91"/>
        <v>#N/A</v>
      </c>
      <c r="CS32" s="296" t="e">
        <f t="shared" ca="1" si="91"/>
        <v>#N/A</v>
      </c>
      <c r="CT32" s="296" t="e">
        <f t="shared" ca="1" si="86"/>
        <v>#N/A</v>
      </c>
      <c r="CU32" s="296" t="e">
        <f t="shared" ca="1" si="86"/>
        <v>#N/A</v>
      </c>
      <c r="CV32" s="296" t="e">
        <f t="shared" ca="1" si="86"/>
        <v>#N/A</v>
      </c>
      <c r="CW32" s="296" t="e">
        <f t="shared" ca="1" si="86"/>
        <v>#N/A</v>
      </c>
      <c r="CX32" s="297" t="e">
        <f t="shared" ca="1" si="86"/>
        <v>#N/A</v>
      </c>
      <c r="CY32" s="296" t="e">
        <f t="shared" ca="1" si="86"/>
        <v>#N/A</v>
      </c>
      <c r="CZ32" s="296" t="e">
        <f t="shared" ca="1" si="86"/>
        <v>#N/A</v>
      </c>
      <c r="DA32" s="296" t="e">
        <f t="shared" ca="1" si="86"/>
        <v>#N/A</v>
      </c>
      <c r="DB32" s="296" t="e">
        <f t="shared" ca="1" si="86"/>
        <v>#N/A</v>
      </c>
      <c r="DC32" s="296" t="e">
        <f t="shared" ca="1" si="86"/>
        <v>#N/A</v>
      </c>
      <c r="DD32" s="296" t="e">
        <f t="shared" ca="1" si="86"/>
        <v>#N/A</v>
      </c>
      <c r="DE32" s="296" t="e">
        <f t="shared" ca="1" si="86"/>
        <v>#N/A</v>
      </c>
      <c r="DF32" s="296" t="e">
        <f t="shared" ca="1" si="86"/>
        <v>#N/A</v>
      </c>
      <c r="DG32" s="296" t="e">
        <f t="shared" ca="1" si="86"/>
        <v>#N/A</v>
      </c>
      <c r="DH32" s="297" t="e">
        <f t="shared" ca="1" si="86"/>
        <v>#N/A</v>
      </c>
      <c r="DI32" s="296" t="e">
        <f t="shared" ca="1" si="87"/>
        <v>#N/A</v>
      </c>
      <c r="DJ32" s="296" t="e">
        <f t="shared" ca="1" si="87"/>
        <v>#N/A</v>
      </c>
      <c r="DK32" s="296" t="e">
        <f t="shared" ca="1" si="87"/>
        <v>#N/A</v>
      </c>
      <c r="DL32" s="296" t="e">
        <f t="shared" ca="1" si="87"/>
        <v>#N/A</v>
      </c>
      <c r="DM32" s="296" t="e">
        <f t="shared" ca="1" si="87"/>
        <v>#N/A</v>
      </c>
      <c r="DN32" s="296" t="e">
        <f t="shared" ca="1" si="87"/>
        <v>#N/A</v>
      </c>
      <c r="DO32" s="296" t="e">
        <f t="shared" ca="1" si="87"/>
        <v>#N/A</v>
      </c>
      <c r="DP32" s="296" t="e">
        <f t="shared" ca="1" si="87"/>
        <v>#N/A</v>
      </c>
      <c r="DQ32" s="296" t="e">
        <f t="shared" ca="1" si="87"/>
        <v>#N/A</v>
      </c>
      <c r="DR32" s="297" t="e">
        <f t="shared" ca="1" si="87"/>
        <v>#N/A</v>
      </c>
      <c r="DS32" s="296" t="e">
        <f t="shared" ca="1" si="87"/>
        <v>#N/A</v>
      </c>
      <c r="DT32" s="296" t="e">
        <f t="shared" ca="1" si="87"/>
        <v>#N/A</v>
      </c>
      <c r="DU32" s="296" t="e">
        <f t="shared" ca="1" si="87"/>
        <v>#N/A</v>
      </c>
      <c r="DV32" s="296" t="e">
        <f t="shared" ca="1" si="87"/>
        <v>#N/A</v>
      </c>
      <c r="DW32" s="296" t="e">
        <f t="shared" ca="1" si="87"/>
        <v>#N/A</v>
      </c>
      <c r="DX32" s="296" t="e">
        <f t="shared" ref="DN32:EB47" ca="1" si="92">IFERROR(INDEX(INDIRECT(CONCATENATE($A32,"!$A$1:$Z$999")),MATCH($B32,INDIRECT(CONCATENATE($A32,"!$A:$A")),0)+DX$3,DX$2)/$L32,INDEX(INDIRECT(CONCATENATE($A32,"!$A$1:$Z$999")),MATCH($B32,INDIRECT(CONCATENATE($A32,"!$A:$A")),0)+DX$3,DX$2))</f>
        <v>#N/A</v>
      </c>
      <c r="DY32" s="296" t="e">
        <f t="shared" ca="1" si="92"/>
        <v>#N/A</v>
      </c>
      <c r="DZ32" s="296" t="e">
        <f t="shared" ca="1" si="92"/>
        <v>#N/A</v>
      </c>
      <c r="EA32" s="296" t="e">
        <f t="shared" ca="1" si="92"/>
        <v>#N/A</v>
      </c>
      <c r="EB32" s="297" t="e">
        <f t="shared" ca="1" si="92"/>
        <v>#N/A</v>
      </c>
    </row>
    <row r="33" spans="1:132" ht="15" customHeight="1" thickBot="1" x14ac:dyDescent="0.4">
      <c r="A33" s="330" t="s">
        <v>84</v>
      </c>
      <c r="B33" s="331">
        <f t="shared" si="77"/>
        <v>15</v>
      </c>
      <c r="C33" s="299" t="e">
        <f ca="1">CONCATENATE($A$1,".",VLOOKUP($F33,Tools!$J$3:$K$6,2,FALSE),".",VLOOKUP($A33,Tools!$N$3:$O$10,2,FALSE),".",1,".",VLOOKUP($G33,Tools!$R$3:$S$23,2,FALSE),".",$H33)</f>
        <v>#N/A</v>
      </c>
      <c r="D33" s="300" t="e">
        <f t="shared" ca="1" si="73"/>
        <v>#N/A</v>
      </c>
      <c r="E33" s="300" t="e">
        <f t="shared" ca="1" si="73"/>
        <v>#N/A</v>
      </c>
      <c r="F33" s="300" t="e">
        <f t="shared" ca="1" si="73"/>
        <v>#N/A</v>
      </c>
      <c r="G33" s="300" t="e">
        <f t="shared" ca="1" si="73"/>
        <v>#N/A</v>
      </c>
      <c r="H33" s="301" t="e">
        <f t="shared" ca="1" si="74"/>
        <v>#N/A</v>
      </c>
      <c r="I33" s="302" t="e">
        <f t="shared" ca="1" si="85"/>
        <v>#N/A</v>
      </c>
      <c r="J33" s="302" t="e">
        <f t="shared" ca="1" si="85"/>
        <v>#N/A</v>
      </c>
      <c r="K33" s="302" t="e">
        <f t="shared" ca="1" si="85"/>
        <v>#N/A</v>
      </c>
      <c r="L33" s="332" t="e">
        <f t="shared" ca="1" si="85"/>
        <v>#N/A</v>
      </c>
      <c r="M33" s="303" t="e">
        <f t="shared" ca="1" si="89"/>
        <v>#N/A</v>
      </c>
      <c r="N33" s="303" t="e">
        <f t="shared" ca="1" si="89"/>
        <v>#N/A</v>
      </c>
      <c r="O33" s="303" t="e">
        <f t="shared" ca="1" si="89"/>
        <v>#N/A</v>
      </c>
      <c r="P33" s="303" t="e">
        <f t="shared" ca="1" si="89"/>
        <v>#N/A</v>
      </c>
      <c r="Q33" s="303" t="e">
        <f t="shared" ca="1" si="89"/>
        <v>#N/A</v>
      </c>
      <c r="R33" s="303" t="e">
        <f t="shared" ca="1" si="89"/>
        <v>#N/A</v>
      </c>
      <c r="S33" s="303" t="e">
        <f t="shared" ca="1" si="89"/>
        <v>#N/A</v>
      </c>
      <c r="T33" s="303" t="e">
        <f t="shared" ca="1" si="89"/>
        <v>#N/A</v>
      </c>
      <c r="U33" s="303" t="e">
        <f t="shared" ca="1" si="89"/>
        <v>#N/A</v>
      </c>
      <c r="V33" s="304" t="e">
        <f t="shared" ca="1" si="89"/>
        <v>#N/A</v>
      </c>
      <c r="W33" s="303" t="e">
        <f t="shared" ca="1" si="89"/>
        <v>#N/A</v>
      </c>
      <c r="X33" s="303" t="e">
        <f t="shared" ca="1" si="89"/>
        <v>#N/A</v>
      </c>
      <c r="Y33" s="303" t="e">
        <f t="shared" ca="1" si="89"/>
        <v>#N/A</v>
      </c>
      <c r="Z33" s="303" t="e">
        <f t="shared" ca="1" si="89"/>
        <v>#N/A</v>
      </c>
      <c r="AA33" s="303" t="e">
        <f t="shared" ca="1" si="89"/>
        <v>#N/A</v>
      </c>
      <c r="AB33" s="303" t="e">
        <f t="shared" ca="1" si="89"/>
        <v>#N/A</v>
      </c>
      <c r="AC33" s="303" t="e">
        <f t="shared" ca="1" si="89"/>
        <v>#N/A</v>
      </c>
      <c r="AD33" s="303" t="e">
        <f t="shared" ca="1" si="82"/>
        <v>#N/A</v>
      </c>
      <c r="AE33" s="303" t="e">
        <f t="shared" ca="1" si="82"/>
        <v>#N/A</v>
      </c>
      <c r="AF33" s="304" t="e">
        <f t="shared" ca="1" si="82"/>
        <v>#N/A</v>
      </c>
      <c r="AG33" s="303" t="e">
        <f t="shared" ref="AG33:AU33" ca="1" si="93">IFERROR(INDEX(INDIRECT(CONCATENATE($A33,"!$A$1:$Z$999")),MATCH($B33,INDIRECT(CONCATENATE($A33,"!$A:$A")),0)+AG$3,AG$2)/$L33,INDEX(INDIRECT(CONCATENATE($A33,"!$A$1:$Z$999")),MATCH($B33,INDIRECT(CONCATENATE($A33,"!$A:$A")),0)+AG$3,AG$2))</f>
        <v>#N/A</v>
      </c>
      <c r="AH33" s="303" t="e">
        <f t="shared" ca="1" si="93"/>
        <v>#N/A</v>
      </c>
      <c r="AI33" s="303" t="e">
        <f t="shared" ca="1" si="93"/>
        <v>#N/A</v>
      </c>
      <c r="AJ33" s="303" t="e">
        <f t="shared" ca="1" si="93"/>
        <v>#N/A</v>
      </c>
      <c r="AK33" s="303" t="e">
        <f t="shared" ca="1" si="93"/>
        <v>#N/A</v>
      </c>
      <c r="AL33" s="303" t="e">
        <f t="shared" ca="1" si="93"/>
        <v>#N/A</v>
      </c>
      <c r="AM33" s="303" t="e">
        <f t="shared" ca="1" si="93"/>
        <v>#N/A</v>
      </c>
      <c r="AN33" s="303" t="e">
        <f t="shared" ca="1" si="93"/>
        <v>#N/A</v>
      </c>
      <c r="AO33" s="303" t="e">
        <f t="shared" ca="1" si="93"/>
        <v>#N/A</v>
      </c>
      <c r="AP33" s="304" t="e">
        <f t="shared" ca="1" si="93"/>
        <v>#N/A</v>
      </c>
      <c r="AQ33" s="303" t="e">
        <f t="shared" ca="1" si="93"/>
        <v>#N/A</v>
      </c>
      <c r="AR33" s="303" t="e">
        <f t="shared" ca="1" si="93"/>
        <v>#N/A</v>
      </c>
      <c r="AS33" s="303" t="e">
        <f t="shared" ca="1" si="93"/>
        <v>#N/A</v>
      </c>
      <c r="AT33" s="303" t="e">
        <f t="shared" ca="1" si="93"/>
        <v>#N/A</v>
      </c>
      <c r="AU33" s="303" t="e">
        <f t="shared" ca="1" si="93"/>
        <v>#N/A</v>
      </c>
      <c r="AV33" s="303" t="e">
        <f t="shared" ca="1" si="83"/>
        <v>#N/A</v>
      </c>
      <c r="AW33" s="303" t="e">
        <f t="shared" ca="1" si="83"/>
        <v>#N/A</v>
      </c>
      <c r="AX33" s="303" t="e">
        <f t="shared" ca="1" si="83"/>
        <v>#N/A</v>
      </c>
      <c r="AY33" s="303" t="e">
        <f t="shared" ca="1" si="83"/>
        <v>#N/A</v>
      </c>
      <c r="AZ33" s="304" t="e">
        <f t="shared" ca="1" si="83"/>
        <v>#N/A</v>
      </c>
      <c r="BA33" s="303" t="e">
        <f t="shared" ca="1" si="83"/>
        <v>#N/A</v>
      </c>
      <c r="BB33" s="303" t="e">
        <f t="shared" ca="1" si="83"/>
        <v>#N/A</v>
      </c>
      <c r="BC33" s="303" t="e">
        <f t="shared" ca="1" si="83"/>
        <v>#N/A</v>
      </c>
      <c r="BD33" s="303" t="e">
        <f t="shared" ca="1" si="83"/>
        <v>#N/A</v>
      </c>
      <c r="BE33" s="303" t="e">
        <f t="shared" ca="1" si="83"/>
        <v>#N/A</v>
      </c>
      <c r="BF33" s="303" t="e">
        <f t="shared" ca="1" si="83"/>
        <v>#N/A</v>
      </c>
      <c r="BG33" s="303" t="e">
        <f t="shared" ca="1" si="83"/>
        <v>#N/A</v>
      </c>
      <c r="BH33" s="303" t="e">
        <f t="shared" ca="1" si="83"/>
        <v>#N/A</v>
      </c>
      <c r="BI33" s="303" t="e">
        <f t="shared" ca="1" si="81"/>
        <v>#N/A</v>
      </c>
      <c r="BJ33" s="304" t="e">
        <f t="shared" ca="1" si="83"/>
        <v>#N/A</v>
      </c>
      <c r="BK33" s="303" t="e">
        <f t="shared" ca="1" si="83"/>
        <v>#N/A</v>
      </c>
      <c r="BL33" s="303" t="e">
        <f t="shared" ca="1" si="83"/>
        <v>#N/A</v>
      </c>
      <c r="BM33" s="303" t="e">
        <f t="shared" ca="1" si="83"/>
        <v>#N/A</v>
      </c>
      <c r="BN33" s="303" t="e">
        <f t="shared" ca="1" si="81"/>
        <v>#N/A</v>
      </c>
      <c r="BO33" s="303" t="e">
        <f t="shared" ca="1" si="81"/>
        <v>#N/A</v>
      </c>
      <c r="BP33" s="303" t="e">
        <f t="shared" ca="1" si="81"/>
        <v>#N/A</v>
      </c>
      <c r="BQ33" s="303" t="e">
        <f t="shared" ca="1" si="81"/>
        <v>#N/A</v>
      </c>
      <c r="BR33" s="303" t="e">
        <f t="shared" ca="1" si="81"/>
        <v>#N/A</v>
      </c>
      <c r="BS33" s="303" t="e">
        <f t="shared" ca="1" si="76"/>
        <v>#N/A</v>
      </c>
      <c r="BT33" s="304" t="e">
        <f t="shared" ca="1" si="81"/>
        <v>#N/A</v>
      </c>
      <c r="BU33" s="303" t="e">
        <f t="shared" ca="1" si="81"/>
        <v>#N/A</v>
      </c>
      <c r="BV33" s="303" t="e">
        <f t="shared" ca="1" si="81"/>
        <v>#N/A</v>
      </c>
      <c r="BW33" s="303" t="e">
        <f t="shared" ca="1" si="81"/>
        <v>#N/A</v>
      </c>
      <c r="BX33" s="303" t="e">
        <f t="shared" ca="1" si="81"/>
        <v>#N/A</v>
      </c>
      <c r="BY33" s="303" t="e">
        <f t="shared" ca="1" si="81"/>
        <v>#N/A</v>
      </c>
      <c r="BZ33" s="303" t="e">
        <f t="shared" ca="1" si="90"/>
        <v>#N/A</v>
      </c>
      <c r="CA33" s="303" t="e">
        <f t="shared" ca="1" si="90"/>
        <v>#N/A</v>
      </c>
      <c r="CB33" s="303" t="e">
        <f t="shared" ca="1" si="90"/>
        <v>#N/A</v>
      </c>
      <c r="CC33" s="303" t="e">
        <f t="shared" ca="1" si="90"/>
        <v>#N/A</v>
      </c>
      <c r="CD33" s="304" t="e">
        <f t="shared" ca="1" si="90"/>
        <v>#N/A</v>
      </c>
      <c r="CE33" s="303" t="e">
        <f t="shared" ca="1" si="90"/>
        <v>#N/A</v>
      </c>
      <c r="CF33" s="303" t="e">
        <f t="shared" ca="1" si="90"/>
        <v>#N/A</v>
      </c>
      <c r="CG33" s="303" t="e">
        <f t="shared" ca="1" si="90"/>
        <v>#N/A</v>
      </c>
      <c r="CH33" s="303" t="e">
        <f t="shared" ca="1" si="90"/>
        <v>#N/A</v>
      </c>
      <c r="CI33" s="303" t="e">
        <f t="shared" ca="1" si="90"/>
        <v>#N/A</v>
      </c>
      <c r="CJ33" s="303" t="e">
        <f t="shared" ca="1" si="90"/>
        <v>#N/A</v>
      </c>
      <c r="CK33" s="303" t="e">
        <f t="shared" ca="1" si="90"/>
        <v>#N/A</v>
      </c>
      <c r="CL33" s="303" t="e">
        <f t="shared" ca="1" si="90"/>
        <v>#N/A</v>
      </c>
      <c r="CM33" s="303" t="e">
        <f t="shared" ca="1" si="90"/>
        <v>#N/A</v>
      </c>
      <c r="CN33" s="304" t="e">
        <f t="shared" ca="1" si="90"/>
        <v>#N/A</v>
      </c>
      <c r="CO33" s="303" t="e">
        <f t="shared" ca="1" si="90"/>
        <v>#N/A</v>
      </c>
      <c r="CP33" s="303" t="e">
        <f t="shared" ca="1" si="91"/>
        <v>#N/A</v>
      </c>
      <c r="CQ33" s="303" t="e">
        <f t="shared" ca="1" si="91"/>
        <v>#N/A</v>
      </c>
      <c r="CR33" s="303" t="e">
        <f t="shared" ca="1" si="91"/>
        <v>#N/A</v>
      </c>
      <c r="CS33" s="303" t="e">
        <f t="shared" ca="1" si="91"/>
        <v>#N/A</v>
      </c>
      <c r="CT33" s="303" t="e">
        <f t="shared" ca="1" si="86"/>
        <v>#N/A</v>
      </c>
      <c r="CU33" s="303" t="e">
        <f t="shared" ca="1" si="86"/>
        <v>#N/A</v>
      </c>
      <c r="CV33" s="303" t="e">
        <f t="shared" ca="1" si="86"/>
        <v>#N/A</v>
      </c>
      <c r="CW33" s="303" t="e">
        <f t="shared" ca="1" si="86"/>
        <v>#N/A</v>
      </c>
      <c r="CX33" s="304" t="e">
        <f t="shared" ca="1" si="86"/>
        <v>#N/A</v>
      </c>
      <c r="CY33" s="303" t="e">
        <f t="shared" ca="1" si="86"/>
        <v>#N/A</v>
      </c>
      <c r="CZ33" s="303" t="e">
        <f t="shared" ca="1" si="86"/>
        <v>#N/A</v>
      </c>
      <c r="DA33" s="303" t="e">
        <f t="shared" ca="1" si="86"/>
        <v>#N/A</v>
      </c>
      <c r="DB33" s="303" t="e">
        <f t="shared" ca="1" si="86"/>
        <v>#N/A</v>
      </c>
      <c r="DC33" s="303" t="e">
        <f t="shared" ca="1" si="86"/>
        <v>#N/A</v>
      </c>
      <c r="DD33" s="303" t="e">
        <f t="shared" ca="1" si="86"/>
        <v>#N/A</v>
      </c>
      <c r="DE33" s="303" t="e">
        <f t="shared" ca="1" si="86"/>
        <v>#N/A</v>
      </c>
      <c r="DF33" s="303" t="e">
        <f t="shared" ca="1" si="86"/>
        <v>#N/A</v>
      </c>
      <c r="DG33" s="303" t="e">
        <f t="shared" ca="1" si="86"/>
        <v>#N/A</v>
      </c>
      <c r="DH33" s="304" t="e">
        <f t="shared" ca="1" si="86"/>
        <v>#N/A</v>
      </c>
      <c r="DI33" s="303" t="e">
        <f t="shared" ref="DI33:DX48" ca="1" si="94">IFERROR(INDEX(INDIRECT(CONCATENATE($A33,"!$A$1:$Z$999")),MATCH($B33,INDIRECT(CONCATENATE($A33,"!$A:$A")),0)+DI$3,DI$2)/$L33,INDEX(INDIRECT(CONCATENATE($A33,"!$A$1:$Z$999")),MATCH($B33,INDIRECT(CONCATENATE($A33,"!$A:$A")),0)+DI$3,DI$2))</f>
        <v>#N/A</v>
      </c>
      <c r="DJ33" s="303" t="e">
        <f t="shared" ca="1" si="94"/>
        <v>#N/A</v>
      </c>
      <c r="DK33" s="303" t="e">
        <f t="shared" ca="1" si="94"/>
        <v>#N/A</v>
      </c>
      <c r="DL33" s="303" t="e">
        <f t="shared" ca="1" si="94"/>
        <v>#N/A</v>
      </c>
      <c r="DM33" s="303" t="e">
        <f t="shared" ca="1" si="94"/>
        <v>#N/A</v>
      </c>
      <c r="DN33" s="303" t="e">
        <f t="shared" ca="1" si="92"/>
        <v>#N/A</v>
      </c>
      <c r="DO33" s="303" t="e">
        <f t="shared" ca="1" si="92"/>
        <v>#N/A</v>
      </c>
      <c r="DP33" s="303" t="e">
        <f t="shared" ca="1" si="92"/>
        <v>#N/A</v>
      </c>
      <c r="DQ33" s="303" t="e">
        <f t="shared" ca="1" si="92"/>
        <v>#N/A</v>
      </c>
      <c r="DR33" s="304" t="e">
        <f t="shared" ca="1" si="92"/>
        <v>#N/A</v>
      </c>
      <c r="DS33" s="303" t="e">
        <f t="shared" ca="1" si="92"/>
        <v>#N/A</v>
      </c>
      <c r="DT33" s="303" t="e">
        <f t="shared" ca="1" si="92"/>
        <v>#N/A</v>
      </c>
      <c r="DU33" s="303" t="e">
        <f t="shared" ca="1" si="92"/>
        <v>#N/A</v>
      </c>
      <c r="DV33" s="303" t="e">
        <f t="shared" ca="1" si="92"/>
        <v>#N/A</v>
      </c>
      <c r="DW33" s="303" t="e">
        <f t="shared" ca="1" si="92"/>
        <v>#N/A</v>
      </c>
      <c r="DX33" s="303" t="e">
        <f t="shared" ca="1" si="92"/>
        <v>#N/A</v>
      </c>
      <c r="DY33" s="303" t="e">
        <f t="shared" ca="1" si="92"/>
        <v>#N/A</v>
      </c>
      <c r="DZ33" s="303" t="e">
        <f t="shared" ca="1" si="92"/>
        <v>#N/A</v>
      </c>
      <c r="EA33" s="303" t="e">
        <f t="shared" ca="1" si="92"/>
        <v>#N/A</v>
      </c>
      <c r="EB33" s="304" t="e">
        <f t="shared" ca="1" si="92"/>
        <v>#N/A</v>
      </c>
    </row>
    <row r="34" spans="1:132" ht="15" customHeight="1" x14ac:dyDescent="0.35">
      <c r="A34" s="324" t="s">
        <v>85</v>
      </c>
      <c r="B34" s="325">
        <f t="shared" si="77"/>
        <v>1</v>
      </c>
      <c r="C34" s="286" t="str">
        <f ca="1">CONCATENATE($A$1,".",VLOOKUP($F34,Tools!$J$3:$K$6,2,FALSE),".",VLOOKUP($A34,Tools!$N$3:$O$10,2,FALSE),".",1,".",VLOOKUP($G34,Tools!$R$3:$S$23,2,FALSE),".",$H34)</f>
        <v>233.10.3.1.1.1</v>
      </c>
      <c r="D34" s="287" t="str">
        <f t="shared" ca="1" si="73"/>
        <v>Disability Ppension 1</v>
      </c>
      <c r="E34" s="287" t="str">
        <f t="shared" ca="1" si="73"/>
        <v>Disability Ppension 1</v>
      </c>
      <c r="F34" s="287" t="str">
        <f t="shared" ca="1" si="73"/>
        <v>Public</v>
      </c>
      <c r="G34" s="287" t="str">
        <f t="shared" ca="1" si="73"/>
        <v>Disability Pensions</v>
      </c>
      <c r="H34" s="288">
        <f t="shared" ca="1" si="74"/>
        <v>1</v>
      </c>
      <c r="I34" s="289" t="str">
        <f t="shared" ca="1" si="85"/>
        <v>No</v>
      </c>
      <c r="J34" s="289" t="str">
        <f t="shared" ca="1" si="85"/>
        <v>No</v>
      </c>
      <c r="K34" s="289" t="str">
        <f t="shared" ca="1" si="85"/>
        <v>Yes</v>
      </c>
      <c r="L34" s="326">
        <f t="shared" ca="1" si="85"/>
        <v>1</v>
      </c>
      <c r="M34" s="290">
        <f t="shared" ca="1" si="89"/>
        <v>68947</v>
      </c>
      <c r="N34" s="290">
        <f t="shared" ca="1" si="89"/>
        <v>36176.75</v>
      </c>
      <c r="O34" s="290">
        <f t="shared" ca="1" si="89"/>
        <v>32768.25</v>
      </c>
      <c r="P34" s="290">
        <f t="shared" ca="1" si="89"/>
        <v>0</v>
      </c>
      <c r="Q34" s="290">
        <f t="shared" ca="1" si="89"/>
        <v>0</v>
      </c>
      <c r="R34" s="290">
        <f t="shared" ca="1" si="89"/>
        <v>0</v>
      </c>
      <c r="S34" s="290">
        <f t="shared" ca="1" si="89"/>
        <v>18016</v>
      </c>
      <c r="T34" s="290">
        <f t="shared" ca="1" si="89"/>
        <v>6416</v>
      </c>
      <c r="U34" s="290">
        <f t="shared" ca="1" si="89"/>
        <v>68947</v>
      </c>
      <c r="V34" s="291" t="str">
        <f t="shared" ca="1" si="89"/>
        <v>(m)</v>
      </c>
      <c r="W34" s="290">
        <f t="shared" ca="1" si="89"/>
        <v>72158.5</v>
      </c>
      <c r="X34" s="290">
        <f t="shared" ca="1" si="89"/>
        <v>37410</v>
      </c>
      <c r="Y34" s="290">
        <f t="shared" ca="1" si="89"/>
        <v>34748.5</v>
      </c>
      <c r="Z34" s="290">
        <f t="shared" ca="1" si="89"/>
        <v>0</v>
      </c>
      <c r="AA34" s="290">
        <f t="shared" ca="1" si="89"/>
        <v>0</v>
      </c>
      <c r="AB34" s="290">
        <f t="shared" ca="1" si="89"/>
        <v>0</v>
      </c>
      <c r="AC34" s="290">
        <f t="shared" ca="1" si="89"/>
        <v>13469</v>
      </c>
      <c r="AD34" s="290">
        <f t="shared" ref="AD34:AU48" ca="1" si="95">IFERROR(INDEX(INDIRECT(CONCATENATE($A34,"!$A$1:$Z$999")),MATCH($B34,INDIRECT(CONCATENATE($A34,"!$A:$A")),0)+AD$3,AD$2)/$L34,INDEX(INDIRECT(CONCATENATE($A34,"!$A$1:$Z$999")),MATCH($B34,INDIRECT(CONCATENATE($A34,"!$A:$A")),0)+AD$3,AD$2))</f>
        <v>4818</v>
      </c>
      <c r="AE34" s="290">
        <f t="shared" ca="1" si="95"/>
        <v>72158.5</v>
      </c>
      <c r="AF34" s="291" t="str">
        <f t="shared" ca="1" si="95"/>
        <v>(m)</v>
      </c>
      <c r="AG34" s="290">
        <f t="shared" ca="1" si="95"/>
        <v>76662</v>
      </c>
      <c r="AH34" s="290">
        <f t="shared" ca="1" si="95"/>
        <v>39373</v>
      </c>
      <c r="AI34" s="290">
        <f t="shared" ca="1" si="95"/>
        <v>37289</v>
      </c>
      <c r="AJ34" s="290">
        <f t="shared" ca="1" si="95"/>
        <v>0</v>
      </c>
      <c r="AK34" s="290">
        <f t="shared" ca="1" si="95"/>
        <v>0</v>
      </c>
      <c r="AL34" s="290">
        <f t="shared" ca="1" si="95"/>
        <v>0</v>
      </c>
      <c r="AM34" s="290">
        <f t="shared" ca="1" si="95"/>
        <v>8650</v>
      </c>
      <c r="AN34" s="290" t="str">
        <f t="shared" ca="1" si="95"/>
        <v>(m)</v>
      </c>
      <c r="AO34" s="290" t="str">
        <f t="shared" ca="1" si="95"/>
        <v>(m)</v>
      </c>
      <c r="AP34" s="291" t="str">
        <f t="shared" ca="1" si="95"/>
        <v>(m)</v>
      </c>
      <c r="AQ34" s="290">
        <f t="shared" ca="1" si="95"/>
        <v>82590</v>
      </c>
      <c r="AR34" s="290">
        <f t="shared" ca="1" si="95"/>
        <v>42170</v>
      </c>
      <c r="AS34" s="290">
        <f t="shared" ca="1" si="95"/>
        <v>40420</v>
      </c>
      <c r="AT34" s="290">
        <f t="shared" ca="1" si="95"/>
        <v>0</v>
      </c>
      <c r="AU34" s="290">
        <f t="shared" ca="1" si="95"/>
        <v>0</v>
      </c>
      <c r="AV34" s="290">
        <f t="shared" ref="AV34:BK48" ca="1" si="96">IFERROR(INDEX(INDIRECT(CONCATENATE($A34,"!$A$1:$Z$999")),MATCH($B34,INDIRECT(CONCATENATE($A34,"!$A:$A")),0)+AV$3,AV$2)/$L34,INDEX(INDIRECT(CONCATENATE($A34,"!$A$1:$Z$999")),MATCH($B34,INDIRECT(CONCATENATE($A34,"!$A:$A")),0)+AV$3,AV$2))</f>
        <v>0</v>
      </c>
      <c r="AW34" s="290">
        <f t="shared" ca="1" si="96"/>
        <v>10280</v>
      </c>
      <c r="AX34" s="290" t="str">
        <f t="shared" ca="1" si="96"/>
        <v>(m)</v>
      </c>
      <c r="AY34" s="290" t="str">
        <f t="shared" ca="1" si="96"/>
        <v>(m)</v>
      </c>
      <c r="AZ34" s="291" t="str">
        <f t="shared" ca="1" si="96"/>
        <v>(m)</v>
      </c>
      <c r="BA34" s="290">
        <f t="shared" ca="1" si="96"/>
        <v>90093</v>
      </c>
      <c r="BB34" s="290">
        <f t="shared" ca="1" si="96"/>
        <v>45082</v>
      </c>
      <c r="BC34" s="290">
        <f t="shared" ca="1" si="96"/>
        <v>45011</v>
      </c>
      <c r="BD34" s="290">
        <f t="shared" ca="1" si="96"/>
        <v>0</v>
      </c>
      <c r="BE34" s="290">
        <f t="shared" ca="1" si="96"/>
        <v>0</v>
      </c>
      <c r="BF34" s="290">
        <f t="shared" ca="1" si="96"/>
        <v>0</v>
      </c>
      <c r="BG34" s="290">
        <f t="shared" ca="1" si="96"/>
        <v>10370</v>
      </c>
      <c r="BH34" s="290" t="str">
        <f t="shared" ca="1" si="96"/>
        <v>(m)</v>
      </c>
      <c r="BI34" s="290" t="str">
        <f t="shared" ca="1" si="96"/>
        <v>(m)</v>
      </c>
      <c r="BJ34" s="291" t="str">
        <f t="shared" ca="1" si="96"/>
        <v>(m)</v>
      </c>
      <c r="BK34" s="290">
        <f t="shared" ca="1" si="96"/>
        <v>94418</v>
      </c>
      <c r="BL34" s="290">
        <f t="shared" ref="BL34:CC48" ca="1" si="97">IFERROR(INDEX(INDIRECT(CONCATENATE($A34,"!$A$1:$Z$999")),MATCH($B34,INDIRECT(CONCATENATE($A34,"!$A:$A")),0)+BL$3,BL$2)/$L34,INDEX(INDIRECT(CONCATENATE($A34,"!$A$1:$Z$999")),MATCH($B34,INDIRECT(CONCATENATE($A34,"!$A:$A")),0)+BL$3,BL$2))</f>
        <v>46256</v>
      </c>
      <c r="BM34" s="290">
        <f t="shared" ca="1" si="97"/>
        <v>48162</v>
      </c>
      <c r="BN34" s="290">
        <f t="shared" ca="1" si="97"/>
        <v>0</v>
      </c>
      <c r="BO34" s="290">
        <f t="shared" ca="1" si="97"/>
        <v>0</v>
      </c>
      <c r="BP34" s="290">
        <f t="shared" ca="1" si="97"/>
        <v>0</v>
      </c>
      <c r="BQ34" s="290">
        <f t="shared" ca="1" si="97"/>
        <v>8925</v>
      </c>
      <c r="BR34" s="290" t="str">
        <f t="shared" ca="1" si="97"/>
        <v>(m)</v>
      </c>
      <c r="BS34" s="290" t="str">
        <f t="shared" ca="1" si="76"/>
        <v>(m)</v>
      </c>
      <c r="BT34" s="291" t="str">
        <f t="shared" ca="1" si="97"/>
        <v>(m)</v>
      </c>
      <c r="BU34" s="290">
        <f t="shared" ca="1" si="97"/>
        <v>94325</v>
      </c>
      <c r="BV34" s="290">
        <f t="shared" ca="1" si="97"/>
        <v>45959</v>
      </c>
      <c r="BW34" s="290">
        <f t="shared" ca="1" si="97"/>
        <v>48366</v>
      </c>
      <c r="BX34" s="290">
        <f t="shared" ca="1" si="97"/>
        <v>0</v>
      </c>
      <c r="BY34" s="290">
        <f t="shared" ca="1" si="97"/>
        <v>0</v>
      </c>
      <c r="BZ34" s="290">
        <f t="shared" ca="1" si="97"/>
        <v>0</v>
      </c>
      <c r="CA34" s="290">
        <f t="shared" ca="1" si="97"/>
        <v>7551</v>
      </c>
      <c r="CB34" s="290" t="str">
        <f t="shared" ca="1" si="97"/>
        <v>(m)</v>
      </c>
      <c r="CC34" s="290" t="str">
        <f t="shared" ca="1" si="97"/>
        <v>(m)</v>
      </c>
      <c r="CD34" s="291" t="str">
        <f t="shared" ca="1" si="90"/>
        <v>(m)</v>
      </c>
      <c r="CE34" s="290">
        <f t="shared" ca="1" si="90"/>
        <v>95480</v>
      </c>
      <c r="CF34" s="290">
        <f t="shared" ca="1" si="90"/>
        <v>45900</v>
      </c>
      <c r="CG34" s="290">
        <f t="shared" ca="1" si="90"/>
        <v>49580</v>
      </c>
      <c r="CH34" s="290">
        <f t="shared" ca="1" si="90"/>
        <v>0</v>
      </c>
      <c r="CI34" s="290">
        <f t="shared" ca="1" si="90"/>
        <v>0</v>
      </c>
      <c r="CJ34" s="290">
        <f t="shared" ca="1" si="90"/>
        <v>0</v>
      </c>
      <c r="CK34" s="290">
        <f t="shared" ca="1" si="90"/>
        <v>6784</v>
      </c>
      <c r="CL34" s="290" t="str">
        <f t="shared" ca="1" si="90"/>
        <v>(m)</v>
      </c>
      <c r="CM34" s="290" t="str">
        <f t="shared" ca="1" si="90"/>
        <v>(m)</v>
      </c>
      <c r="CN34" s="291" t="str">
        <f t="shared" ca="1" si="90"/>
        <v>(m)</v>
      </c>
      <c r="CO34" s="290">
        <f t="shared" ca="1" si="90"/>
        <v>97459</v>
      </c>
      <c r="CP34" s="290">
        <f t="shared" ca="1" si="91"/>
        <v>46284</v>
      </c>
      <c r="CQ34" s="290">
        <f t="shared" ca="1" si="91"/>
        <v>51175</v>
      </c>
      <c r="CR34" s="290">
        <f t="shared" ca="1" si="91"/>
        <v>0</v>
      </c>
      <c r="CS34" s="290">
        <f t="shared" ca="1" si="91"/>
        <v>0</v>
      </c>
      <c r="CT34" s="290">
        <f t="shared" ca="1" si="91"/>
        <v>0</v>
      </c>
      <c r="CU34" s="290">
        <f t="shared" ca="1" si="91"/>
        <v>7320</v>
      </c>
      <c r="CV34" s="290" t="str">
        <f t="shared" ca="1" si="91"/>
        <v>(m)</v>
      </c>
      <c r="CW34" s="290" t="str">
        <f t="shared" ca="1" si="91"/>
        <v>(m)</v>
      </c>
      <c r="CX34" s="291" t="str">
        <f t="shared" ca="1" si="86"/>
        <v>(m)</v>
      </c>
      <c r="CY34" s="290">
        <f t="shared" ca="1" si="86"/>
        <v>94971</v>
      </c>
      <c r="CZ34" s="290">
        <f t="shared" ca="1" si="86"/>
        <v>45117</v>
      </c>
      <c r="DA34" s="290">
        <f t="shared" ca="1" si="86"/>
        <v>49854</v>
      </c>
      <c r="DB34" s="290">
        <f t="shared" ca="1" si="86"/>
        <v>0</v>
      </c>
      <c r="DC34" s="290">
        <f t="shared" ca="1" si="86"/>
        <v>0</v>
      </c>
      <c r="DD34" s="290">
        <f t="shared" ca="1" si="86"/>
        <v>0</v>
      </c>
      <c r="DE34" s="290">
        <f t="shared" ca="1" si="86"/>
        <v>4611</v>
      </c>
      <c r="DF34" s="290" t="str">
        <f t="shared" ca="1" si="86"/>
        <v>(m)</v>
      </c>
      <c r="DG34" s="290" t="str">
        <f t="shared" ca="1" si="86"/>
        <v>(m)</v>
      </c>
      <c r="DH34" s="291" t="str">
        <f t="shared" ca="1" si="86"/>
        <v>(m)</v>
      </c>
      <c r="DI34" s="290">
        <f t="shared" ca="1" si="94"/>
        <v>56349</v>
      </c>
      <c r="DJ34" s="290">
        <f t="shared" ca="1" si="94"/>
        <v>26993</v>
      </c>
      <c r="DK34" s="290">
        <f t="shared" ca="1" si="94"/>
        <v>29356</v>
      </c>
      <c r="DL34" s="290">
        <f t="shared" ca="1" si="94"/>
        <v>0</v>
      </c>
      <c r="DM34" s="290">
        <f t="shared" ca="1" si="94"/>
        <v>0</v>
      </c>
      <c r="DN34" s="290">
        <f t="shared" ca="1" si="94"/>
        <v>0</v>
      </c>
      <c r="DO34" s="290">
        <f t="shared" ca="1" si="94"/>
        <v>51</v>
      </c>
      <c r="DP34" s="290" t="str">
        <f t="shared" ca="1" si="94"/>
        <v>(m)</v>
      </c>
      <c r="DQ34" s="290" t="str">
        <f t="shared" ca="1" si="94"/>
        <v>(m)</v>
      </c>
      <c r="DR34" s="291" t="str">
        <f t="shared" ca="1" si="92"/>
        <v>(m)</v>
      </c>
      <c r="DS34" s="290">
        <f t="shared" ca="1" si="92"/>
        <v>28253</v>
      </c>
      <c r="DT34" s="290">
        <f t="shared" ca="1" si="92"/>
        <v>14164</v>
      </c>
      <c r="DU34" s="290">
        <f t="shared" ca="1" si="92"/>
        <v>14089</v>
      </c>
      <c r="DV34" s="290">
        <f t="shared" ca="1" si="92"/>
        <v>0</v>
      </c>
      <c r="DW34" s="290">
        <f t="shared" ca="1" si="92"/>
        <v>0</v>
      </c>
      <c r="DX34" s="290">
        <f t="shared" ca="1" si="92"/>
        <v>0</v>
      </c>
      <c r="DY34" s="290">
        <f t="shared" ca="1" si="92"/>
        <v>38</v>
      </c>
      <c r="DZ34" s="290" t="str">
        <f t="shared" ca="1" si="92"/>
        <v>(m)</v>
      </c>
      <c r="EA34" s="290" t="str">
        <f t="shared" ca="1" si="92"/>
        <v>(m)</v>
      </c>
      <c r="EB34" s="291" t="str">
        <f t="shared" ca="1" si="92"/>
        <v>(m)</v>
      </c>
    </row>
    <row r="35" spans="1:132" ht="15" customHeight="1" x14ac:dyDescent="0.35">
      <c r="A35" s="327" t="s">
        <v>85</v>
      </c>
      <c r="B35" s="328">
        <f t="shared" si="77"/>
        <v>2</v>
      </c>
      <c r="C35" s="292" t="str">
        <f ca="1">CONCATENATE($A$1,".",VLOOKUP($F35,Tools!$J$3:$K$6,2,FALSE),".",VLOOKUP($A35,Tools!$N$3:$O$10,2,FALSE),".",1,".",VLOOKUP($G35,Tools!$R$3:$S$23,2,FALSE),".",$H35)</f>
        <v>233.10.3.1.1.2</v>
      </c>
      <c r="D35" s="293" t="str">
        <f t="shared" ref="D35:G64" ca="1" si="98">INDEX(INDIRECT(CONCATENATE($A35,"!$A$1:$Z$999")),MATCH($B35,INDIRECT(CONCATENATE($A35,"!$A:$A")),0)+D$3,D$2)</f>
        <v>Disability pension 2</v>
      </c>
      <c r="E35" s="293" t="str">
        <f t="shared" ca="1" si="98"/>
        <v>Disability pension 2</v>
      </c>
      <c r="F35" s="293" t="str">
        <f t="shared" ca="1" si="98"/>
        <v>Public</v>
      </c>
      <c r="G35" s="293" t="str">
        <f t="shared" ca="1" si="98"/>
        <v>Disability Pensions</v>
      </c>
      <c r="H35" s="294">
        <f t="shared" ca="1" si="74"/>
        <v>2</v>
      </c>
      <c r="I35" s="295" t="str">
        <f t="shared" ca="1" si="85"/>
        <v>No</v>
      </c>
      <c r="J35" s="295" t="str">
        <f t="shared" ca="1" si="85"/>
        <v>No</v>
      </c>
      <c r="K35" s="295" t="str">
        <f t="shared" ca="1" si="85"/>
        <v>Memo</v>
      </c>
      <c r="L35" s="329">
        <f t="shared" ca="1" si="85"/>
        <v>1</v>
      </c>
      <c r="M35" s="296">
        <f t="shared" ca="1" si="89"/>
        <v>82993.75</v>
      </c>
      <c r="N35" s="296">
        <f t="shared" ca="1" si="89"/>
        <v>30754.75</v>
      </c>
      <c r="O35" s="296">
        <f t="shared" ca="1" si="89"/>
        <v>52239</v>
      </c>
      <c r="P35" s="296">
        <f t="shared" ca="1" si="89"/>
        <v>41283</v>
      </c>
      <c r="Q35" s="296">
        <f t="shared" ca="1" si="89"/>
        <v>10985.5</v>
      </c>
      <c r="R35" s="296">
        <f t="shared" ca="1" si="89"/>
        <v>30297.5</v>
      </c>
      <c r="S35" s="296">
        <f t="shared" ca="1" si="89"/>
        <v>28505</v>
      </c>
      <c r="T35" s="296">
        <f t="shared" ca="1" si="89"/>
        <v>55819</v>
      </c>
      <c r="U35" s="296" t="str">
        <f t="shared" ca="1" si="89"/>
        <v>(m)</v>
      </c>
      <c r="V35" s="297" t="str">
        <f t="shared" ca="1" si="89"/>
        <v>(m)</v>
      </c>
      <c r="W35" s="296">
        <f t="shared" ca="1" si="89"/>
        <v>89236</v>
      </c>
      <c r="X35" s="296">
        <f t="shared" ca="1" si="89"/>
        <v>32762.5</v>
      </c>
      <c r="Y35" s="296">
        <f t="shared" ca="1" si="89"/>
        <v>56473.5</v>
      </c>
      <c r="Z35" s="296">
        <f t="shared" ca="1" si="89"/>
        <v>47447.25</v>
      </c>
      <c r="AA35" s="296">
        <f t="shared" ca="1" si="89"/>
        <v>12921.75</v>
      </c>
      <c r="AB35" s="296">
        <f t="shared" ca="1" si="89"/>
        <v>34525.5</v>
      </c>
      <c r="AC35" s="296">
        <f t="shared" ca="1" si="89"/>
        <v>65081</v>
      </c>
      <c r="AD35" s="296">
        <f t="shared" ca="1" si="95"/>
        <v>26623</v>
      </c>
      <c r="AE35" s="296" t="str">
        <f t="shared" ca="1" si="95"/>
        <v>(m)</v>
      </c>
      <c r="AF35" s="297" t="str">
        <f t="shared" ca="1" si="95"/>
        <v>(m)</v>
      </c>
      <c r="AG35" s="296">
        <f t="shared" ca="1" si="95"/>
        <v>115532</v>
      </c>
      <c r="AH35" s="296" t="str">
        <f t="shared" ca="1" si="95"/>
        <v>(m)</v>
      </c>
      <c r="AI35" s="296" t="str">
        <f t="shared" ca="1" si="95"/>
        <v>(m)</v>
      </c>
      <c r="AJ35" s="296" t="str">
        <f t="shared" ca="1" si="95"/>
        <v>(m)</v>
      </c>
      <c r="AK35" s="296" t="str">
        <f t="shared" ca="1" si="95"/>
        <v>(m)</v>
      </c>
      <c r="AL35" s="296" t="str">
        <f t="shared" ca="1" si="95"/>
        <v>(m)</v>
      </c>
      <c r="AM35" s="296" t="str">
        <f t="shared" ca="1" si="95"/>
        <v>(m)</v>
      </c>
      <c r="AN35" s="296" t="str">
        <f t="shared" ca="1" si="95"/>
        <v>(m)</v>
      </c>
      <c r="AO35" s="296" t="str">
        <f t="shared" ca="1" si="95"/>
        <v>(m)</v>
      </c>
      <c r="AP35" s="297" t="str">
        <f t="shared" ca="1" si="95"/>
        <v>(m)</v>
      </c>
      <c r="AQ35" s="296">
        <f t="shared" ca="1" si="95"/>
        <v>120241</v>
      </c>
      <c r="AR35" s="296" t="str">
        <f t="shared" ca="1" si="95"/>
        <v>(m)</v>
      </c>
      <c r="AS35" s="296" t="str">
        <f t="shared" ca="1" si="95"/>
        <v>(m)</v>
      </c>
      <c r="AT35" s="296" t="str">
        <f t="shared" ca="1" si="95"/>
        <v>(m)</v>
      </c>
      <c r="AU35" s="296" t="str">
        <f t="shared" ca="1" si="95"/>
        <v>(m)</v>
      </c>
      <c r="AV35" s="296" t="str">
        <f t="shared" ca="1" si="96"/>
        <v>(m)</v>
      </c>
      <c r="AW35" s="296" t="str">
        <f t="shared" ca="1" si="96"/>
        <v>(m)</v>
      </c>
      <c r="AX35" s="296" t="str">
        <f t="shared" ca="1" si="96"/>
        <v>(m)</v>
      </c>
      <c r="AY35" s="296" t="str">
        <f t="shared" ca="1" si="96"/>
        <v>(m)</v>
      </c>
      <c r="AZ35" s="297" t="str">
        <f t="shared" ca="1" si="96"/>
        <v>(m)</v>
      </c>
      <c r="BA35" s="296">
        <f t="shared" ca="1" si="96"/>
        <v>124181</v>
      </c>
      <c r="BB35" s="296" t="str">
        <f t="shared" ca="1" si="96"/>
        <v>(m)</v>
      </c>
      <c r="BC35" s="296" t="str">
        <f t="shared" ca="1" si="96"/>
        <v>(m)</v>
      </c>
      <c r="BD35" s="296" t="str">
        <f t="shared" ca="1" si="96"/>
        <v>(m)</v>
      </c>
      <c r="BE35" s="296" t="str">
        <f t="shared" ca="1" si="96"/>
        <v>(m)</v>
      </c>
      <c r="BF35" s="296" t="str">
        <f t="shared" ca="1" si="96"/>
        <v>(m)</v>
      </c>
      <c r="BG35" s="296" t="str">
        <f t="shared" ca="1" si="96"/>
        <v>(m)</v>
      </c>
      <c r="BH35" s="296" t="str">
        <f t="shared" ca="1" si="96"/>
        <v>(m)</v>
      </c>
      <c r="BI35" s="296" t="str">
        <f t="shared" ca="1" si="96"/>
        <v>(m)</v>
      </c>
      <c r="BJ35" s="297" t="str">
        <f t="shared" ca="1" si="96"/>
        <v>(m)</v>
      </c>
      <c r="BK35" s="296">
        <f t="shared" ca="1" si="96"/>
        <v>126673</v>
      </c>
      <c r="BL35" s="296" t="str">
        <f t="shared" ca="1" si="97"/>
        <v>(m)</v>
      </c>
      <c r="BM35" s="296" t="str">
        <f t="shared" ca="1" si="97"/>
        <v>(m)</v>
      </c>
      <c r="BN35" s="296" t="str">
        <f t="shared" ca="1" si="97"/>
        <v>(m)</v>
      </c>
      <c r="BO35" s="296" t="str">
        <f t="shared" ca="1" si="97"/>
        <v>(m)</v>
      </c>
      <c r="BP35" s="296" t="str">
        <f t="shared" ca="1" si="97"/>
        <v>(m)</v>
      </c>
      <c r="BQ35" s="296" t="str">
        <f t="shared" ca="1" si="97"/>
        <v>(m)</v>
      </c>
      <c r="BR35" s="296" t="str">
        <f t="shared" ca="1" si="97"/>
        <v>(m)</v>
      </c>
      <c r="BS35" s="296" t="str">
        <f t="shared" ca="1" si="76"/>
        <v>(m)</v>
      </c>
      <c r="BT35" s="297" t="str">
        <f t="shared" ca="1" si="97"/>
        <v>(m)</v>
      </c>
      <c r="BU35" s="296">
        <f t="shared" ca="1" si="97"/>
        <v>128761</v>
      </c>
      <c r="BV35" s="296" t="str">
        <f t="shared" ca="1" si="97"/>
        <v>(m)</v>
      </c>
      <c r="BW35" s="296" t="str">
        <f t="shared" ca="1" si="97"/>
        <v>(m)</v>
      </c>
      <c r="BX35" s="296" t="str">
        <f t="shared" ca="1" si="97"/>
        <v>(m)</v>
      </c>
      <c r="BY35" s="296" t="str">
        <f t="shared" ca="1" si="97"/>
        <v>(m)</v>
      </c>
      <c r="BZ35" s="296" t="str">
        <f t="shared" ca="1" si="97"/>
        <v>(m)</v>
      </c>
      <c r="CA35" s="296" t="str">
        <f t="shared" ca="1" si="97"/>
        <v>(m)</v>
      </c>
      <c r="CB35" s="296" t="str">
        <f t="shared" ca="1" si="97"/>
        <v>(m)</v>
      </c>
      <c r="CC35" s="296" t="str">
        <f t="shared" ca="1" si="97"/>
        <v>(m)</v>
      </c>
      <c r="CD35" s="297" t="str">
        <f t="shared" ca="1" si="90"/>
        <v>(m)</v>
      </c>
      <c r="CE35" s="296">
        <f t="shared" ca="1" si="90"/>
        <v>130939</v>
      </c>
      <c r="CF35" s="296" t="str">
        <f t="shared" ca="1" si="90"/>
        <v>(m)</v>
      </c>
      <c r="CG35" s="296" t="str">
        <f t="shared" ca="1" si="90"/>
        <v>(m)</v>
      </c>
      <c r="CH35" s="296" t="str">
        <f t="shared" ca="1" si="90"/>
        <v>(m)</v>
      </c>
      <c r="CI35" s="296" t="str">
        <f t="shared" ca="1" si="90"/>
        <v>(m)</v>
      </c>
      <c r="CJ35" s="296" t="str">
        <f t="shared" ca="1" si="90"/>
        <v>(m)</v>
      </c>
      <c r="CK35" s="296" t="str">
        <f t="shared" ca="1" si="90"/>
        <v>(m)</v>
      </c>
      <c r="CL35" s="296" t="str">
        <f t="shared" ca="1" si="90"/>
        <v>(m)</v>
      </c>
      <c r="CM35" s="296" t="str">
        <f t="shared" ca="1" si="90"/>
        <v>(m)</v>
      </c>
      <c r="CN35" s="297" t="str">
        <f t="shared" ca="1" si="90"/>
        <v>(m)</v>
      </c>
      <c r="CO35" s="296">
        <f t="shared" ca="1" si="90"/>
        <v>133132</v>
      </c>
      <c r="CP35" s="296" t="str">
        <f t="shared" ca="1" si="91"/>
        <v>(m)</v>
      </c>
      <c r="CQ35" s="296" t="str">
        <f t="shared" ca="1" si="91"/>
        <v>(m)</v>
      </c>
      <c r="CR35" s="296" t="str">
        <f t="shared" ca="1" si="91"/>
        <v>(m)</v>
      </c>
      <c r="CS35" s="296" t="str">
        <f t="shared" ca="1" si="91"/>
        <v>(m)</v>
      </c>
      <c r="CT35" s="296" t="str">
        <f t="shared" ca="1" si="91"/>
        <v>(m)</v>
      </c>
      <c r="CU35" s="296" t="str">
        <f t="shared" ca="1" si="91"/>
        <v>(m)</v>
      </c>
      <c r="CV35" s="296" t="str">
        <f t="shared" ca="1" si="91"/>
        <v>(m)</v>
      </c>
      <c r="CW35" s="296" t="str">
        <f t="shared" ca="1" si="91"/>
        <v>(m)</v>
      </c>
      <c r="CX35" s="297" t="str">
        <f t="shared" ca="1" si="86"/>
        <v>(m)</v>
      </c>
      <c r="CY35" s="296">
        <f t="shared" ca="1" si="86"/>
        <v>136480</v>
      </c>
      <c r="CZ35" s="296" t="str">
        <f t="shared" ca="1" si="86"/>
        <v>(m)</v>
      </c>
      <c r="DA35" s="296" t="str">
        <f t="shared" ca="1" si="86"/>
        <v>(m)</v>
      </c>
      <c r="DB35" s="296" t="str">
        <f t="shared" ca="1" si="86"/>
        <v>(m)</v>
      </c>
      <c r="DC35" s="296" t="str">
        <f t="shared" ca="1" si="86"/>
        <v>(m)</v>
      </c>
      <c r="DD35" s="296" t="str">
        <f t="shared" ca="1" si="86"/>
        <v>(m)</v>
      </c>
      <c r="DE35" s="296" t="str">
        <f t="shared" ca="1" si="86"/>
        <v>(m)</v>
      </c>
      <c r="DF35" s="296" t="str">
        <f t="shared" ca="1" si="86"/>
        <v>(m)</v>
      </c>
      <c r="DG35" s="296" t="str">
        <f t="shared" ca="1" si="86"/>
        <v>(m)</v>
      </c>
      <c r="DH35" s="297" t="str">
        <f t="shared" ref="CW35:DL50" ca="1" si="99">IFERROR(INDEX(INDIRECT(CONCATENATE($A35,"!$A$1:$Z$999")),MATCH($B35,INDIRECT(CONCATENATE($A35,"!$A:$A")),0)+DH$3,DH$2)/$L35,INDEX(INDIRECT(CONCATENATE($A35,"!$A$1:$Z$999")),MATCH($B35,INDIRECT(CONCATENATE($A35,"!$A:$A")),0)+DH$3,DH$2))</f>
        <v>(m)</v>
      </c>
      <c r="DI35" s="296">
        <f t="shared" ca="1" si="94"/>
        <v>143197</v>
      </c>
      <c r="DJ35" s="296" t="str">
        <f t="shared" ca="1" si="94"/>
        <v>(m)</v>
      </c>
      <c r="DK35" s="296" t="str">
        <f t="shared" ca="1" si="94"/>
        <v>(m)</v>
      </c>
      <c r="DL35" s="296" t="str">
        <f t="shared" ca="1" si="94"/>
        <v>(m)</v>
      </c>
      <c r="DM35" s="296" t="str">
        <f t="shared" ca="1" si="94"/>
        <v>(m)</v>
      </c>
      <c r="DN35" s="296" t="str">
        <f t="shared" ca="1" si="94"/>
        <v>(m)</v>
      </c>
      <c r="DO35" s="296" t="str">
        <f t="shared" ca="1" si="94"/>
        <v>(m)</v>
      </c>
      <c r="DP35" s="296" t="str">
        <f t="shared" ca="1" si="94"/>
        <v>(m)</v>
      </c>
      <c r="DQ35" s="296" t="str">
        <f t="shared" ca="1" si="94"/>
        <v>(m)</v>
      </c>
      <c r="DR35" s="297" t="str">
        <f t="shared" ca="1" si="92"/>
        <v>(m)</v>
      </c>
      <c r="DS35" s="296">
        <f t="shared" ca="1" si="92"/>
        <v>148917</v>
      </c>
      <c r="DT35" s="296" t="str">
        <f t="shared" ca="1" si="92"/>
        <v>(m)</v>
      </c>
      <c r="DU35" s="296" t="str">
        <f t="shared" ca="1" si="92"/>
        <v>(m)</v>
      </c>
      <c r="DV35" s="296" t="str">
        <f t="shared" ca="1" si="92"/>
        <v>(m)</v>
      </c>
      <c r="DW35" s="296" t="str">
        <f t="shared" ca="1" si="92"/>
        <v>(m)</v>
      </c>
      <c r="DX35" s="296" t="str">
        <f t="shared" ca="1" si="92"/>
        <v>(m)</v>
      </c>
      <c r="DY35" s="296" t="str">
        <f t="shared" ca="1" si="92"/>
        <v>(m)</v>
      </c>
      <c r="DZ35" s="296" t="str">
        <f t="shared" ca="1" si="92"/>
        <v>(m)</v>
      </c>
      <c r="EA35" s="296" t="str">
        <f t="shared" ca="1" si="92"/>
        <v>(m)</v>
      </c>
      <c r="EB35" s="297" t="str">
        <f t="shared" ca="1" si="92"/>
        <v>(m)</v>
      </c>
    </row>
    <row r="36" spans="1:132" ht="15" customHeight="1" x14ac:dyDescent="0.35">
      <c r="A36" s="327" t="s">
        <v>85</v>
      </c>
      <c r="B36" s="328">
        <f t="shared" si="77"/>
        <v>3</v>
      </c>
      <c r="C36" s="292" t="str">
        <f ca="1">CONCATENATE($A$1,".",VLOOKUP($F36,Tools!$J$3:$K$6,2,FALSE),".",VLOOKUP($A36,Tools!$N$3:$O$10,2,FALSE),".",1,".",VLOOKUP($G36,Tools!$R$3:$S$23,2,FALSE),".",$H36)</f>
        <v>233.10.3.1.2.1</v>
      </c>
      <c r="D36" s="293" t="str">
        <f t="shared" ca="1" si="98"/>
        <v>Work accident pension 1</v>
      </c>
      <c r="E36" s="293" t="str">
        <f t="shared" ca="1" si="98"/>
        <v>Work accident pension 1</v>
      </c>
      <c r="F36" s="293" t="str">
        <f t="shared" ca="1" si="98"/>
        <v>Public</v>
      </c>
      <c r="G36" s="293" t="str">
        <f t="shared" ca="1" si="98"/>
        <v>Pensions (Occupational injury and Disease)</v>
      </c>
      <c r="H36" s="294">
        <f t="shared" ca="1" si="74"/>
        <v>1</v>
      </c>
      <c r="I36" s="295" t="str">
        <f t="shared" ca="1" si="85"/>
        <v>No</v>
      </c>
      <c r="J36" s="295" t="str">
        <f t="shared" ca="1" si="85"/>
        <v>No</v>
      </c>
      <c r="K36" s="295" t="str">
        <f t="shared" ca="1" si="85"/>
        <v>No</v>
      </c>
      <c r="L36" s="329">
        <f t="shared" ca="1" si="85"/>
        <v>1</v>
      </c>
      <c r="M36" s="296">
        <f t="shared" ca="1" si="89"/>
        <v>1683</v>
      </c>
      <c r="N36" s="296">
        <f t="shared" ca="1" si="89"/>
        <v>1059.75</v>
      </c>
      <c r="O36" s="296">
        <f t="shared" ca="1" si="89"/>
        <v>623.25</v>
      </c>
      <c r="P36" s="296">
        <f t="shared" ca="1" si="89"/>
        <v>559.25</v>
      </c>
      <c r="Q36" s="296">
        <f t="shared" ca="1" si="89"/>
        <v>412.75</v>
      </c>
      <c r="R36" s="296">
        <f t="shared" ca="1" si="89"/>
        <v>146.5</v>
      </c>
      <c r="S36" s="296">
        <f t="shared" ca="1" si="89"/>
        <v>182</v>
      </c>
      <c r="T36" s="296">
        <f t="shared" ca="1" si="89"/>
        <v>331</v>
      </c>
      <c r="U36" s="296" t="str">
        <f t="shared" ca="1" si="89"/>
        <v>(m)</v>
      </c>
      <c r="V36" s="297" t="str">
        <f t="shared" ca="1" si="89"/>
        <v>(m)</v>
      </c>
      <c r="W36" s="296">
        <f t="shared" ca="1" si="89"/>
        <v>1650</v>
      </c>
      <c r="X36" s="296">
        <f t="shared" ca="1" si="89"/>
        <v>1022.25</v>
      </c>
      <c r="Y36" s="296">
        <f t="shared" ca="1" si="89"/>
        <v>627.75</v>
      </c>
      <c r="Z36" s="296">
        <f t="shared" ca="1" si="89"/>
        <v>605.5</v>
      </c>
      <c r="AA36" s="296">
        <f t="shared" ca="1" si="89"/>
        <v>437.25</v>
      </c>
      <c r="AB36" s="296">
        <f t="shared" ca="1" si="89"/>
        <v>168.25</v>
      </c>
      <c r="AC36" s="296">
        <f t="shared" ca="1" si="89"/>
        <v>137</v>
      </c>
      <c r="AD36" s="296">
        <f t="shared" ca="1" si="95"/>
        <v>282</v>
      </c>
      <c r="AE36" s="296" t="str">
        <f t="shared" ca="1" si="95"/>
        <v>(m)</v>
      </c>
      <c r="AF36" s="297" t="str">
        <f t="shared" ca="1" si="95"/>
        <v>(m)</v>
      </c>
      <c r="AG36" s="296">
        <f t="shared" ca="1" si="95"/>
        <v>2532</v>
      </c>
      <c r="AH36" s="296" t="str">
        <f t="shared" ca="1" si="95"/>
        <v>(m)</v>
      </c>
      <c r="AI36" s="296" t="str">
        <f t="shared" ca="1" si="95"/>
        <v>(m)</v>
      </c>
      <c r="AJ36" s="296" t="str">
        <f t="shared" ca="1" si="95"/>
        <v>(m)</v>
      </c>
      <c r="AK36" s="296" t="str">
        <f t="shared" ca="1" si="95"/>
        <v>(m)</v>
      </c>
      <c r="AL36" s="296" t="str">
        <f t="shared" ca="1" si="95"/>
        <v>(m)</v>
      </c>
      <c r="AM36" s="296" t="str">
        <f t="shared" ca="1" si="95"/>
        <v>(m)</v>
      </c>
      <c r="AN36" s="296" t="str">
        <f t="shared" ca="1" si="95"/>
        <v>(m)</v>
      </c>
      <c r="AO36" s="296" t="str">
        <f t="shared" ca="1" si="95"/>
        <v>(m)</v>
      </c>
      <c r="AP36" s="297" t="str">
        <f t="shared" ca="1" si="95"/>
        <v>(m)</v>
      </c>
      <c r="AQ36" s="296">
        <f t="shared" ca="1" si="95"/>
        <v>2525</v>
      </c>
      <c r="AR36" s="296" t="str">
        <f t="shared" ca="1" si="95"/>
        <v>(m)</v>
      </c>
      <c r="AS36" s="296" t="str">
        <f t="shared" ca="1" si="95"/>
        <v>(m)</v>
      </c>
      <c r="AT36" s="296" t="str">
        <f t="shared" ca="1" si="95"/>
        <v>(m)</v>
      </c>
      <c r="AU36" s="296" t="str">
        <f t="shared" ca="1" si="95"/>
        <v>(m)</v>
      </c>
      <c r="AV36" s="296" t="str">
        <f t="shared" ca="1" si="96"/>
        <v>(m)</v>
      </c>
      <c r="AW36" s="296" t="str">
        <f t="shared" ca="1" si="96"/>
        <v>(m)</v>
      </c>
      <c r="AX36" s="296" t="str">
        <f t="shared" ca="1" si="96"/>
        <v>(m)</v>
      </c>
      <c r="AY36" s="296" t="str">
        <f t="shared" ca="1" si="96"/>
        <v>(m)</v>
      </c>
      <c r="AZ36" s="297" t="str">
        <f t="shared" ca="1" si="96"/>
        <v>(m)</v>
      </c>
      <c r="BA36" s="296">
        <f t="shared" ca="1" si="96"/>
        <v>1642</v>
      </c>
      <c r="BB36" s="296" t="str">
        <f t="shared" ca="1" si="96"/>
        <v>(m)</v>
      </c>
      <c r="BC36" s="296" t="str">
        <f t="shared" ca="1" si="96"/>
        <v>(m)</v>
      </c>
      <c r="BD36" s="296" t="str">
        <f t="shared" ca="1" si="96"/>
        <v>(m)</v>
      </c>
      <c r="BE36" s="296" t="str">
        <f t="shared" ca="1" si="96"/>
        <v>(m)</v>
      </c>
      <c r="BF36" s="296" t="str">
        <f t="shared" ca="1" si="96"/>
        <v>(m)</v>
      </c>
      <c r="BG36" s="296" t="str">
        <f t="shared" ca="1" si="96"/>
        <v>(m)</v>
      </c>
      <c r="BH36" s="296" t="str">
        <f t="shared" ca="1" si="96"/>
        <v>(m)</v>
      </c>
      <c r="BI36" s="296" t="str">
        <f t="shared" ca="1" si="96"/>
        <v>(m)</v>
      </c>
      <c r="BJ36" s="297" t="str">
        <f t="shared" ca="1" si="96"/>
        <v>(m)</v>
      </c>
      <c r="BK36" s="296">
        <f t="shared" ca="1" si="96"/>
        <v>2406</v>
      </c>
      <c r="BL36" s="296" t="str">
        <f t="shared" ca="1" si="97"/>
        <v>(m)</v>
      </c>
      <c r="BM36" s="296" t="str">
        <f t="shared" ca="1" si="97"/>
        <v>(m)</v>
      </c>
      <c r="BN36" s="296" t="str">
        <f t="shared" ca="1" si="97"/>
        <v>(m)</v>
      </c>
      <c r="BO36" s="296" t="str">
        <f t="shared" ca="1" si="97"/>
        <v>(m)</v>
      </c>
      <c r="BP36" s="296" t="str">
        <f t="shared" ca="1" si="97"/>
        <v>(m)</v>
      </c>
      <c r="BQ36" s="296" t="str">
        <f t="shared" ca="1" si="97"/>
        <v>(m)</v>
      </c>
      <c r="BR36" s="296" t="str">
        <f t="shared" ca="1" si="97"/>
        <v>(m)</v>
      </c>
      <c r="BS36" s="296" t="str">
        <f t="shared" ca="1" si="76"/>
        <v>(m)</v>
      </c>
      <c r="BT36" s="297" t="str">
        <f t="shared" ca="1" si="97"/>
        <v>(m)</v>
      </c>
      <c r="BU36" s="296">
        <f t="shared" ca="1" si="97"/>
        <v>2348</v>
      </c>
      <c r="BV36" s="296" t="str">
        <f t="shared" ca="1" si="97"/>
        <v>(m)</v>
      </c>
      <c r="BW36" s="296" t="str">
        <f t="shared" ca="1" si="97"/>
        <v>(m)</v>
      </c>
      <c r="BX36" s="296" t="str">
        <f t="shared" ca="1" si="97"/>
        <v>(m)</v>
      </c>
      <c r="BY36" s="296" t="str">
        <f t="shared" ca="1" si="97"/>
        <v>(m)</v>
      </c>
      <c r="BZ36" s="296" t="str">
        <f t="shared" ca="1" si="97"/>
        <v>(m)</v>
      </c>
      <c r="CA36" s="296" t="str">
        <f t="shared" ca="1" si="97"/>
        <v>(m)</v>
      </c>
      <c r="CB36" s="296" t="str">
        <f t="shared" ca="1" si="97"/>
        <v>(m)</v>
      </c>
      <c r="CC36" s="296" t="str">
        <f t="shared" ca="1" si="97"/>
        <v>(m)</v>
      </c>
      <c r="CD36" s="297" t="str">
        <f t="shared" ca="1" si="90"/>
        <v>(m)</v>
      </c>
      <c r="CE36" s="296">
        <f t="shared" ca="1" si="90"/>
        <v>2286</v>
      </c>
      <c r="CF36" s="296" t="str">
        <f t="shared" ca="1" si="90"/>
        <v>(m)</v>
      </c>
      <c r="CG36" s="296" t="str">
        <f t="shared" ca="1" si="90"/>
        <v>(m)</v>
      </c>
      <c r="CH36" s="296" t="str">
        <f t="shared" ca="1" si="90"/>
        <v>(m)</v>
      </c>
      <c r="CI36" s="296" t="str">
        <f t="shared" ca="1" si="90"/>
        <v>(m)</v>
      </c>
      <c r="CJ36" s="296" t="str">
        <f t="shared" ca="1" si="90"/>
        <v>(m)</v>
      </c>
      <c r="CK36" s="296" t="str">
        <f t="shared" ca="1" si="90"/>
        <v>(m)</v>
      </c>
      <c r="CL36" s="296" t="str">
        <f t="shared" ca="1" si="90"/>
        <v>(m)</v>
      </c>
      <c r="CM36" s="296" t="str">
        <f t="shared" ca="1" si="90"/>
        <v>(m)</v>
      </c>
      <c r="CN36" s="297" t="str">
        <f t="shared" ca="1" si="90"/>
        <v>(m)</v>
      </c>
      <c r="CO36" s="296">
        <f t="shared" ca="1" si="90"/>
        <v>2189</v>
      </c>
      <c r="CP36" s="296" t="str">
        <f t="shared" ca="1" si="91"/>
        <v>(m)</v>
      </c>
      <c r="CQ36" s="296" t="str">
        <f t="shared" ca="1" si="91"/>
        <v>(m)</v>
      </c>
      <c r="CR36" s="296" t="str">
        <f t="shared" ca="1" si="91"/>
        <v>(m)</v>
      </c>
      <c r="CS36" s="296" t="str">
        <f t="shared" ca="1" si="91"/>
        <v>(m)</v>
      </c>
      <c r="CT36" s="296" t="str">
        <f t="shared" ca="1" si="91"/>
        <v>(m)</v>
      </c>
      <c r="CU36" s="296" t="str">
        <f t="shared" ca="1" si="91"/>
        <v>(m)</v>
      </c>
      <c r="CV36" s="296" t="str">
        <f t="shared" ca="1" si="91"/>
        <v>(m)</v>
      </c>
      <c r="CW36" s="296" t="str">
        <f t="shared" ca="1" si="91"/>
        <v>(m)</v>
      </c>
      <c r="CX36" s="297" t="str">
        <f t="shared" ca="1" si="99"/>
        <v>(m)</v>
      </c>
      <c r="CY36" s="296">
        <f t="shared" ca="1" si="99"/>
        <v>2122</v>
      </c>
      <c r="CZ36" s="296" t="str">
        <f t="shared" ca="1" si="99"/>
        <v>(m)</v>
      </c>
      <c r="DA36" s="296" t="str">
        <f t="shared" ca="1" si="99"/>
        <v>(m)</v>
      </c>
      <c r="DB36" s="296" t="str">
        <f t="shared" ca="1" si="99"/>
        <v>(m)</v>
      </c>
      <c r="DC36" s="296" t="str">
        <f t="shared" ca="1" si="99"/>
        <v>(m)</v>
      </c>
      <c r="DD36" s="296" t="str">
        <f t="shared" ca="1" si="99"/>
        <v>(m)</v>
      </c>
      <c r="DE36" s="296" t="str">
        <f t="shared" ca="1" si="99"/>
        <v>(m)</v>
      </c>
      <c r="DF36" s="296" t="str">
        <f t="shared" ca="1" si="99"/>
        <v>(m)</v>
      </c>
      <c r="DG36" s="296" t="str">
        <f t="shared" ca="1" si="99"/>
        <v>(m)</v>
      </c>
      <c r="DH36" s="297" t="str">
        <f t="shared" ca="1" si="99"/>
        <v>(m)</v>
      </c>
      <c r="DI36" s="296">
        <f t="shared" ca="1" si="94"/>
        <v>2212</v>
      </c>
      <c r="DJ36" s="296" t="str">
        <f t="shared" ca="1" si="94"/>
        <v>(m)</v>
      </c>
      <c r="DK36" s="296" t="str">
        <f t="shared" ca="1" si="94"/>
        <v>(m)</v>
      </c>
      <c r="DL36" s="296" t="str">
        <f t="shared" ca="1" si="94"/>
        <v>(m)</v>
      </c>
      <c r="DM36" s="296" t="str">
        <f t="shared" ca="1" si="94"/>
        <v>(m)</v>
      </c>
      <c r="DN36" s="296" t="str">
        <f t="shared" ca="1" si="94"/>
        <v>(m)</v>
      </c>
      <c r="DO36" s="296" t="str">
        <f t="shared" ca="1" si="94"/>
        <v>(m)</v>
      </c>
      <c r="DP36" s="296" t="str">
        <f t="shared" ca="1" si="94"/>
        <v>(m)</v>
      </c>
      <c r="DQ36" s="296" t="str">
        <f t="shared" ca="1" si="94"/>
        <v>(m)</v>
      </c>
      <c r="DR36" s="297" t="str">
        <f t="shared" ca="1" si="92"/>
        <v>(m)</v>
      </c>
      <c r="DS36" s="296">
        <f t="shared" ca="1" si="92"/>
        <v>2104</v>
      </c>
      <c r="DT36" s="296" t="str">
        <f t="shared" ca="1" si="92"/>
        <v>(m)</v>
      </c>
      <c r="DU36" s="296" t="str">
        <f t="shared" ca="1" si="92"/>
        <v>(m)</v>
      </c>
      <c r="DV36" s="296" t="str">
        <f t="shared" ca="1" si="92"/>
        <v>(m)</v>
      </c>
      <c r="DW36" s="296" t="str">
        <f t="shared" ca="1" si="92"/>
        <v>(m)</v>
      </c>
      <c r="DX36" s="296" t="str">
        <f t="shared" ca="1" si="92"/>
        <v>(m)</v>
      </c>
      <c r="DY36" s="296" t="str">
        <f t="shared" ca="1" si="92"/>
        <v>(m)</v>
      </c>
      <c r="DZ36" s="296" t="str">
        <f t="shared" ca="1" si="92"/>
        <v>(m)</v>
      </c>
      <c r="EA36" s="296" t="str">
        <f t="shared" ca="1" si="92"/>
        <v>(m)</v>
      </c>
      <c r="EB36" s="297" t="str">
        <f t="shared" ca="1" si="92"/>
        <v>(m)</v>
      </c>
    </row>
    <row r="37" spans="1:132" ht="15" customHeight="1" x14ac:dyDescent="0.35">
      <c r="A37" s="327" t="s">
        <v>85</v>
      </c>
      <c r="B37" s="328">
        <f t="shared" si="77"/>
        <v>4</v>
      </c>
      <c r="C37" s="292" t="str">
        <f ca="1">CONCATENATE($A$1,".",VLOOKUP($F37,Tools!$J$3:$K$6,2,FALSE),".",VLOOKUP($A37,Tools!$N$3:$O$10,2,FALSE),".",1,".",VLOOKUP($G37,Tools!$R$3:$S$23,2,FALSE),".",$H37)</f>
        <v>233.10.3.1.4.1</v>
      </c>
      <c r="D37" s="293" t="str">
        <f t="shared" ca="1" si="98"/>
        <v>Sickness benefit 1</v>
      </c>
      <c r="E37" s="293" t="str">
        <f t="shared" ca="1" si="98"/>
        <v>Sickness benefit 1</v>
      </c>
      <c r="F37" s="293" t="str">
        <f t="shared" ca="1" si="98"/>
        <v>Public</v>
      </c>
      <c r="G37" s="293" t="str">
        <f t="shared" ca="1" si="98"/>
        <v xml:space="preserve">Paid Sick Leave </v>
      </c>
      <c r="H37" s="294">
        <f t="shared" ca="1" si="74"/>
        <v>1</v>
      </c>
      <c r="I37" s="295" t="str">
        <f t="shared" ca="1" si="85"/>
        <v>No</v>
      </c>
      <c r="J37" s="295" t="str">
        <f t="shared" ca="1" si="85"/>
        <v>No</v>
      </c>
      <c r="K37" s="295" t="str">
        <f t="shared" ca="1" si="85"/>
        <v>Yes</v>
      </c>
      <c r="L37" s="329">
        <f t="shared" ca="1" si="85"/>
        <v>365</v>
      </c>
      <c r="M37" s="296">
        <f t="shared" ref="M37:AB37" ca="1" si="100">IFERROR(INDEX(INDIRECT(CONCATENATE($A37,"!$A$1:$Z$999")),MATCH($B37,INDIRECT(CONCATENATE($A37,"!$A:$A")),0)+M$3,M$2)/$L37,INDEX(INDIRECT(CONCATENATE($A37,"!$A$1:$Z$999")),MATCH($B37,INDIRECT(CONCATENATE($A37,"!$A:$A")),0)+M$3,M$2))</f>
        <v>361.55068493150685</v>
      </c>
      <c r="N37" s="296" t="str">
        <f t="shared" ca="1" si="100"/>
        <v>(m)</v>
      </c>
      <c r="O37" s="296" t="str">
        <f t="shared" ca="1" si="100"/>
        <v>(m)</v>
      </c>
      <c r="P37" s="296" t="str">
        <f t="shared" ca="1" si="100"/>
        <v>(m)</v>
      </c>
      <c r="Q37" s="296" t="str">
        <f t="shared" ca="1" si="100"/>
        <v>(m)</v>
      </c>
      <c r="R37" s="296" t="str">
        <f t="shared" ca="1" si="100"/>
        <v>(m)</v>
      </c>
      <c r="S37" s="296" t="str">
        <f t="shared" ca="1" si="100"/>
        <v>(a)</v>
      </c>
      <c r="T37" s="296" t="str">
        <f t="shared" ca="1" si="100"/>
        <v>(a)</v>
      </c>
      <c r="U37" s="296" t="str">
        <f t="shared" ca="1" si="100"/>
        <v>(a)</v>
      </c>
      <c r="V37" s="297" t="str">
        <f t="shared" ca="1" si="100"/>
        <v>(a)</v>
      </c>
      <c r="W37" s="296">
        <f t="shared" ca="1" si="100"/>
        <v>370.18904109589039</v>
      </c>
      <c r="X37" s="296" t="str">
        <f t="shared" ca="1" si="100"/>
        <v>(m)</v>
      </c>
      <c r="Y37" s="296" t="str">
        <f t="shared" ca="1" si="100"/>
        <v>(m)</v>
      </c>
      <c r="Z37" s="296" t="str">
        <f t="shared" ca="1" si="100"/>
        <v>(m)</v>
      </c>
      <c r="AA37" s="296" t="str">
        <f t="shared" ca="1" si="100"/>
        <v>(m)</v>
      </c>
      <c r="AB37" s="296" t="str">
        <f t="shared" ca="1" si="100"/>
        <v>(m)</v>
      </c>
      <c r="AC37" s="296" t="str">
        <f t="shared" ref="M37:AC38" ca="1" si="101">IFERROR(INDEX(INDIRECT(CONCATENATE($A37,"!$A$1:$Z$999")),MATCH($B37,INDIRECT(CONCATENATE($A37,"!$A:$A")),0)+AC$3,AC$2)/$L37,INDEX(INDIRECT(CONCATENATE($A37,"!$A$1:$Z$999")),MATCH($B37,INDIRECT(CONCATENATE($A37,"!$A:$A")),0)+AC$3,AC$2))</f>
        <v>(a)</v>
      </c>
      <c r="AD37" s="296" t="str">
        <f t="shared" ca="1" si="95"/>
        <v>(a)</v>
      </c>
      <c r="AE37" s="296" t="str">
        <f t="shared" ca="1" si="95"/>
        <v>(a)</v>
      </c>
      <c r="AF37" s="297" t="str">
        <f t="shared" ca="1" si="95"/>
        <v>(a)</v>
      </c>
      <c r="AG37" s="296">
        <f t="shared" ca="1" si="95"/>
        <v>250.61369863013698</v>
      </c>
      <c r="AH37" s="296" t="str">
        <f t="shared" ca="1" si="95"/>
        <v>(m)</v>
      </c>
      <c r="AI37" s="296" t="str">
        <f t="shared" ca="1" si="95"/>
        <v>(m)</v>
      </c>
      <c r="AJ37" s="296" t="str">
        <f t="shared" ca="1" si="95"/>
        <v>(m)</v>
      </c>
      <c r="AK37" s="296" t="str">
        <f t="shared" ca="1" si="95"/>
        <v>(m)</v>
      </c>
      <c r="AL37" s="296" t="str">
        <f t="shared" ca="1" si="95"/>
        <v>(m)</v>
      </c>
      <c r="AM37" s="296" t="str">
        <f t="shared" ca="1" si="95"/>
        <v>(a)</v>
      </c>
      <c r="AN37" s="296" t="str">
        <f t="shared" ca="1" si="95"/>
        <v>(a)</v>
      </c>
      <c r="AO37" s="296" t="str">
        <f t="shared" ca="1" si="95"/>
        <v>(a)</v>
      </c>
      <c r="AP37" s="297" t="str">
        <f t="shared" ca="1" si="95"/>
        <v>(a)</v>
      </c>
      <c r="AQ37" s="296">
        <f t="shared" ca="1" si="95"/>
        <v>248.97808219178083</v>
      </c>
      <c r="AR37" s="296" t="str">
        <f t="shared" ca="1" si="95"/>
        <v>(m)</v>
      </c>
      <c r="AS37" s="296" t="str">
        <f t="shared" ca="1" si="95"/>
        <v>(m)</v>
      </c>
      <c r="AT37" s="296" t="str">
        <f t="shared" ca="1" si="95"/>
        <v>(m)</v>
      </c>
      <c r="AU37" s="296" t="str">
        <f t="shared" ca="1" si="95"/>
        <v>(m)</v>
      </c>
      <c r="AV37" s="296" t="str">
        <f t="shared" ca="1" si="96"/>
        <v>(m)</v>
      </c>
      <c r="AW37" s="296" t="str">
        <f t="shared" ca="1" si="96"/>
        <v>(a)</v>
      </c>
      <c r="AX37" s="296" t="str">
        <f t="shared" ca="1" si="96"/>
        <v>(a)</v>
      </c>
      <c r="AY37" s="296" t="str">
        <f t="shared" ca="1" si="96"/>
        <v>(a)</v>
      </c>
      <c r="AZ37" s="297" t="str">
        <f t="shared" ca="1" si="96"/>
        <v>(a)</v>
      </c>
      <c r="BA37" s="296">
        <f t="shared" ca="1" si="96"/>
        <v>279.03561643835616</v>
      </c>
      <c r="BB37" s="296" t="str">
        <f t="shared" ca="1" si="96"/>
        <v>(m)</v>
      </c>
      <c r="BC37" s="296" t="str">
        <f t="shared" ca="1" si="96"/>
        <v>(m)</v>
      </c>
      <c r="BD37" s="296" t="str">
        <f t="shared" ca="1" si="96"/>
        <v>(m)</v>
      </c>
      <c r="BE37" s="296" t="str">
        <f t="shared" ca="1" si="96"/>
        <v>(m)</v>
      </c>
      <c r="BF37" s="296" t="str">
        <f t="shared" ca="1" si="96"/>
        <v>(m)</v>
      </c>
      <c r="BG37" s="296" t="str">
        <f t="shared" ca="1" si="96"/>
        <v>(a)</v>
      </c>
      <c r="BH37" s="296" t="str">
        <f t="shared" ca="1" si="96"/>
        <v>(a)</v>
      </c>
      <c r="BI37" s="296" t="str">
        <f t="shared" ca="1" si="96"/>
        <v>(a)</v>
      </c>
      <c r="BJ37" s="297" t="str">
        <f t="shared" ca="1" si="96"/>
        <v>(a)</v>
      </c>
      <c r="BK37" s="296">
        <f t="shared" ca="1" si="96"/>
        <v>294.64931506849314</v>
      </c>
      <c r="BL37" s="296" t="str">
        <f t="shared" ca="1" si="97"/>
        <v>(m)</v>
      </c>
      <c r="BM37" s="296" t="str">
        <f t="shared" ca="1" si="97"/>
        <v>(m)</v>
      </c>
      <c r="BN37" s="296" t="str">
        <f t="shared" ca="1" si="97"/>
        <v>(m)</v>
      </c>
      <c r="BO37" s="296" t="str">
        <f t="shared" ca="1" si="97"/>
        <v>(m)</v>
      </c>
      <c r="BP37" s="296" t="str">
        <f t="shared" ca="1" si="97"/>
        <v>(m)</v>
      </c>
      <c r="BQ37" s="296" t="str">
        <f t="shared" ca="1" si="97"/>
        <v>(a)</v>
      </c>
      <c r="BR37" s="296" t="str">
        <f t="shared" ca="1" si="97"/>
        <v>(a)</v>
      </c>
      <c r="BS37" s="296" t="str">
        <f t="shared" ca="1" si="76"/>
        <v>(a)</v>
      </c>
      <c r="BT37" s="297" t="str">
        <f t="shared" ca="1" si="97"/>
        <v>(a)</v>
      </c>
      <c r="BU37" s="296">
        <f t="shared" ca="1" si="97"/>
        <v>323.58630136986301</v>
      </c>
      <c r="BV37" s="296" t="str">
        <f t="shared" ca="1" si="97"/>
        <v>(m)</v>
      </c>
      <c r="BW37" s="296" t="str">
        <f t="shared" ca="1" si="97"/>
        <v>(m)</v>
      </c>
      <c r="BX37" s="296" t="str">
        <f t="shared" ca="1" si="97"/>
        <v>(m)</v>
      </c>
      <c r="BY37" s="296" t="str">
        <f t="shared" ca="1" si="97"/>
        <v>(m)</v>
      </c>
      <c r="BZ37" s="296" t="str">
        <f t="shared" ca="1" si="97"/>
        <v>(m)</v>
      </c>
      <c r="CA37" s="296" t="str">
        <f t="shared" ca="1" si="97"/>
        <v>(a)</v>
      </c>
      <c r="CB37" s="296" t="str">
        <f t="shared" ca="1" si="97"/>
        <v>(a)</v>
      </c>
      <c r="CC37" s="296" t="str">
        <f t="shared" ca="1" si="97"/>
        <v>(a)</v>
      </c>
      <c r="CD37" s="297" t="str">
        <f t="shared" ca="1" si="90"/>
        <v>(a)</v>
      </c>
      <c r="CE37" s="296">
        <f t="shared" ca="1" si="90"/>
        <v>341.8082191780822</v>
      </c>
      <c r="CF37" s="296" t="str">
        <f t="shared" ca="1" si="90"/>
        <v>(m)</v>
      </c>
      <c r="CG37" s="296" t="str">
        <f t="shared" ca="1" si="90"/>
        <v>(m)</v>
      </c>
      <c r="CH37" s="296" t="str">
        <f t="shared" ca="1" si="90"/>
        <v>(m)</v>
      </c>
      <c r="CI37" s="296" t="str">
        <f t="shared" ca="1" si="90"/>
        <v>(m)</v>
      </c>
      <c r="CJ37" s="296" t="str">
        <f t="shared" ca="1" si="90"/>
        <v>(m)</v>
      </c>
      <c r="CK37" s="296" t="str">
        <f t="shared" ca="1" si="90"/>
        <v>(a)</v>
      </c>
      <c r="CL37" s="296" t="str">
        <f t="shared" ca="1" si="90"/>
        <v>(a)</v>
      </c>
      <c r="CM37" s="296" t="str">
        <f t="shared" ca="1" si="90"/>
        <v>(a)</v>
      </c>
      <c r="CN37" s="297" t="str">
        <f t="shared" ca="1" si="90"/>
        <v>(a)</v>
      </c>
      <c r="CO37" s="296">
        <f t="shared" ca="1" si="90"/>
        <v>375.60547945205479</v>
      </c>
      <c r="CP37" s="296" t="str">
        <f t="shared" ca="1" si="91"/>
        <v>(m)</v>
      </c>
      <c r="CQ37" s="296" t="str">
        <f t="shared" ca="1" si="91"/>
        <v>(m)</v>
      </c>
      <c r="CR37" s="296" t="str">
        <f t="shared" ca="1" si="91"/>
        <v>(m)</v>
      </c>
      <c r="CS37" s="296" t="str">
        <f t="shared" ca="1" si="91"/>
        <v>(m)</v>
      </c>
      <c r="CT37" s="296" t="str">
        <f t="shared" ca="1" si="91"/>
        <v>(m)</v>
      </c>
      <c r="CU37" s="296" t="str">
        <f t="shared" ca="1" si="91"/>
        <v>(a)</v>
      </c>
      <c r="CV37" s="296" t="str">
        <f t="shared" ca="1" si="91"/>
        <v>(a)</v>
      </c>
      <c r="CW37" s="296" t="str">
        <f t="shared" ca="1" si="91"/>
        <v>(a)</v>
      </c>
      <c r="CX37" s="297" t="str">
        <f t="shared" ca="1" si="99"/>
        <v>(a)</v>
      </c>
      <c r="CY37" s="296">
        <f t="shared" ca="1" si="99"/>
        <v>383.14520547945204</v>
      </c>
      <c r="CZ37" s="296" t="str">
        <f t="shared" ca="1" si="99"/>
        <v>(m)</v>
      </c>
      <c r="DA37" s="296" t="str">
        <f t="shared" ca="1" si="99"/>
        <v>(m)</v>
      </c>
      <c r="DB37" s="296" t="str">
        <f t="shared" ca="1" si="99"/>
        <v>(m)</v>
      </c>
      <c r="DC37" s="296" t="str">
        <f t="shared" ca="1" si="99"/>
        <v>(m)</v>
      </c>
      <c r="DD37" s="296" t="str">
        <f t="shared" ca="1" si="99"/>
        <v>(m)</v>
      </c>
      <c r="DE37" s="296" t="str">
        <f t="shared" ca="1" si="99"/>
        <v>(a)</v>
      </c>
      <c r="DF37" s="296" t="str">
        <f t="shared" ca="1" si="99"/>
        <v>(a)</v>
      </c>
      <c r="DG37" s="296" t="str">
        <f t="shared" ca="1" si="99"/>
        <v>(a)</v>
      </c>
      <c r="DH37" s="297" t="str">
        <f t="shared" ca="1" si="99"/>
        <v>(a)</v>
      </c>
      <c r="DI37" s="296">
        <f t="shared" ca="1" si="94"/>
        <v>408.46027397260275</v>
      </c>
      <c r="DJ37" s="296" t="str">
        <f t="shared" ca="1" si="94"/>
        <v>(m)</v>
      </c>
      <c r="DK37" s="296" t="str">
        <f t="shared" ca="1" si="94"/>
        <v>(m)</v>
      </c>
      <c r="DL37" s="296" t="str">
        <f t="shared" ca="1" si="94"/>
        <v>(m)</v>
      </c>
      <c r="DM37" s="296" t="str">
        <f t="shared" ca="1" si="94"/>
        <v>(m)</v>
      </c>
      <c r="DN37" s="296" t="str">
        <f t="shared" ca="1" si="94"/>
        <v>(m)</v>
      </c>
      <c r="DO37" s="296" t="str">
        <f t="shared" ca="1" si="94"/>
        <v>(a)</v>
      </c>
      <c r="DP37" s="296" t="str">
        <f t="shared" ca="1" si="94"/>
        <v>(a)</v>
      </c>
      <c r="DQ37" s="296" t="str">
        <f t="shared" ca="1" si="94"/>
        <v>(a)</v>
      </c>
      <c r="DR37" s="297" t="str">
        <f t="shared" ca="1" si="92"/>
        <v>(a)</v>
      </c>
      <c r="DS37" s="296">
        <f t="shared" ca="1" si="92"/>
        <v>426.04931506849317</v>
      </c>
      <c r="DT37" s="296" t="str">
        <f t="shared" ca="1" si="92"/>
        <v>(m)</v>
      </c>
      <c r="DU37" s="296" t="str">
        <f t="shared" ca="1" si="92"/>
        <v>(m)</v>
      </c>
      <c r="DV37" s="296" t="str">
        <f t="shared" ca="1" si="92"/>
        <v>(m)</v>
      </c>
      <c r="DW37" s="296" t="str">
        <f t="shared" ca="1" si="92"/>
        <v>(m)</v>
      </c>
      <c r="DX37" s="296" t="str">
        <f t="shared" ca="1" si="92"/>
        <v>(m)</v>
      </c>
      <c r="DY37" s="296" t="str">
        <f t="shared" ca="1" si="92"/>
        <v>(a)</v>
      </c>
      <c r="DZ37" s="296" t="str">
        <f t="shared" ca="1" si="92"/>
        <v>(a)</v>
      </c>
      <c r="EA37" s="296" t="str">
        <f t="shared" ca="1" si="92"/>
        <v>(a)</v>
      </c>
      <c r="EB37" s="297" t="str">
        <f t="shared" ca="1" si="92"/>
        <v>(a)</v>
      </c>
    </row>
    <row r="38" spans="1:132" ht="15" customHeight="1" x14ac:dyDescent="0.35">
      <c r="A38" s="327" t="s">
        <v>85</v>
      </c>
      <c r="B38" s="328">
        <f t="shared" si="77"/>
        <v>5</v>
      </c>
      <c r="C38" s="292" t="str">
        <f ca="1">CONCATENATE($A$1,".",VLOOKUP($F38,Tools!$J$3:$K$6,2,FALSE),".",VLOOKUP($A38,Tools!$N$3:$O$10,2,FALSE),".",1,".",VLOOKUP($G38,Tools!$R$3:$S$23,2,FALSE),".",$H38)</f>
        <v>233.10.3.1.4.2</v>
      </c>
      <c r="D38" s="293" t="str">
        <f t="shared" ca="1" si="98"/>
        <v>Sickness benefit 2</v>
      </c>
      <c r="E38" s="293" t="str">
        <f t="shared" ca="1" si="98"/>
        <v>Sickness benefit 2</v>
      </c>
      <c r="F38" s="293" t="str">
        <f t="shared" ca="1" si="98"/>
        <v>Public</v>
      </c>
      <c r="G38" s="293" t="str">
        <f t="shared" ca="1" si="98"/>
        <v xml:space="preserve">Paid Sick Leave </v>
      </c>
      <c r="H38" s="294">
        <f t="shared" ca="1" si="74"/>
        <v>2</v>
      </c>
      <c r="I38" s="295" t="str">
        <f t="shared" ca="1" si="85"/>
        <v>No</v>
      </c>
      <c r="J38" s="295" t="str">
        <f t="shared" ca="1" si="85"/>
        <v>No</v>
      </c>
      <c r="K38" s="295" t="str">
        <f t="shared" ca="1" si="85"/>
        <v>Yes</v>
      </c>
      <c r="L38" s="329">
        <f t="shared" ca="1" si="85"/>
        <v>365</v>
      </c>
      <c r="M38" s="296">
        <f t="shared" ca="1" si="101"/>
        <v>17012.361643835615</v>
      </c>
      <c r="N38" s="296" t="str">
        <f t="shared" ca="1" si="101"/>
        <v>(m)</v>
      </c>
      <c r="O38" s="296" t="str">
        <f t="shared" ca="1" si="101"/>
        <v>(m)</v>
      </c>
      <c r="P38" s="296" t="str">
        <f t="shared" ca="1" si="101"/>
        <v>(m)</v>
      </c>
      <c r="Q38" s="296" t="str">
        <f t="shared" ca="1" si="101"/>
        <v>(m)</v>
      </c>
      <c r="R38" s="296" t="str">
        <f t="shared" ca="1" si="101"/>
        <v>(m)</v>
      </c>
      <c r="S38" s="296" t="str">
        <f t="shared" ca="1" si="101"/>
        <v>(a)</v>
      </c>
      <c r="T38" s="296" t="str">
        <f t="shared" ca="1" si="101"/>
        <v>(a)</v>
      </c>
      <c r="U38" s="296" t="str">
        <f t="shared" ca="1" si="101"/>
        <v>(a)</v>
      </c>
      <c r="V38" s="297" t="str">
        <f t="shared" ca="1" si="101"/>
        <v>(a)</v>
      </c>
      <c r="W38" s="296">
        <f t="shared" ca="1" si="101"/>
        <v>17409.353424657533</v>
      </c>
      <c r="X38" s="296" t="str">
        <f t="shared" ca="1" si="101"/>
        <v>(m)</v>
      </c>
      <c r="Y38" s="296" t="str">
        <f t="shared" ca="1" si="101"/>
        <v>(m)</v>
      </c>
      <c r="Z38" s="296" t="str">
        <f t="shared" ca="1" si="101"/>
        <v>(m)</v>
      </c>
      <c r="AA38" s="296" t="str">
        <f t="shared" ca="1" si="101"/>
        <v>(m)</v>
      </c>
      <c r="AB38" s="296" t="str">
        <f t="shared" ca="1" si="101"/>
        <v>(m)</v>
      </c>
      <c r="AC38" s="296" t="str">
        <f t="shared" ca="1" si="101"/>
        <v>(a)</v>
      </c>
      <c r="AD38" s="296" t="str">
        <f t="shared" ca="1" si="95"/>
        <v>(a)</v>
      </c>
      <c r="AE38" s="296" t="str">
        <f t="shared" ca="1" si="95"/>
        <v>(a)</v>
      </c>
      <c r="AF38" s="297" t="str">
        <f t="shared" ca="1" si="95"/>
        <v>(a)</v>
      </c>
      <c r="AG38" s="296">
        <f t="shared" ca="1" si="95"/>
        <v>12900.260273972603</v>
      </c>
      <c r="AH38" s="296" t="str">
        <f t="shared" ca="1" si="95"/>
        <v>(m)</v>
      </c>
      <c r="AI38" s="296" t="str">
        <f t="shared" ca="1" si="95"/>
        <v>(m)</v>
      </c>
      <c r="AJ38" s="296" t="str">
        <f t="shared" ca="1" si="95"/>
        <v>(m)</v>
      </c>
      <c r="AK38" s="296" t="str">
        <f t="shared" ca="1" si="95"/>
        <v>(m)</v>
      </c>
      <c r="AL38" s="296" t="str">
        <f t="shared" ca="1" si="95"/>
        <v>(m)</v>
      </c>
      <c r="AM38" s="296" t="str">
        <f t="shared" ca="1" si="95"/>
        <v>(a)</v>
      </c>
      <c r="AN38" s="296" t="str">
        <f t="shared" ca="1" si="95"/>
        <v>(a)</v>
      </c>
      <c r="AO38" s="296" t="str">
        <f t="shared" ca="1" si="95"/>
        <v>(a)</v>
      </c>
      <c r="AP38" s="297" t="str">
        <f t="shared" ca="1" si="95"/>
        <v>(a)</v>
      </c>
      <c r="AQ38" s="296">
        <f t="shared" ca="1" si="95"/>
        <v>8728.5013698630137</v>
      </c>
      <c r="AR38" s="296" t="str">
        <f t="shared" ca="1" si="95"/>
        <v>(m)</v>
      </c>
      <c r="AS38" s="296" t="str">
        <f t="shared" ca="1" si="95"/>
        <v>(m)</v>
      </c>
      <c r="AT38" s="296" t="str">
        <f t="shared" ca="1" si="95"/>
        <v>(m)</v>
      </c>
      <c r="AU38" s="296" t="str">
        <f t="shared" ca="1" si="95"/>
        <v>(m)</v>
      </c>
      <c r="AV38" s="296" t="str">
        <f t="shared" ca="1" si="96"/>
        <v>(m)</v>
      </c>
      <c r="AW38" s="296" t="str">
        <f t="shared" ca="1" si="96"/>
        <v>(a)</v>
      </c>
      <c r="AX38" s="296" t="str">
        <f t="shared" ca="1" si="96"/>
        <v>(a)</v>
      </c>
      <c r="AY38" s="296" t="str">
        <f t="shared" ca="1" si="96"/>
        <v>(a)</v>
      </c>
      <c r="AZ38" s="297" t="str">
        <f t="shared" ca="1" si="96"/>
        <v>(a)</v>
      </c>
      <c r="BA38" s="296">
        <f t="shared" ca="1" si="96"/>
        <v>7392.4876712328769</v>
      </c>
      <c r="BB38" s="296" t="str">
        <f t="shared" ca="1" si="96"/>
        <v>(m)</v>
      </c>
      <c r="BC38" s="296" t="str">
        <f t="shared" ca="1" si="96"/>
        <v>(m)</v>
      </c>
      <c r="BD38" s="296" t="str">
        <f t="shared" ca="1" si="96"/>
        <v>(m)</v>
      </c>
      <c r="BE38" s="296" t="str">
        <f t="shared" ca="1" si="96"/>
        <v>(m)</v>
      </c>
      <c r="BF38" s="296" t="str">
        <f t="shared" ca="1" si="96"/>
        <v>(m)</v>
      </c>
      <c r="BG38" s="296" t="str">
        <f t="shared" ca="1" si="96"/>
        <v>(a)</v>
      </c>
      <c r="BH38" s="296" t="str">
        <f t="shared" ca="1" si="96"/>
        <v>(a)</v>
      </c>
      <c r="BI38" s="296" t="str">
        <f t="shared" ca="1" si="96"/>
        <v>(a)</v>
      </c>
      <c r="BJ38" s="297" t="str">
        <f t="shared" ca="1" si="96"/>
        <v>(a)</v>
      </c>
      <c r="BK38" s="296">
        <f t="shared" ca="1" si="96"/>
        <v>7513.0328767123292</v>
      </c>
      <c r="BL38" s="296" t="str">
        <f t="shared" ca="1" si="97"/>
        <v>(m)</v>
      </c>
      <c r="BM38" s="296" t="str">
        <f t="shared" ca="1" si="97"/>
        <v>(m)</v>
      </c>
      <c r="BN38" s="296" t="str">
        <f t="shared" ca="1" si="97"/>
        <v>(m)</v>
      </c>
      <c r="BO38" s="296" t="str">
        <f t="shared" ca="1" si="97"/>
        <v>(m)</v>
      </c>
      <c r="BP38" s="296" t="str">
        <f t="shared" ca="1" si="97"/>
        <v>(m)</v>
      </c>
      <c r="BQ38" s="296" t="str">
        <f t="shared" ca="1" si="97"/>
        <v>(a)</v>
      </c>
      <c r="BR38" s="296" t="str">
        <f t="shared" ca="1" si="97"/>
        <v>(a)</v>
      </c>
      <c r="BS38" s="296" t="str">
        <f t="shared" ca="1" si="76"/>
        <v>(a)</v>
      </c>
      <c r="BT38" s="297" t="str">
        <f t="shared" ca="1" si="97"/>
        <v>(a)</v>
      </c>
      <c r="BU38" s="296">
        <f t="shared" ca="1" si="97"/>
        <v>7988.9643835616434</v>
      </c>
      <c r="BV38" s="296" t="str">
        <f t="shared" ca="1" si="97"/>
        <v>(m)</v>
      </c>
      <c r="BW38" s="296" t="str">
        <f t="shared" ca="1" si="97"/>
        <v>(m)</v>
      </c>
      <c r="BX38" s="296" t="str">
        <f t="shared" ca="1" si="97"/>
        <v>(m)</v>
      </c>
      <c r="BY38" s="296" t="str">
        <f t="shared" ca="1" si="97"/>
        <v>(m)</v>
      </c>
      <c r="BZ38" s="296" t="str">
        <f t="shared" ca="1" si="97"/>
        <v>(m)</v>
      </c>
      <c r="CA38" s="296" t="str">
        <f t="shared" ca="1" si="97"/>
        <v>(a)</v>
      </c>
      <c r="CB38" s="296" t="str">
        <f t="shared" ca="1" si="97"/>
        <v>(a)</v>
      </c>
      <c r="CC38" s="296" t="str">
        <f t="shared" ca="1" si="97"/>
        <v>(a)</v>
      </c>
      <c r="CD38" s="297" t="str">
        <f t="shared" ca="1" si="90"/>
        <v>(a)</v>
      </c>
      <c r="CE38" s="296">
        <f t="shared" ca="1" si="90"/>
        <v>8211.1589041095885</v>
      </c>
      <c r="CF38" s="296" t="str">
        <f t="shared" ca="1" si="90"/>
        <v>(m)</v>
      </c>
      <c r="CG38" s="296" t="str">
        <f t="shared" ca="1" si="90"/>
        <v>(m)</v>
      </c>
      <c r="CH38" s="296" t="str">
        <f t="shared" ca="1" si="90"/>
        <v>(m)</v>
      </c>
      <c r="CI38" s="296" t="str">
        <f t="shared" ca="1" si="90"/>
        <v>(m)</v>
      </c>
      <c r="CJ38" s="296" t="str">
        <f t="shared" ca="1" si="90"/>
        <v>(m)</v>
      </c>
      <c r="CK38" s="296" t="str">
        <f t="shared" ca="1" si="90"/>
        <v>(a)</v>
      </c>
      <c r="CL38" s="296" t="str">
        <f t="shared" ca="1" si="90"/>
        <v>(a)</v>
      </c>
      <c r="CM38" s="296" t="str">
        <f t="shared" ca="1" si="90"/>
        <v>(a)</v>
      </c>
      <c r="CN38" s="297" t="str">
        <f t="shared" ca="1" si="90"/>
        <v>(a)</v>
      </c>
      <c r="CO38" s="296">
        <f t="shared" ca="1" si="90"/>
        <v>8750.4383561643845</v>
      </c>
      <c r="CP38" s="296" t="str">
        <f t="shared" ca="1" si="91"/>
        <v>(m)</v>
      </c>
      <c r="CQ38" s="296" t="str">
        <f t="shared" ca="1" si="91"/>
        <v>(m)</v>
      </c>
      <c r="CR38" s="296" t="str">
        <f t="shared" ca="1" si="91"/>
        <v>(m)</v>
      </c>
      <c r="CS38" s="296" t="str">
        <f t="shared" ca="1" si="91"/>
        <v>(m)</v>
      </c>
      <c r="CT38" s="296" t="str">
        <f t="shared" ca="1" si="91"/>
        <v>(m)</v>
      </c>
      <c r="CU38" s="296" t="str">
        <f t="shared" ca="1" si="91"/>
        <v>(a)</v>
      </c>
      <c r="CV38" s="296" t="str">
        <f t="shared" ca="1" si="91"/>
        <v>(a)</v>
      </c>
      <c r="CW38" s="296" t="str">
        <f t="shared" ca="1" si="91"/>
        <v>(a)</v>
      </c>
      <c r="CX38" s="297" t="str">
        <f t="shared" ca="1" si="99"/>
        <v>(a)</v>
      </c>
      <c r="CY38" s="296">
        <f t="shared" ca="1" si="99"/>
        <v>9115.4301369863006</v>
      </c>
      <c r="CZ38" s="296" t="str">
        <f t="shared" ca="1" si="99"/>
        <v>(m)</v>
      </c>
      <c r="DA38" s="296" t="str">
        <f t="shared" ca="1" si="99"/>
        <v>(m)</v>
      </c>
      <c r="DB38" s="296" t="str">
        <f t="shared" ca="1" si="99"/>
        <v>(m)</v>
      </c>
      <c r="DC38" s="296" t="str">
        <f t="shared" ca="1" si="99"/>
        <v>(m)</v>
      </c>
      <c r="DD38" s="296" t="str">
        <f t="shared" ca="1" si="99"/>
        <v>(m)</v>
      </c>
      <c r="DE38" s="296" t="str">
        <f t="shared" ca="1" si="99"/>
        <v>(a)</v>
      </c>
      <c r="DF38" s="296" t="str">
        <f t="shared" ca="1" si="99"/>
        <v>(a)</v>
      </c>
      <c r="DG38" s="296" t="str">
        <f t="shared" ca="1" si="99"/>
        <v>(a)</v>
      </c>
      <c r="DH38" s="297" t="str">
        <f t="shared" ca="1" si="99"/>
        <v>(a)</v>
      </c>
      <c r="DI38" s="296">
        <f t="shared" ca="1" si="94"/>
        <v>9676.4493150684939</v>
      </c>
      <c r="DJ38" s="296" t="str">
        <f t="shared" ca="1" si="94"/>
        <v>(m)</v>
      </c>
      <c r="DK38" s="296" t="str">
        <f t="shared" ca="1" si="94"/>
        <v>(m)</v>
      </c>
      <c r="DL38" s="296" t="str">
        <f t="shared" ca="1" si="94"/>
        <v>(m)</v>
      </c>
      <c r="DM38" s="296" t="str">
        <f t="shared" ca="1" si="94"/>
        <v>(m)</v>
      </c>
      <c r="DN38" s="296" t="str">
        <f t="shared" ca="1" si="94"/>
        <v>(m)</v>
      </c>
      <c r="DO38" s="296" t="str">
        <f t="shared" ca="1" si="94"/>
        <v>(a)</v>
      </c>
      <c r="DP38" s="296" t="str">
        <f t="shared" ca="1" si="94"/>
        <v>(a)</v>
      </c>
      <c r="DQ38" s="296" t="str">
        <f t="shared" ca="1" si="94"/>
        <v>(a)</v>
      </c>
      <c r="DR38" s="297" t="str">
        <f t="shared" ca="1" si="92"/>
        <v>(a)</v>
      </c>
      <c r="DS38" s="296">
        <f t="shared" ca="1" si="92"/>
        <v>10358.575342465754</v>
      </c>
      <c r="DT38" s="296" t="str">
        <f t="shared" ca="1" si="92"/>
        <v>(m)</v>
      </c>
      <c r="DU38" s="296" t="str">
        <f t="shared" ca="1" si="92"/>
        <v>(m)</v>
      </c>
      <c r="DV38" s="296" t="str">
        <f t="shared" ca="1" si="92"/>
        <v>(m)</v>
      </c>
      <c r="DW38" s="296" t="str">
        <f t="shared" ca="1" si="92"/>
        <v>(m)</v>
      </c>
      <c r="DX38" s="296" t="str">
        <f t="shared" ca="1" si="92"/>
        <v>(m)</v>
      </c>
      <c r="DY38" s="296" t="str">
        <f t="shared" ca="1" si="92"/>
        <v>(a)</v>
      </c>
      <c r="DZ38" s="296" t="str">
        <f t="shared" ca="1" si="92"/>
        <v>(a)</v>
      </c>
      <c r="EA38" s="296" t="str">
        <f t="shared" ca="1" si="92"/>
        <v>(a)</v>
      </c>
      <c r="EB38" s="297" t="str">
        <f t="shared" ca="1" si="92"/>
        <v>(a)</v>
      </c>
    </row>
    <row r="39" spans="1:132" ht="15" customHeight="1" x14ac:dyDescent="0.35">
      <c r="A39" s="327" t="s">
        <v>85</v>
      </c>
      <c r="B39" s="328">
        <f t="shared" si="77"/>
        <v>6</v>
      </c>
      <c r="C39" s="292" t="e">
        <f ca="1">CONCATENATE($A$1,".",VLOOKUP($F39,Tools!$J$3:$K$6,2,FALSE),".",VLOOKUP($A39,Tools!$N$3:$O$10,2,FALSE),".",1,".",VLOOKUP($G39,Tools!$R$3:$S$23,2,FALSE),".",$H39)</f>
        <v>#N/A</v>
      </c>
      <c r="D39" s="293" t="e">
        <f t="shared" ca="1" si="98"/>
        <v>#N/A</v>
      </c>
      <c r="E39" s="293" t="e">
        <f t="shared" ca="1" si="98"/>
        <v>#N/A</v>
      </c>
      <c r="F39" s="293" t="e">
        <f t="shared" ca="1" si="98"/>
        <v>#N/A</v>
      </c>
      <c r="G39" s="293" t="e">
        <f t="shared" ca="1" si="98"/>
        <v>#N/A</v>
      </c>
      <c r="H39" s="294" t="e">
        <f t="shared" ca="1" si="74"/>
        <v>#N/A</v>
      </c>
      <c r="I39" s="295" t="e">
        <f t="shared" ca="1" si="85"/>
        <v>#N/A</v>
      </c>
      <c r="J39" s="295" t="e">
        <f t="shared" ca="1" si="85"/>
        <v>#N/A</v>
      </c>
      <c r="K39" s="295" t="e">
        <f t="shared" ca="1" si="85"/>
        <v>#N/A</v>
      </c>
      <c r="L39" s="329" t="e">
        <f t="shared" ca="1" si="85"/>
        <v>#N/A</v>
      </c>
      <c r="M39" s="296" t="e">
        <f t="shared" ref="M39:AC49" ca="1" si="102">IFERROR(INDEX(INDIRECT(CONCATENATE($A39,"!$A$1:$Z$999")),MATCH($B39,INDIRECT(CONCATENATE($A39,"!$A:$A")),0)+M$3,M$2)/$L39,INDEX(INDIRECT(CONCATENATE($A39,"!$A$1:$Z$999")),MATCH($B39,INDIRECT(CONCATENATE($A39,"!$A:$A")),0)+M$3,M$2))</f>
        <v>#N/A</v>
      </c>
      <c r="N39" s="296" t="e">
        <f t="shared" ca="1" si="102"/>
        <v>#N/A</v>
      </c>
      <c r="O39" s="296" t="e">
        <f t="shared" ca="1" si="102"/>
        <v>#N/A</v>
      </c>
      <c r="P39" s="296" t="e">
        <f t="shared" ca="1" si="102"/>
        <v>#N/A</v>
      </c>
      <c r="Q39" s="296" t="e">
        <f t="shared" ca="1" si="102"/>
        <v>#N/A</v>
      </c>
      <c r="R39" s="296" t="e">
        <f t="shared" ca="1" si="102"/>
        <v>#N/A</v>
      </c>
      <c r="S39" s="296" t="e">
        <f t="shared" ca="1" si="102"/>
        <v>#N/A</v>
      </c>
      <c r="T39" s="296" t="e">
        <f t="shared" ca="1" si="102"/>
        <v>#N/A</v>
      </c>
      <c r="U39" s="296" t="e">
        <f t="shared" ca="1" si="102"/>
        <v>#N/A</v>
      </c>
      <c r="V39" s="297" t="e">
        <f t="shared" ca="1" si="102"/>
        <v>#N/A</v>
      </c>
      <c r="W39" s="296" t="e">
        <f t="shared" ca="1" si="102"/>
        <v>#N/A</v>
      </c>
      <c r="X39" s="296" t="e">
        <f t="shared" ca="1" si="102"/>
        <v>#N/A</v>
      </c>
      <c r="Y39" s="296" t="e">
        <f t="shared" ca="1" si="102"/>
        <v>#N/A</v>
      </c>
      <c r="Z39" s="296" t="e">
        <f t="shared" ca="1" si="102"/>
        <v>#N/A</v>
      </c>
      <c r="AA39" s="296" t="e">
        <f t="shared" ca="1" si="102"/>
        <v>#N/A</v>
      </c>
      <c r="AB39" s="296" t="e">
        <f t="shared" ca="1" si="102"/>
        <v>#N/A</v>
      </c>
      <c r="AC39" s="296" t="e">
        <f t="shared" ca="1" si="102"/>
        <v>#N/A</v>
      </c>
      <c r="AD39" s="296" t="e">
        <f t="shared" ca="1" si="95"/>
        <v>#N/A</v>
      </c>
      <c r="AE39" s="296" t="e">
        <f t="shared" ca="1" si="95"/>
        <v>#N/A</v>
      </c>
      <c r="AF39" s="297" t="e">
        <f t="shared" ca="1" si="95"/>
        <v>#N/A</v>
      </c>
      <c r="AG39" s="296" t="e">
        <f t="shared" ca="1" si="95"/>
        <v>#N/A</v>
      </c>
      <c r="AH39" s="296" t="e">
        <f t="shared" ca="1" si="95"/>
        <v>#N/A</v>
      </c>
      <c r="AI39" s="296" t="e">
        <f t="shared" ca="1" si="95"/>
        <v>#N/A</v>
      </c>
      <c r="AJ39" s="296" t="e">
        <f t="shared" ca="1" si="95"/>
        <v>#N/A</v>
      </c>
      <c r="AK39" s="296" t="e">
        <f t="shared" ca="1" si="95"/>
        <v>#N/A</v>
      </c>
      <c r="AL39" s="296" t="e">
        <f t="shared" ca="1" si="95"/>
        <v>#N/A</v>
      </c>
      <c r="AM39" s="296" t="e">
        <f t="shared" ca="1" si="95"/>
        <v>#N/A</v>
      </c>
      <c r="AN39" s="296" t="e">
        <f t="shared" ca="1" si="95"/>
        <v>#N/A</v>
      </c>
      <c r="AO39" s="296" t="e">
        <f t="shared" ca="1" si="95"/>
        <v>#N/A</v>
      </c>
      <c r="AP39" s="297" t="e">
        <f t="shared" ca="1" si="95"/>
        <v>#N/A</v>
      </c>
      <c r="AQ39" s="296" t="e">
        <f t="shared" ca="1" si="95"/>
        <v>#N/A</v>
      </c>
      <c r="AR39" s="296" t="e">
        <f t="shared" ca="1" si="95"/>
        <v>#N/A</v>
      </c>
      <c r="AS39" s="296" t="e">
        <f t="shared" ca="1" si="95"/>
        <v>#N/A</v>
      </c>
      <c r="AT39" s="296" t="e">
        <f t="shared" ca="1" si="95"/>
        <v>#N/A</v>
      </c>
      <c r="AU39" s="296" t="e">
        <f t="shared" ca="1" si="95"/>
        <v>#N/A</v>
      </c>
      <c r="AV39" s="296" t="e">
        <f t="shared" ca="1" si="96"/>
        <v>#N/A</v>
      </c>
      <c r="AW39" s="296" t="e">
        <f t="shared" ca="1" si="96"/>
        <v>#N/A</v>
      </c>
      <c r="AX39" s="296" t="e">
        <f t="shared" ca="1" si="96"/>
        <v>#N/A</v>
      </c>
      <c r="AY39" s="296" t="e">
        <f t="shared" ca="1" si="96"/>
        <v>#N/A</v>
      </c>
      <c r="AZ39" s="297" t="e">
        <f t="shared" ca="1" si="96"/>
        <v>#N/A</v>
      </c>
      <c r="BA39" s="296" t="e">
        <f t="shared" ca="1" si="96"/>
        <v>#N/A</v>
      </c>
      <c r="BB39" s="296" t="e">
        <f t="shared" ca="1" si="96"/>
        <v>#N/A</v>
      </c>
      <c r="BC39" s="296" t="e">
        <f t="shared" ca="1" si="96"/>
        <v>#N/A</v>
      </c>
      <c r="BD39" s="296" t="e">
        <f t="shared" ca="1" si="96"/>
        <v>#N/A</v>
      </c>
      <c r="BE39" s="296" t="e">
        <f t="shared" ca="1" si="96"/>
        <v>#N/A</v>
      </c>
      <c r="BF39" s="296" t="e">
        <f t="shared" ca="1" si="96"/>
        <v>#N/A</v>
      </c>
      <c r="BG39" s="296" t="e">
        <f t="shared" ca="1" si="96"/>
        <v>#N/A</v>
      </c>
      <c r="BH39" s="296" t="e">
        <f t="shared" ca="1" si="96"/>
        <v>#N/A</v>
      </c>
      <c r="BI39" s="296" t="e">
        <f t="shared" ca="1" si="96"/>
        <v>#N/A</v>
      </c>
      <c r="BJ39" s="297" t="e">
        <f t="shared" ca="1" si="96"/>
        <v>#N/A</v>
      </c>
      <c r="BK39" s="296" t="e">
        <f t="shared" ca="1" si="96"/>
        <v>#N/A</v>
      </c>
      <c r="BL39" s="296" t="e">
        <f t="shared" ca="1" si="97"/>
        <v>#N/A</v>
      </c>
      <c r="BM39" s="296" t="e">
        <f t="shared" ca="1" si="97"/>
        <v>#N/A</v>
      </c>
      <c r="BN39" s="296" t="e">
        <f t="shared" ca="1" si="97"/>
        <v>#N/A</v>
      </c>
      <c r="BO39" s="296" t="e">
        <f t="shared" ca="1" si="97"/>
        <v>#N/A</v>
      </c>
      <c r="BP39" s="296" t="e">
        <f t="shared" ca="1" si="97"/>
        <v>#N/A</v>
      </c>
      <c r="BQ39" s="296" t="e">
        <f t="shared" ca="1" si="97"/>
        <v>#N/A</v>
      </c>
      <c r="BR39" s="296" t="e">
        <f t="shared" ca="1" si="97"/>
        <v>#N/A</v>
      </c>
      <c r="BS39" s="296" t="e">
        <f t="shared" ca="1" si="76"/>
        <v>#N/A</v>
      </c>
      <c r="BT39" s="297" t="e">
        <f t="shared" ca="1" si="97"/>
        <v>#N/A</v>
      </c>
      <c r="BU39" s="296" t="e">
        <f t="shared" ca="1" si="97"/>
        <v>#N/A</v>
      </c>
      <c r="BV39" s="296" t="e">
        <f t="shared" ca="1" si="97"/>
        <v>#N/A</v>
      </c>
      <c r="BW39" s="296" t="e">
        <f t="shared" ca="1" si="97"/>
        <v>#N/A</v>
      </c>
      <c r="BX39" s="296" t="e">
        <f t="shared" ca="1" si="97"/>
        <v>#N/A</v>
      </c>
      <c r="BY39" s="296" t="e">
        <f t="shared" ca="1" si="97"/>
        <v>#N/A</v>
      </c>
      <c r="BZ39" s="296" t="e">
        <f t="shared" ca="1" si="97"/>
        <v>#N/A</v>
      </c>
      <c r="CA39" s="296" t="e">
        <f t="shared" ca="1" si="97"/>
        <v>#N/A</v>
      </c>
      <c r="CB39" s="296" t="e">
        <f t="shared" ca="1" si="97"/>
        <v>#N/A</v>
      </c>
      <c r="CC39" s="296" t="e">
        <f t="shared" ca="1" si="97"/>
        <v>#N/A</v>
      </c>
      <c r="CD39" s="297" t="e">
        <f t="shared" ca="1" si="90"/>
        <v>#N/A</v>
      </c>
      <c r="CE39" s="296" t="e">
        <f t="shared" ca="1" si="90"/>
        <v>#N/A</v>
      </c>
      <c r="CF39" s="296" t="e">
        <f t="shared" ca="1" si="90"/>
        <v>#N/A</v>
      </c>
      <c r="CG39" s="296" t="e">
        <f t="shared" ca="1" si="90"/>
        <v>#N/A</v>
      </c>
      <c r="CH39" s="296" t="e">
        <f t="shared" ca="1" si="90"/>
        <v>#N/A</v>
      </c>
      <c r="CI39" s="296" t="e">
        <f t="shared" ca="1" si="90"/>
        <v>#N/A</v>
      </c>
      <c r="CJ39" s="296" t="e">
        <f t="shared" ca="1" si="90"/>
        <v>#N/A</v>
      </c>
      <c r="CK39" s="296" t="e">
        <f t="shared" ca="1" si="90"/>
        <v>#N/A</v>
      </c>
      <c r="CL39" s="296" t="e">
        <f t="shared" ca="1" si="90"/>
        <v>#N/A</v>
      </c>
      <c r="CM39" s="296" t="e">
        <f t="shared" ca="1" si="90"/>
        <v>#N/A</v>
      </c>
      <c r="CN39" s="297" t="e">
        <f t="shared" ca="1" si="90"/>
        <v>#N/A</v>
      </c>
      <c r="CO39" s="296" t="e">
        <f t="shared" ca="1" si="90"/>
        <v>#N/A</v>
      </c>
      <c r="CP39" s="296" t="e">
        <f t="shared" ca="1" si="91"/>
        <v>#N/A</v>
      </c>
      <c r="CQ39" s="296" t="e">
        <f t="shared" ca="1" si="91"/>
        <v>#N/A</v>
      </c>
      <c r="CR39" s="296" t="e">
        <f t="shared" ca="1" si="91"/>
        <v>#N/A</v>
      </c>
      <c r="CS39" s="296" t="e">
        <f t="shared" ca="1" si="91"/>
        <v>#N/A</v>
      </c>
      <c r="CT39" s="296" t="e">
        <f t="shared" ca="1" si="91"/>
        <v>#N/A</v>
      </c>
      <c r="CU39" s="296" t="e">
        <f t="shared" ca="1" si="91"/>
        <v>#N/A</v>
      </c>
      <c r="CV39" s="296" t="e">
        <f t="shared" ca="1" si="91"/>
        <v>#N/A</v>
      </c>
      <c r="CW39" s="296" t="e">
        <f t="shared" ca="1" si="91"/>
        <v>#N/A</v>
      </c>
      <c r="CX39" s="297" t="e">
        <f t="shared" ca="1" si="99"/>
        <v>#N/A</v>
      </c>
      <c r="CY39" s="296" t="e">
        <f t="shared" ca="1" si="99"/>
        <v>#N/A</v>
      </c>
      <c r="CZ39" s="296" t="e">
        <f t="shared" ca="1" si="99"/>
        <v>#N/A</v>
      </c>
      <c r="DA39" s="296" t="e">
        <f t="shared" ca="1" si="99"/>
        <v>#N/A</v>
      </c>
      <c r="DB39" s="296" t="e">
        <f t="shared" ca="1" si="99"/>
        <v>#N/A</v>
      </c>
      <c r="DC39" s="296" t="e">
        <f t="shared" ca="1" si="99"/>
        <v>#N/A</v>
      </c>
      <c r="DD39" s="296" t="e">
        <f t="shared" ca="1" si="99"/>
        <v>#N/A</v>
      </c>
      <c r="DE39" s="296" t="e">
        <f t="shared" ca="1" si="99"/>
        <v>#N/A</v>
      </c>
      <c r="DF39" s="296" t="e">
        <f t="shared" ca="1" si="99"/>
        <v>#N/A</v>
      </c>
      <c r="DG39" s="296" t="e">
        <f t="shared" ca="1" si="99"/>
        <v>#N/A</v>
      </c>
      <c r="DH39" s="297" t="e">
        <f t="shared" ca="1" si="99"/>
        <v>#N/A</v>
      </c>
      <c r="DI39" s="296" t="e">
        <f t="shared" ca="1" si="94"/>
        <v>#N/A</v>
      </c>
      <c r="DJ39" s="296" t="e">
        <f t="shared" ca="1" si="94"/>
        <v>#N/A</v>
      </c>
      <c r="DK39" s="296" t="e">
        <f t="shared" ca="1" si="94"/>
        <v>#N/A</v>
      </c>
      <c r="DL39" s="296" t="e">
        <f t="shared" ca="1" si="94"/>
        <v>#N/A</v>
      </c>
      <c r="DM39" s="296" t="e">
        <f t="shared" ca="1" si="94"/>
        <v>#N/A</v>
      </c>
      <c r="DN39" s="296" t="e">
        <f t="shared" ca="1" si="94"/>
        <v>#N/A</v>
      </c>
      <c r="DO39" s="296" t="e">
        <f t="shared" ca="1" si="94"/>
        <v>#N/A</v>
      </c>
      <c r="DP39" s="296" t="e">
        <f t="shared" ca="1" si="94"/>
        <v>#N/A</v>
      </c>
      <c r="DQ39" s="296" t="e">
        <f t="shared" ca="1" si="94"/>
        <v>#N/A</v>
      </c>
      <c r="DR39" s="297" t="e">
        <f t="shared" ca="1" si="92"/>
        <v>#N/A</v>
      </c>
      <c r="DS39" s="296" t="e">
        <f t="shared" ca="1" si="92"/>
        <v>#N/A</v>
      </c>
      <c r="DT39" s="296" t="e">
        <f t="shared" ca="1" si="92"/>
        <v>#N/A</v>
      </c>
      <c r="DU39" s="296" t="e">
        <f t="shared" ca="1" si="92"/>
        <v>#N/A</v>
      </c>
      <c r="DV39" s="296" t="e">
        <f t="shared" ca="1" si="92"/>
        <v>#N/A</v>
      </c>
      <c r="DW39" s="296" t="e">
        <f t="shared" ca="1" si="92"/>
        <v>#N/A</v>
      </c>
      <c r="DX39" s="296" t="e">
        <f t="shared" ca="1" si="92"/>
        <v>#N/A</v>
      </c>
      <c r="DY39" s="296" t="e">
        <f t="shared" ca="1" si="92"/>
        <v>#N/A</v>
      </c>
      <c r="DZ39" s="296" t="e">
        <f t="shared" ca="1" si="92"/>
        <v>#N/A</v>
      </c>
      <c r="EA39" s="296" t="e">
        <f t="shared" ca="1" si="92"/>
        <v>#N/A</v>
      </c>
      <c r="EB39" s="297" t="e">
        <f t="shared" ca="1" si="92"/>
        <v>#N/A</v>
      </c>
    </row>
    <row r="40" spans="1:132" ht="15" customHeight="1" x14ac:dyDescent="0.35">
      <c r="A40" s="327" t="s">
        <v>85</v>
      </c>
      <c r="B40" s="328">
        <f t="shared" si="77"/>
        <v>7</v>
      </c>
      <c r="C40" s="292" t="e">
        <f ca="1">CONCATENATE($A$1,".",VLOOKUP($F40,Tools!$J$3:$K$6,2,FALSE),".",VLOOKUP($A40,Tools!$N$3:$O$10,2,FALSE),".",1,".",VLOOKUP($G40,Tools!$R$3:$S$23,2,FALSE),".",$H40)</f>
        <v>#N/A</v>
      </c>
      <c r="D40" s="293" t="e">
        <f t="shared" ca="1" si="98"/>
        <v>#N/A</v>
      </c>
      <c r="E40" s="293" t="e">
        <f t="shared" ca="1" si="98"/>
        <v>#N/A</v>
      </c>
      <c r="F40" s="293" t="e">
        <f t="shared" ca="1" si="98"/>
        <v>#N/A</v>
      </c>
      <c r="G40" s="293" t="e">
        <f t="shared" ca="1" si="98"/>
        <v>#N/A</v>
      </c>
      <c r="H40" s="294" t="e">
        <f t="shared" ca="1" si="74"/>
        <v>#N/A</v>
      </c>
      <c r="I40" s="295" t="e">
        <f t="shared" ca="1" si="85"/>
        <v>#N/A</v>
      </c>
      <c r="J40" s="295" t="e">
        <f t="shared" ca="1" si="85"/>
        <v>#N/A</v>
      </c>
      <c r="K40" s="295" t="e">
        <f t="shared" ca="1" si="85"/>
        <v>#N/A</v>
      </c>
      <c r="L40" s="329" t="e">
        <f t="shared" ca="1" si="85"/>
        <v>#N/A</v>
      </c>
      <c r="M40" s="296" t="e">
        <f t="shared" ca="1" si="102"/>
        <v>#N/A</v>
      </c>
      <c r="N40" s="296" t="e">
        <f t="shared" ca="1" si="102"/>
        <v>#N/A</v>
      </c>
      <c r="O40" s="296" t="e">
        <f t="shared" ca="1" si="102"/>
        <v>#N/A</v>
      </c>
      <c r="P40" s="296" t="e">
        <f t="shared" ca="1" si="102"/>
        <v>#N/A</v>
      </c>
      <c r="Q40" s="296" t="e">
        <f t="shared" ca="1" si="102"/>
        <v>#N/A</v>
      </c>
      <c r="R40" s="296" t="e">
        <f t="shared" ca="1" si="102"/>
        <v>#N/A</v>
      </c>
      <c r="S40" s="296" t="e">
        <f t="shared" ca="1" si="102"/>
        <v>#N/A</v>
      </c>
      <c r="T40" s="296" t="e">
        <f t="shared" ca="1" si="102"/>
        <v>#N/A</v>
      </c>
      <c r="U40" s="296" t="e">
        <f t="shared" ca="1" si="102"/>
        <v>#N/A</v>
      </c>
      <c r="V40" s="297" t="e">
        <f t="shared" ca="1" si="102"/>
        <v>#N/A</v>
      </c>
      <c r="W40" s="296" t="e">
        <f t="shared" ca="1" si="102"/>
        <v>#N/A</v>
      </c>
      <c r="X40" s="296" t="e">
        <f t="shared" ca="1" si="102"/>
        <v>#N/A</v>
      </c>
      <c r="Y40" s="296" t="e">
        <f t="shared" ca="1" si="102"/>
        <v>#N/A</v>
      </c>
      <c r="Z40" s="296" t="e">
        <f t="shared" ca="1" si="102"/>
        <v>#N/A</v>
      </c>
      <c r="AA40" s="296" t="e">
        <f t="shared" ca="1" si="102"/>
        <v>#N/A</v>
      </c>
      <c r="AB40" s="296" t="e">
        <f t="shared" ca="1" si="102"/>
        <v>#N/A</v>
      </c>
      <c r="AC40" s="296" t="e">
        <f t="shared" ca="1" si="102"/>
        <v>#N/A</v>
      </c>
      <c r="AD40" s="296" t="e">
        <f t="shared" ca="1" si="95"/>
        <v>#N/A</v>
      </c>
      <c r="AE40" s="296" t="e">
        <f t="shared" ca="1" si="95"/>
        <v>#N/A</v>
      </c>
      <c r="AF40" s="297" t="e">
        <f t="shared" ca="1" si="95"/>
        <v>#N/A</v>
      </c>
      <c r="AG40" s="296" t="e">
        <f t="shared" ca="1" si="95"/>
        <v>#N/A</v>
      </c>
      <c r="AH40" s="296" t="e">
        <f t="shared" ca="1" si="95"/>
        <v>#N/A</v>
      </c>
      <c r="AI40" s="296" t="e">
        <f t="shared" ca="1" si="95"/>
        <v>#N/A</v>
      </c>
      <c r="AJ40" s="296" t="e">
        <f t="shared" ca="1" si="95"/>
        <v>#N/A</v>
      </c>
      <c r="AK40" s="296" t="e">
        <f t="shared" ca="1" si="95"/>
        <v>#N/A</v>
      </c>
      <c r="AL40" s="296" t="e">
        <f t="shared" ca="1" si="95"/>
        <v>#N/A</v>
      </c>
      <c r="AM40" s="296" t="e">
        <f t="shared" ca="1" si="95"/>
        <v>#N/A</v>
      </c>
      <c r="AN40" s="296" t="e">
        <f t="shared" ca="1" si="95"/>
        <v>#N/A</v>
      </c>
      <c r="AO40" s="296" t="e">
        <f t="shared" ca="1" si="95"/>
        <v>#N/A</v>
      </c>
      <c r="AP40" s="297" t="e">
        <f t="shared" ca="1" si="95"/>
        <v>#N/A</v>
      </c>
      <c r="AQ40" s="296" t="e">
        <f t="shared" ca="1" si="95"/>
        <v>#N/A</v>
      </c>
      <c r="AR40" s="296" t="e">
        <f t="shared" ca="1" si="95"/>
        <v>#N/A</v>
      </c>
      <c r="AS40" s="296" t="e">
        <f t="shared" ca="1" si="95"/>
        <v>#N/A</v>
      </c>
      <c r="AT40" s="296" t="e">
        <f t="shared" ca="1" si="95"/>
        <v>#N/A</v>
      </c>
      <c r="AU40" s="296" t="e">
        <f t="shared" ca="1" si="95"/>
        <v>#N/A</v>
      </c>
      <c r="AV40" s="296" t="e">
        <f t="shared" ca="1" si="96"/>
        <v>#N/A</v>
      </c>
      <c r="AW40" s="296" t="e">
        <f t="shared" ca="1" si="96"/>
        <v>#N/A</v>
      </c>
      <c r="AX40" s="296" t="e">
        <f t="shared" ca="1" si="96"/>
        <v>#N/A</v>
      </c>
      <c r="AY40" s="296" t="e">
        <f t="shared" ca="1" si="96"/>
        <v>#N/A</v>
      </c>
      <c r="AZ40" s="297" t="e">
        <f t="shared" ca="1" si="96"/>
        <v>#N/A</v>
      </c>
      <c r="BA40" s="296" t="e">
        <f t="shared" ca="1" si="96"/>
        <v>#N/A</v>
      </c>
      <c r="BB40" s="296" t="e">
        <f t="shared" ca="1" si="96"/>
        <v>#N/A</v>
      </c>
      <c r="BC40" s="296" t="e">
        <f t="shared" ca="1" si="96"/>
        <v>#N/A</v>
      </c>
      <c r="BD40" s="296" t="e">
        <f t="shared" ca="1" si="96"/>
        <v>#N/A</v>
      </c>
      <c r="BE40" s="296" t="e">
        <f t="shared" ca="1" si="96"/>
        <v>#N/A</v>
      </c>
      <c r="BF40" s="296" t="e">
        <f t="shared" ca="1" si="96"/>
        <v>#N/A</v>
      </c>
      <c r="BG40" s="296" t="e">
        <f t="shared" ca="1" si="96"/>
        <v>#N/A</v>
      </c>
      <c r="BH40" s="296" t="e">
        <f t="shared" ca="1" si="96"/>
        <v>#N/A</v>
      </c>
      <c r="BI40" s="296" t="e">
        <f t="shared" ca="1" si="96"/>
        <v>#N/A</v>
      </c>
      <c r="BJ40" s="297" t="e">
        <f t="shared" ca="1" si="96"/>
        <v>#N/A</v>
      </c>
      <c r="BK40" s="296" t="e">
        <f t="shared" ca="1" si="96"/>
        <v>#N/A</v>
      </c>
      <c r="BL40" s="296" t="e">
        <f t="shared" ca="1" si="97"/>
        <v>#N/A</v>
      </c>
      <c r="BM40" s="296" t="e">
        <f t="shared" ca="1" si="97"/>
        <v>#N/A</v>
      </c>
      <c r="BN40" s="296" t="e">
        <f t="shared" ca="1" si="97"/>
        <v>#N/A</v>
      </c>
      <c r="BO40" s="296" t="e">
        <f t="shared" ca="1" si="97"/>
        <v>#N/A</v>
      </c>
      <c r="BP40" s="296" t="e">
        <f t="shared" ca="1" si="97"/>
        <v>#N/A</v>
      </c>
      <c r="BQ40" s="296" t="e">
        <f t="shared" ca="1" si="97"/>
        <v>#N/A</v>
      </c>
      <c r="BR40" s="296" t="e">
        <f t="shared" ca="1" si="97"/>
        <v>#N/A</v>
      </c>
      <c r="BS40" s="296" t="e">
        <f t="shared" ca="1" si="76"/>
        <v>#N/A</v>
      </c>
      <c r="BT40" s="297" t="e">
        <f t="shared" ca="1" si="97"/>
        <v>#N/A</v>
      </c>
      <c r="BU40" s="296" t="e">
        <f t="shared" ca="1" si="97"/>
        <v>#N/A</v>
      </c>
      <c r="BV40" s="296" t="e">
        <f t="shared" ca="1" si="97"/>
        <v>#N/A</v>
      </c>
      <c r="BW40" s="296" t="e">
        <f t="shared" ca="1" si="97"/>
        <v>#N/A</v>
      </c>
      <c r="BX40" s="296" t="e">
        <f t="shared" ca="1" si="97"/>
        <v>#N/A</v>
      </c>
      <c r="BY40" s="296" t="e">
        <f t="shared" ca="1" si="97"/>
        <v>#N/A</v>
      </c>
      <c r="BZ40" s="296" t="e">
        <f t="shared" ca="1" si="97"/>
        <v>#N/A</v>
      </c>
      <c r="CA40" s="296" t="e">
        <f t="shared" ca="1" si="97"/>
        <v>#N/A</v>
      </c>
      <c r="CB40" s="296" t="e">
        <f t="shared" ca="1" si="97"/>
        <v>#N/A</v>
      </c>
      <c r="CC40" s="296" t="e">
        <f t="shared" ca="1" si="97"/>
        <v>#N/A</v>
      </c>
      <c r="CD40" s="297" t="e">
        <f t="shared" ca="1" si="90"/>
        <v>#N/A</v>
      </c>
      <c r="CE40" s="296" t="e">
        <f t="shared" ca="1" si="90"/>
        <v>#N/A</v>
      </c>
      <c r="CF40" s="296" t="e">
        <f t="shared" ca="1" si="90"/>
        <v>#N/A</v>
      </c>
      <c r="CG40" s="296" t="e">
        <f t="shared" ca="1" si="90"/>
        <v>#N/A</v>
      </c>
      <c r="CH40" s="296" t="e">
        <f t="shared" ca="1" si="90"/>
        <v>#N/A</v>
      </c>
      <c r="CI40" s="296" t="e">
        <f t="shared" ca="1" si="90"/>
        <v>#N/A</v>
      </c>
      <c r="CJ40" s="296" t="e">
        <f t="shared" ca="1" si="90"/>
        <v>#N/A</v>
      </c>
      <c r="CK40" s="296" t="e">
        <f t="shared" ca="1" si="90"/>
        <v>#N/A</v>
      </c>
      <c r="CL40" s="296" t="e">
        <f t="shared" ca="1" si="90"/>
        <v>#N/A</v>
      </c>
      <c r="CM40" s="296" t="e">
        <f t="shared" ca="1" si="90"/>
        <v>#N/A</v>
      </c>
      <c r="CN40" s="297" t="e">
        <f t="shared" ca="1" si="90"/>
        <v>#N/A</v>
      </c>
      <c r="CO40" s="296" t="e">
        <f t="shared" ca="1" si="90"/>
        <v>#N/A</v>
      </c>
      <c r="CP40" s="296" t="e">
        <f t="shared" ca="1" si="91"/>
        <v>#N/A</v>
      </c>
      <c r="CQ40" s="296" t="e">
        <f t="shared" ca="1" si="91"/>
        <v>#N/A</v>
      </c>
      <c r="CR40" s="296" t="e">
        <f t="shared" ca="1" si="91"/>
        <v>#N/A</v>
      </c>
      <c r="CS40" s="296" t="e">
        <f t="shared" ca="1" si="91"/>
        <v>#N/A</v>
      </c>
      <c r="CT40" s="296" t="e">
        <f t="shared" ca="1" si="91"/>
        <v>#N/A</v>
      </c>
      <c r="CU40" s="296" t="e">
        <f t="shared" ca="1" si="91"/>
        <v>#N/A</v>
      </c>
      <c r="CV40" s="296" t="e">
        <f t="shared" ca="1" si="91"/>
        <v>#N/A</v>
      </c>
      <c r="CW40" s="296" t="e">
        <f t="shared" ca="1" si="91"/>
        <v>#N/A</v>
      </c>
      <c r="CX40" s="297" t="e">
        <f t="shared" ca="1" si="99"/>
        <v>#N/A</v>
      </c>
      <c r="CY40" s="296" t="e">
        <f t="shared" ca="1" si="99"/>
        <v>#N/A</v>
      </c>
      <c r="CZ40" s="296" t="e">
        <f t="shared" ca="1" si="99"/>
        <v>#N/A</v>
      </c>
      <c r="DA40" s="296" t="e">
        <f t="shared" ca="1" si="99"/>
        <v>#N/A</v>
      </c>
      <c r="DB40" s="296" t="e">
        <f t="shared" ca="1" si="99"/>
        <v>#N/A</v>
      </c>
      <c r="DC40" s="296" t="e">
        <f t="shared" ca="1" si="99"/>
        <v>#N/A</v>
      </c>
      <c r="DD40" s="296" t="e">
        <f t="shared" ca="1" si="99"/>
        <v>#N/A</v>
      </c>
      <c r="DE40" s="296" t="e">
        <f t="shared" ca="1" si="99"/>
        <v>#N/A</v>
      </c>
      <c r="DF40" s="296" t="e">
        <f t="shared" ca="1" si="99"/>
        <v>#N/A</v>
      </c>
      <c r="DG40" s="296" t="e">
        <f t="shared" ca="1" si="99"/>
        <v>#N/A</v>
      </c>
      <c r="DH40" s="297" t="e">
        <f t="shared" ca="1" si="99"/>
        <v>#N/A</v>
      </c>
      <c r="DI40" s="296" t="e">
        <f t="shared" ca="1" si="94"/>
        <v>#N/A</v>
      </c>
      <c r="DJ40" s="296" t="e">
        <f t="shared" ca="1" si="94"/>
        <v>#N/A</v>
      </c>
      <c r="DK40" s="296" t="e">
        <f t="shared" ca="1" si="94"/>
        <v>#N/A</v>
      </c>
      <c r="DL40" s="296" t="e">
        <f t="shared" ca="1" si="94"/>
        <v>#N/A</v>
      </c>
      <c r="DM40" s="296" t="e">
        <f t="shared" ca="1" si="94"/>
        <v>#N/A</v>
      </c>
      <c r="DN40" s="296" t="e">
        <f t="shared" ca="1" si="94"/>
        <v>#N/A</v>
      </c>
      <c r="DO40" s="296" t="e">
        <f t="shared" ca="1" si="94"/>
        <v>#N/A</v>
      </c>
      <c r="DP40" s="296" t="e">
        <f t="shared" ca="1" si="94"/>
        <v>#N/A</v>
      </c>
      <c r="DQ40" s="296" t="e">
        <f t="shared" ca="1" si="94"/>
        <v>#N/A</v>
      </c>
      <c r="DR40" s="297" t="e">
        <f t="shared" ca="1" si="92"/>
        <v>#N/A</v>
      </c>
      <c r="DS40" s="296" t="e">
        <f t="shared" ca="1" si="92"/>
        <v>#N/A</v>
      </c>
      <c r="DT40" s="296" t="e">
        <f t="shared" ca="1" si="92"/>
        <v>#N/A</v>
      </c>
      <c r="DU40" s="296" t="e">
        <f t="shared" ca="1" si="92"/>
        <v>#N/A</v>
      </c>
      <c r="DV40" s="296" t="e">
        <f t="shared" ca="1" si="92"/>
        <v>#N/A</v>
      </c>
      <c r="DW40" s="296" t="e">
        <f t="shared" ca="1" si="92"/>
        <v>#N/A</v>
      </c>
      <c r="DX40" s="296" t="e">
        <f t="shared" ca="1" si="92"/>
        <v>#N/A</v>
      </c>
      <c r="DY40" s="296" t="e">
        <f t="shared" ca="1" si="92"/>
        <v>#N/A</v>
      </c>
      <c r="DZ40" s="296" t="e">
        <f t="shared" ca="1" si="92"/>
        <v>#N/A</v>
      </c>
      <c r="EA40" s="296" t="e">
        <f t="shared" ca="1" si="92"/>
        <v>#N/A</v>
      </c>
      <c r="EB40" s="297" t="e">
        <f t="shared" ca="1" si="92"/>
        <v>#N/A</v>
      </c>
    </row>
    <row r="41" spans="1:132" ht="15" customHeight="1" x14ac:dyDescent="0.35">
      <c r="A41" s="327" t="s">
        <v>85</v>
      </c>
      <c r="B41" s="328">
        <f t="shared" si="77"/>
        <v>8</v>
      </c>
      <c r="C41" s="292" t="e">
        <f ca="1">CONCATENATE($A$1,".",VLOOKUP($F41,Tools!$J$3:$K$6,2,FALSE),".",VLOOKUP($A41,Tools!$N$3:$O$10,2,FALSE),".",1,".",VLOOKUP($G41,Tools!$R$3:$S$23,2,FALSE),".",$H41)</f>
        <v>#N/A</v>
      </c>
      <c r="D41" s="293" t="e">
        <f t="shared" ca="1" si="98"/>
        <v>#N/A</v>
      </c>
      <c r="E41" s="293" t="e">
        <f t="shared" ca="1" si="98"/>
        <v>#N/A</v>
      </c>
      <c r="F41" s="293" t="e">
        <f t="shared" ca="1" si="98"/>
        <v>#N/A</v>
      </c>
      <c r="G41" s="293" t="e">
        <f t="shared" ca="1" si="98"/>
        <v>#N/A</v>
      </c>
      <c r="H41" s="294" t="e">
        <f t="shared" ca="1" si="74"/>
        <v>#N/A</v>
      </c>
      <c r="I41" s="295" t="e">
        <f t="shared" ca="1" si="85"/>
        <v>#N/A</v>
      </c>
      <c r="J41" s="295" t="e">
        <f t="shared" ca="1" si="85"/>
        <v>#N/A</v>
      </c>
      <c r="K41" s="295" t="e">
        <f t="shared" ca="1" si="85"/>
        <v>#N/A</v>
      </c>
      <c r="L41" s="329" t="e">
        <f t="shared" ca="1" si="85"/>
        <v>#N/A</v>
      </c>
      <c r="M41" s="296" t="e">
        <f t="shared" ca="1" si="102"/>
        <v>#N/A</v>
      </c>
      <c r="N41" s="296" t="e">
        <f t="shared" ca="1" si="102"/>
        <v>#N/A</v>
      </c>
      <c r="O41" s="296" t="e">
        <f t="shared" ca="1" si="102"/>
        <v>#N/A</v>
      </c>
      <c r="P41" s="296" t="e">
        <f t="shared" ca="1" si="102"/>
        <v>#N/A</v>
      </c>
      <c r="Q41" s="296" t="e">
        <f t="shared" ca="1" si="102"/>
        <v>#N/A</v>
      </c>
      <c r="R41" s="296" t="e">
        <f t="shared" ca="1" si="102"/>
        <v>#N/A</v>
      </c>
      <c r="S41" s="296" t="e">
        <f t="shared" ca="1" si="102"/>
        <v>#N/A</v>
      </c>
      <c r="T41" s="296" t="e">
        <f t="shared" ca="1" si="102"/>
        <v>#N/A</v>
      </c>
      <c r="U41" s="296" t="e">
        <f t="shared" ca="1" si="102"/>
        <v>#N/A</v>
      </c>
      <c r="V41" s="297" t="e">
        <f t="shared" ca="1" si="102"/>
        <v>#N/A</v>
      </c>
      <c r="W41" s="296" t="e">
        <f t="shared" ca="1" si="102"/>
        <v>#N/A</v>
      </c>
      <c r="X41" s="296" t="e">
        <f t="shared" ca="1" si="102"/>
        <v>#N/A</v>
      </c>
      <c r="Y41" s="296" t="e">
        <f t="shared" ca="1" si="102"/>
        <v>#N/A</v>
      </c>
      <c r="Z41" s="296" t="e">
        <f t="shared" ca="1" si="102"/>
        <v>#N/A</v>
      </c>
      <c r="AA41" s="296" t="e">
        <f t="shared" ca="1" si="102"/>
        <v>#N/A</v>
      </c>
      <c r="AB41" s="296" t="e">
        <f t="shared" ca="1" si="102"/>
        <v>#N/A</v>
      </c>
      <c r="AC41" s="296" t="e">
        <f t="shared" ca="1" si="102"/>
        <v>#N/A</v>
      </c>
      <c r="AD41" s="296" t="e">
        <f t="shared" ca="1" si="95"/>
        <v>#N/A</v>
      </c>
      <c r="AE41" s="296" t="e">
        <f t="shared" ca="1" si="95"/>
        <v>#N/A</v>
      </c>
      <c r="AF41" s="297" t="e">
        <f t="shared" ca="1" si="95"/>
        <v>#N/A</v>
      </c>
      <c r="AG41" s="296" t="e">
        <f t="shared" ca="1" si="95"/>
        <v>#N/A</v>
      </c>
      <c r="AH41" s="296" t="e">
        <f t="shared" ca="1" si="95"/>
        <v>#N/A</v>
      </c>
      <c r="AI41" s="296" t="e">
        <f t="shared" ca="1" si="95"/>
        <v>#N/A</v>
      </c>
      <c r="AJ41" s="296" t="e">
        <f t="shared" ca="1" si="95"/>
        <v>#N/A</v>
      </c>
      <c r="AK41" s="296" t="e">
        <f t="shared" ca="1" si="95"/>
        <v>#N/A</v>
      </c>
      <c r="AL41" s="296" t="e">
        <f t="shared" ca="1" si="95"/>
        <v>#N/A</v>
      </c>
      <c r="AM41" s="296" t="e">
        <f t="shared" ca="1" si="95"/>
        <v>#N/A</v>
      </c>
      <c r="AN41" s="296" t="e">
        <f t="shared" ca="1" si="95"/>
        <v>#N/A</v>
      </c>
      <c r="AO41" s="296" t="e">
        <f t="shared" ca="1" si="95"/>
        <v>#N/A</v>
      </c>
      <c r="AP41" s="297" t="e">
        <f t="shared" ca="1" si="95"/>
        <v>#N/A</v>
      </c>
      <c r="AQ41" s="296" t="e">
        <f t="shared" ca="1" si="95"/>
        <v>#N/A</v>
      </c>
      <c r="AR41" s="296" t="e">
        <f t="shared" ca="1" si="95"/>
        <v>#N/A</v>
      </c>
      <c r="AS41" s="296" t="e">
        <f t="shared" ca="1" si="95"/>
        <v>#N/A</v>
      </c>
      <c r="AT41" s="296" t="e">
        <f t="shared" ca="1" si="95"/>
        <v>#N/A</v>
      </c>
      <c r="AU41" s="296" t="e">
        <f t="shared" ca="1" si="95"/>
        <v>#N/A</v>
      </c>
      <c r="AV41" s="296" t="e">
        <f t="shared" ca="1" si="96"/>
        <v>#N/A</v>
      </c>
      <c r="AW41" s="296" t="e">
        <f t="shared" ca="1" si="96"/>
        <v>#N/A</v>
      </c>
      <c r="AX41" s="296" t="e">
        <f t="shared" ca="1" si="96"/>
        <v>#N/A</v>
      </c>
      <c r="AY41" s="296" t="e">
        <f t="shared" ca="1" si="96"/>
        <v>#N/A</v>
      </c>
      <c r="AZ41" s="297" t="e">
        <f t="shared" ca="1" si="96"/>
        <v>#N/A</v>
      </c>
      <c r="BA41" s="296" t="e">
        <f t="shared" ca="1" si="96"/>
        <v>#N/A</v>
      </c>
      <c r="BB41" s="296" t="e">
        <f t="shared" ca="1" si="96"/>
        <v>#N/A</v>
      </c>
      <c r="BC41" s="296" t="e">
        <f t="shared" ca="1" si="96"/>
        <v>#N/A</v>
      </c>
      <c r="BD41" s="296" t="e">
        <f t="shared" ca="1" si="96"/>
        <v>#N/A</v>
      </c>
      <c r="BE41" s="296" t="e">
        <f t="shared" ca="1" si="96"/>
        <v>#N/A</v>
      </c>
      <c r="BF41" s="296" t="e">
        <f t="shared" ca="1" si="96"/>
        <v>#N/A</v>
      </c>
      <c r="BG41" s="296" t="e">
        <f t="shared" ca="1" si="96"/>
        <v>#N/A</v>
      </c>
      <c r="BH41" s="296" t="e">
        <f t="shared" ca="1" si="96"/>
        <v>#N/A</v>
      </c>
      <c r="BI41" s="296" t="e">
        <f t="shared" ca="1" si="96"/>
        <v>#N/A</v>
      </c>
      <c r="BJ41" s="297" t="e">
        <f t="shared" ca="1" si="96"/>
        <v>#N/A</v>
      </c>
      <c r="BK41" s="296" t="e">
        <f t="shared" ca="1" si="96"/>
        <v>#N/A</v>
      </c>
      <c r="BL41" s="296" t="e">
        <f t="shared" ca="1" si="97"/>
        <v>#N/A</v>
      </c>
      <c r="BM41" s="296" t="e">
        <f t="shared" ca="1" si="97"/>
        <v>#N/A</v>
      </c>
      <c r="BN41" s="296" t="e">
        <f t="shared" ca="1" si="97"/>
        <v>#N/A</v>
      </c>
      <c r="BO41" s="296" t="e">
        <f t="shared" ca="1" si="97"/>
        <v>#N/A</v>
      </c>
      <c r="BP41" s="296" t="e">
        <f t="shared" ca="1" si="97"/>
        <v>#N/A</v>
      </c>
      <c r="BQ41" s="296" t="e">
        <f t="shared" ca="1" si="97"/>
        <v>#N/A</v>
      </c>
      <c r="BR41" s="296" t="e">
        <f t="shared" ca="1" si="97"/>
        <v>#N/A</v>
      </c>
      <c r="BS41" s="296" t="e">
        <f t="shared" ca="1" si="76"/>
        <v>#N/A</v>
      </c>
      <c r="BT41" s="297" t="e">
        <f t="shared" ca="1" si="97"/>
        <v>#N/A</v>
      </c>
      <c r="BU41" s="296" t="e">
        <f t="shared" ca="1" si="97"/>
        <v>#N/A</v>
      </c>
      <c r="BV41" s="296" t="e">
        <f t="shared" ca="1" si="97"/>
        <v>#N/A</v>
      </c>
      <c r="BW41" s="296" t="e">
        <f t="shared" ca="1" si="97"/>
        <v>#N/A</v>
      </c>
      <c r="BX41" s="296" t="e">
        <f t="shared" ca="1" si="97"/>
        <v>#N/A</v>
      </c>
      <c r="BY41" s="296" t="e">
        <f t="shared" ca="1" si="97"/>
        <v>#N/A</v>
      </c>
      <c r="BZ41" s="296" t="e">
        <f t="shared" ca="1" si="97"/>
        <v>#N/A</v>
      </c>
      <c r="CA41" s="296" t="e">
        <f t="shared" ca="1" si="97"/>
        <v>#N/A</v>
      </c>
      <c r="CB41" s="296" t="e">
        <f t="shared" ca="1" si="97"/>
        <v>#N/A</v>
      </c>
      <c r="CC41" s="296" t="e">
        <f t="shared" ca="1" si="97"/>
        <v>#N/A</v>
      </c>
      <c r="CD41" s="297" t="e">
        <f t="shared" ca="1" si="90"/>
        <v>#N/A</v>
      </c>
      <c r="CE41" s="296" t="e">
        <f t="shared" ca="1" si="90"/>
        <v>#N/A</v>
      </c>
      <c r="CF41" s="296" t="e">
        <f t="shared" ca="1" si="90"/>
        <v>#N/A</v>
      </c>
      <c r="CG41" s="296" t="e">
        <f t="shared" ca="1" si="90"/>
        <v>#N/A</v>
      </c>
      <c r="CH41" s="296" t="e">
        <f t="shared" ca="1" si="90"/>
        <v>#N/A</v>
      </c>
      <c r="CI41" s="296" t="e">
        <f t="shared" ca="1" si="90"/>
        <v>#N/A</v>
      </c>
      <c r="CJ41" s="296" t="e">
        <f t="shared" ca="1" si="90"/>
        <v>#N/A</v>
      </c>
      <c r="CK41" s="296" t="e">
        <f t="shared" ca="1" si="90"/>
        <v>#N/A</v>
      </c>
      <c r="CL41" s="296" t="e">
        <f t="shared" ca="1" si="90"/>
        <v>#N/A</v>
      </c>
      <c r="CM41" s="296" t="e">
        <f t="shared" ca="1" si="90"/>
        <v>#N/A</v>
      </c>
      <c r="CN41" s="297" t="e">
        <f t="shared" ca="1" si="90"/>
        <v>#N/A</v>
      </c>
      <c r="CO41" s="296" t="e">
        <f t="shared" ca="1" si="90"/>
        <v>#N/A</v>
      </c>
      <c r="CP41" s="296" t="e">
        <f t="shared" ca="1" si="91"/>
        <v>#N/A</v>
      </c>
      <c r="CQ41" s="296" t="e">
        <f t="shared" ca="1" si="91"/>
        <v>#N/A</v>
      </c>
      <c r="CR41" s="296" t="e">
        <f t="shared" ca="1" si="91"/>
        <v>#N/A</v>
      </c>
      <c r="CS41" s="296" t="e">
        <f t="shared" ca="1" si="91"/>
        <v>#N/A</v>
      </c>
      <c r="CT41" s="296" t="e">
        <f t="shared" ca="1" si="91"/>
        <v>#N/A</v>
      </c>
      <c r="CU41" s="296" t="e">
        <f t="shared" ca="1" si="91"/>
        <v>#N/A</v>
      </c>
      <c r="CV41" s="296" t="e">
        <f t="shared" ca="1" si="91"/>
        <v>#N/A</v>
      </c>
      <c r="CW41" s="296" t="e">
        <f t="shared" ca="1" si="91"/>
        <v>#N/A</v>
      </c>
      <c r="CX41" s="297" t="e">
        <f t="shared" ca="1" si="99"/>
        <v>#N/A</v>
      </c>
      <c r="CY41" s="296" t="e">
        <f t="shared" ca="1" si="99"/>
        <v>#N/A</v>
      </c>
      <c r="CZ41" s="296" t="e">
        <f t="shared" ca="1" si="99"/>
        <v>#N/A</v>
      </c>
      <c r="DA41" s="296" t="e">
        <f t="shared" ca="1" si="99"/>
        <v>#N/A</v>
      </c>
      <c r="DB41" s="296" t="e">
        <f t="shared" ca="1" si="99"/>
        <v>#N/A</v>
      </c>
      <c r="DC41" s="296" t="e">
        <f t="shared" ca="1" si="99"/>
        <v>#N/A</v>
      </c>
      <c r="DD41" s="296" t="e">
        <f t="shared" ca="1" si="99"/>
        <v>#N/A</v>
      </c>
      <c r="DE41" s="296" t="e">
        <f t="shared" ca="1" si="99"/>
        <v>#N/A</v>
      </c>
      <c r="DF41" s="296" t="e">
        <f t="shared" ca="1" si="99"/>
        <v>#N/A</v>
      </c>
      <c r="DG41" s="296" t="e">
        <f t="shared" ca="1" si="99"/>
        <v>#N/A</v>
      </c>
      <c r="DH41" s="297" t="e">
        <f t="shared" ca="1" si="99"/>
        <v>#N/A</v>
      </c>
      <c r="DI41" s="296" t="e">
        <f t="shared" ca="1" si="94"/>
        <v>#N/A</v>
      </c>
      <c r="DJ41" s="296" t="e">
        <f t="shared" ca="1" si="94"/>
        <v>#N/A</v>
      </c>
      <c r="DK41" s="296" t="e">
        <f t="shared" ca="1" si="94"/>
        <v>#N/A</v>
      </c>
      <c r="DL41" s="296" t="e">
        <f t="shared" ca="1" si="94"/>
        <v>#N/A</v>
      </c>
      <c r="DM41" s="296" t="e">
        <f t="shared" ca="1" si="94"/>
        <v>#N/A</v>
      </c>
      <c r="DN41" s="296" t="e">
        <f t="shared" ca="1" si="94"/>
        <v>#N/A</v>
      </c>
      <c r="DO41" s="296" t="e">
        <f t="shared" ca="1" si="94"/>
        <v>#N/A</v>
      </c>
      <c r="DP41" s="296" t="e">
        <f t="shared" ca="1" si="94"/>
        <v>#N/A</v>
      </c>
      <c r="DQ41" s="296" t="e">
        <f t="shared" ca="1" si="94"/>
        <v>#N/A</v>
      </c>
      <c r="DR41" s="297" t="e">
        <f t="shared" ca="1" si="92"/>
        <v>#N/A</v>
      </c>
      <c r="DS41" s="296" t="e">
        <f t="shared" ca="1" si="92"/>
        <v>#N/A</v>
      </c>
      <c r="DT41" s="296" t="e">
        <f t="shared" ca="1" si="92"/>
        <v>#N/A</v>
      </c>
      <c r="DU41" s="296" t="e">
        <f t="shared" ca="1" si="92"/>
        <v>#N/A</v>
      </c>
      <c r="DV41" s="296" t="e">
        <f t="shared" ca="1" si="92"/>
        <v>#N/A</v>
      </c>
      <c r="DW41" s="296" t="e">
        <f t="shared" ca="1" si="92"/>
        <v>#N/A</v>
      </c>
      <c r="DX41" s="296" t="e">
        <f t="shared" ca="1" si="92"/>
        <v>#N/A</v>
      </c>
      <c r="DY41" s="296" t="e">
        <f t="shared" ca="1" si="92"/>
        <v>#N/A</v>
      </c>
      <c r="DZ41" s="296" t="e">
        <f t="shared" ca="1" si="92"/>
        <v>#N/A</v>
      </c>
      <c r="EA41" s="296" t="e">
        <f t="shared" ca="1" si="92"/>
        <v>#N/A</v>
      </c>
      <c r="EB41" s="297" t="e">
        <f t="shared" ca="1" si="92"/>
        <v>#N/A</v>
      </c>
    </row>
    <row r="42" spans="1:132" ht="15" customHeight="1" x14ac:dyDescent="0.35">
      <c r="A42" s="327" t="s">
        <v>85</v>
      </c>
      <c r="B42" s="328">
        <f t="shared" si="77"/>
        <v>9</v>
      </c>
      <c r="C42" s="292" t="e">
        <f ca="1">CONCATENATE($A$1,".",VLOOKUP($F42,Tools!$J$3:$K$6,2,FALSE),".",VLOOKUP($A42,Tools!$N$3:$O$10,2,FALSE),".",1,".",VLOOKUP($G42,Tools!$R$3:$S$23,2,FALSE),".",$H42)</f>
        <v>#N/A</v>
      </c>
      <c r="D42" s="293" t="e">
        <f t="shared" ca="1" si="98"/>
        <v>#N/A</v>
      </c>
      <c r="E42" s="293" t="e">
        <f t="shared" ca="1" si="98"/>
        <v>#N/A</v>
      </c>
      <c r="F42" s="293" t="e">
        <f t="shared" ca="1" si="98"/>
        <v>#N/A</v>
      </c>
      <c r="G42" s="293" t="e">
        <f t="shared" ca="1" si="98"/>
        <v>#N/A</v>
      </c>
      <c r="H42" s="294" t="e">
        <f t="shared" ca="1" si="74"/>
        <v>#N/A</v>
      </c>
      <c r="I42" s="295" t="e">
        <f t="shared" ca="1" si="85"/>
        <v>#N/A</v>
      </c>
      <c r="J42" s="295" t="e">
        <f t="shared" ca="1" si="85"/>
        <v>#N/A</v>
      </c>
      <c r="K42" s="295" t="e">
        <f t="shared" ca="1" si="85"/>
        <v>#N/A</v>
      </c>
      <c r="L42" s="329" t="e">
        <f t="shared" ca="1" si="85"/>
        <v>#N/A</v>
      </c>
      <c r="M42" s="296" t="e">
        <f t="shared" ca="1" si="102"/>
        <v>#N/A</v>
      </c>
      <c r="N42" s="296" t="e">
        <f t="shared" ca="1" si="102"/>
        <v>#N/A</v>
      </c>
      <c r="O42" s="296" t="e">
        <f t="shared" ca="1" si="102"/>
        <v>#N/A</v>
      </c>
      <c r="P42" s="296" t="e">
        <f t="shared" ca="1" si="102"/>
        <v>#N/A</v>
      </c>
      <c r="Q42" s="296" t="e">
        <f t="shared" ca="1" si="102"/>
        <v>#N/A</v>
      </c>
      <c r="R42" s="296" t="e">
        <f t="shared" ca="1" si="102"/>
        <v>#N/A</v>
      </c>
      <c r="S42" s="296" t="e">
        <f t="shared" ca="1" si="102"/>
        <v>#N/A</v>
      </c>
      <c r="T42" s="296" t="e">
        <f t="shared" ca="1" si="102"/>
        <v>#N/A</v>
      </c>
      <c r="U42" s="296" t="e">
        <f t="shared" ca="1" si="102"/>
        <v>#N/A</v>
      </c>
      <c r="V42" s="297" t="e">
        <f t="shared" ca="1" si="102"/>
        <v>#N/A</v>
      </c>
      <c r="W42" s="296" t="e">
        <f t="shared" ca="1" si="102"/>
        <v>#N/A</v>
      </c>
      <c r="X42" s="296" t="e">
        <f t="shared" ca="1" si="102"/>
        <v>#N/A</v>
      </c>
      <c r="Y42" s="296" t="e">
        <f t="shared" ca="1" si="102"/>
        <v>#N/A</v>
      </c>
      <c r="Z42" s="296" t="e">
        <f t="shared" ca="1" si="102"/>
        <v>#N/A</v>
      </c>
      <c r="AA42" s="296" t="e">
        <f t="shared" ca="1" si="102"/>
        <v>#N/A</v>
      </c>
      <c r="AB42" s="296" t="e">
        <f t="shared" ca="1" si="102"/>
        <v>#N/A</v>
      </c>
      <c r="AC42" s="296" t="e">
        <f t="shared" ca="1" si="102"/>
        <v>#N/A</v>
      </c>
      <c r="AD42" s="296" t="e">
        <f t="shared" ca="1" si="95"/>
        <v>#N/A</v>
      </c>
      <c r="AE42" s="296" t="e">
        <f t="shared" ca="1" si="95"/>
        <v>#N/A</v>
      </c>
      <c r="AF42" s="297" t="e">
        <f t="shared" ca="1" si="95"/>
        <v>#N/A</v>
      </c>
      <c r="AG42" s="296" t="e">
        <f t="shared" ca="1" si="95"/>
        <v>#N/A</v>
      </c>
      <c r="AH42" s="296" t="e">
        <f t="shared" ca="1" si="95"/>
        <v>#N/A</v>
      </c>
      <c r="AI42" s="296" t="e">
        <f t="shared" ca="1" si="95"/>
        <v>#N/A</v>
      </c>
      <c r="AJ42" s="296" t="e">
        <f t="shared" ca="1" si="95"/>
        <v>#N/A</v>
      </c>
      <c r="AK42" s="296" t="e">
        <f t="shared" ca="1" si="95"/>
        <v>#N/A</v>
      </c>
      <c r="AL42" s="296" t="e">
        <f t="shared" ca="1" si="95"/>
        <v>#N/A</v>
      </c>
      <c r="AM42" s="296" t="e">
        <f t="shared" ca="1" si="95"/>
        <v>#N/A</v>
      </c>
      <c r="AN42" s="296" t="e">
        <f t="shared" ca="1" si="95"/>
        <v>#N/A</v>
      </c>
      <c r="AO42" s="296" t="e">
        <f t="shared" ca="1" si="95"/>
        <v>#N/A</v>
      </c>
      <c r="AP42" s="297" t="e">
        <f t="shared" ca="1" si="95"/>
        <v>#N/A</v>
      </c>
      <c r="AQ42" s="296" t="e">
        <f t="shared" ca="1" si="95"/>
        <v>#N/A</v>
      </c>
      <c r="AR42" s="296" t="e">
        <f t="shared" ca="1" si="95"/>
        <v>#N/A</v>
      </c>
      <c r="AS42" s="296" t="e">
        <f t="shared" ca="1" si="95"/>
        <v>#N/A</v>
      </c>
      <c r="AT42" s="296" t="e">
        <f t="shared" ca="1" si="95"/>
        <v>#N/A</v>
      </c>
      <c r="AU42" s="296" t="e">
        <f t="shared" ca="1" si="95"/>
        <v>#N/A</v>
      </c>
      <c r="AV42" s="296" t="e">
        <f t="shared" ca="1" si="96"/>
        <v>#N/A</v>
      </c>
      <c r="AW42" s="296" t="e">
        <f t="shared" ca="1" si="96"/>
        <v>#N/A</v>
      </c>
      <c r="AX42" s="296" t="e">
        <f t="shared" ca="1" si="96"/>
        <v>#N/A</v>
      </c>
      <c r="AY42" s="296" t="e">
        <f t="shared" ca="1" si="96"/>
        <v>#N/A</v>
      </c>
      <c r="AZ42" s="297" t="e">
        <f t="shared" ca="1" si="96"/>
        <v>#N/A</v>
      </c>
      <c r="BA42" s="296" t="e">
        <f t="shared" ca="1" si="96"/>
        <v>#N/A</v>
      </c>
      <c r="BB42" s="296" t="e">
        <f t="shared" ca="1" si="96"/>
        <v>#N/A</v>
      </c>
      <c r="BC42" s="296" t="e">
        <f t="shared" ca="1" si="96"/>
        <v>#N/A</v>
      </c>
      <c r="BD42" s="296" t="e">
        <f t="shared" ca="1" si="96"/>
        <v>#N/A</v>
      </c>
      <c r="BE42" s="296" t="e">
        <f t="shared" ca="1" si="96"/>
        <v>#N/A</v>
      </c>
      <c r="BF42" s="296" t="e">
        <f t="shared" ca="1" si="96"/>
        <v>#N/A</v>
      </c>
      <c r="BG42" s="296" t="e">
        <f t="shared" ca="1" si="96"/>
        <v>#N/A</v>
      </c>
      <c r="BH42" s="296" t="e">
        <f t="shared" ca="1" si="96"/>
        <v>#N/A</v>
      </c>
      <c r="BI42" s="296" t="e">
        <f t="shared" ca="1" si="96"/>
        <v>#N/A</v>
      </c>
      <c r="BJ42" s="297" t="e">
        <f t="shared" ca="1" si="96"/>
        <v>#N/A</v>
      </c>
      <c r="BK42" s="296" t="e">
        <f t="shared" ca="1" si="96"/>
        <v>#N/A</v>
      </c>
      <c r="BL42" s="296" t="e">
        <f t="shared" ca="1" si="97"/>
        <v>#N/A</v>
      </c>
      <c r="BM42" s="296" t="e">
        <f t="shared" ca="1" si="97"/>
        <v>#N/A</v>
      </c>
      <c r="BN42" s="296" t="e">
        <f t="shared" ca="1" si="97"/>
        <v>#N/A</v>
      </c>
      <c r="BO42" s="296" t="e">
        <f t="shared" ca="1" si="97"/>
        <v>#N/A</v>
      </c>
      <c r="BP42" s="296" t="e">
        <f t="shared" ca="1" si="97"/>
        <v>#N/A</v>
      </c>
      <c r="BQ42" s="296" t="e">
        <f t="shared" ca="1" si="97"/>
        <v>#N/A</v>
      </c>
      <c r="BR42" s="296" t="e">
        <f t="shared" ca="1" si="97"/>
        <v>#N/A</v>
      </c>
      <c r="BS42" s="296" t="e">
        <f t="shared" ca="1" si="76"/>
        <v>#N/A</v>
      </c>
      <c r="BT42" s="297" t="e">
        <f t="shared" ca="1" si="97"/>
        <v>#N/A</v>
      </c>
      <c r="BU42" s="296" t="e">
        <f t="shared" ca="1" si="97"/>
        <v>#N/A</v>
      </c>
      <c r="BV42" s="296" t="e">
        <f t="shared" ca="1" si="97"/>
        <v>#N/A</v>
      </c>
      <c r="BW42" s="296" t="e">
        <f t="shared" ca="1" si="97"/>
        <v>#N/A</v>
      </c>
      <c r="BX42" s="296" t="e">
        <f t="shared" ca="1" si="97"/>
        <v>#N/A</v>
      </c>
      <c r="BY42" s="296" t="e">
        <f t="shared" ca="1" si="97"/>
        <v>#N/A</v>
      </c>
      <c r="BZ42" s="296" t="e">
        <f t="shared" ca="1" si="97"/>
        <v>#N/A</v>
      </c>
      <c r="CA42" s="296" t="e">
        <f t="shared" ca="1" si="97"/>
        <v>#N/A</v>
      </c>
      <c r="CB42" s="296" t="e">
        <f t="shared" ca="1" si="97"/>
        <v>#N/A</v>
      </c>
      <c r="CC42" s="296" t="e">
        <f t="shared" ca="1" si="97"/>
        <v>#N/A</v>
      </c>
      <c r="CD42" s="297" t="e">
        <f t="shared" ca="1" si="90"/>
        <v>#N/A</v>
      </c>
      <c r="CE42" s="296" t="e">
        <f t="shared" ca="1" si="90"/>
        <v>#N/A</v>
      </c>
      <c r="CF42" s="296" t="e">
        <f t="shared" ca="1" si="90"/>
        <v>#N/A</v>
      </c>
      <c r="CG42" s="296" t="e">
        <f t="shared" ca="1" si="90"/>
        <v>#N/A</v>
      </c>
      <c r="CH42" s="296" t="e">
        <f t="shared" ca="1" si="90"/>
        <v>#N/A</v>
      </c>
      <c r="CI42" s="296" t="e">
        <f t="shared" ca="1" si="90"/>
        <v>#N/A</v>
      </c>
      <c r="CJ42" s="296" t="e">
        <f t="shared" ca="1" si="90"/>
        <v>#N/A</v>
      </c>
      <c r="CK42" s="296" t="e">
        <f t="shared" ca="1" si="90"/>
        <v>#N/A</v>
      </c>
      <c r="CL42" s="296" t="e">
        <f t="shared" ca="1" si="90"/>
        <v>#N/A</v>
      </c>
      <c r="CM42" s="296" t="e">
        <f t="shared" ca="1" si="90"/>
        <v>#N/A</v>
      </c>
      <c r="CN42" s="297" t="e">
        <f t="shared" ca="1" si="90"/>
        <v>#N/A</v>
      </c>
      <c r="CO42" s="296" t="e">
        <f t="shared" ca="1" si="90"/>
        <v>#N/A</v>
      </c>
      <c r="CP42" s="296" t="e">
        <f t="shared" ca="1" si="91"/>
        <v>#N/A</v>
      </c>
      <c r="CQ42" s="296" t="e">
        <f t="shared" ca="1" si="91"/>
        <v>#N/A</v>
      </c>
      <c r="CR42" s="296" t="e">
        <f t="shared" ca="1" si="91"/>
        <v>#N/A</v>
      </c>
      <c r="CS42" s="296" t="e">
        <f t="shared" ca="1" si="91"/>
        <v>#N/A</v>
      </c>
      <c r="CT42" s="296" t="e">
        <f t="shared" ca="1" si="91"/>
        <v>#N/A</v>
      </c>
      <c r="CU42" s="296" t="e">
        <f t="shared" ca="1" si="91"/>
        <v>#N/A</v>
      </c>
      <c r="CV42" s="296" t="e">
        <f t="shared" ca="1" si="91"/>
        <v>#N/A</v>
      </c>
      <c r="CW42" s="296" t="e">
        <f t="shared" ca="1" si="91"/>
        <v>#N/A</v>
      </c>
      <c r="CX42" s="297" t="e">
        <f t="shared" ca="1" si="99"/>
        <v>#N/A</v>
      </c>
      <c r="CY42" s="296" t="e">
        <f t="shared" ca="1" si="99"/>
        <v>#N/A</v>
      </c>
      <c r="CZ42" s="296" t="e">
        <f t="shared" ca="1" si="99"/>
        <v>#N/A</v>
      </c>
      <c r="DA42" s="296" t="e">
        <f t="shared" ca="1" si="99"/>
        <v>#N/A</v>
      </c>
      <c r="DB42" s="296" t="e">
        <f t="shared" ca="1" si="99"/>
        <v>#N/A</v>
      </c>
      <c r="DC42" s="296" t="e">
        <f t="shared" ca="1" si="99"/>
        <v>#N/A</v>
      </c>
      <c r="DD42" s="296" t="e">
        <f t="shared" ca="1" si="99"/>
        <v>#N/A</v>
      </c>
      <c r="DE42" s="296" t="e">
        <f t="shared" ca="1" si="99"/>
        <v>#N/A</v>
      </c>
      <c r="DF42" s="296" t="e">
        <f t="shared" ca="1" si="99"/>
        <v>#N/A</v>
      </c>
      <c r="DG42" s="296" t="e">
        <f t="shared" ca="1" si="99"/>
        <v>#N/A</v>
      </c>
      <c r="DH42" s="297" t="e">
        <f t="shared" ca="1" si="99"/>
        <v>#N/A</v>
      </c>
      <c r="DI42" s="296" t="e">
        <f t="shared" ca="1" si="94"/>
        <v>#N/A</v>
      </c>
      <c r="DJ42" s="296" t="e">
        <f t="shared" ca="1" si="94"/>
        <v>#N/A</v>
      </c>
      <c r="DK42" s="296" t="e">
        <f t="shared" ca="1" si="94"/>
        <v>#N/A</v>
      </c>
      <c r="DL42" s="296" t="e">
        <f t="shared" ca="1" si="94"/>
        <v>#N/A</v>
      </c>
      <c r="DM42" s="296" t="e">
        <f t="shared" ca="1" si="94"/>
        <v>#N/A</v>
      </c>
      <c r="DN42" s="296" t="e">
        <f t="shared" ca="1" si="94"/>
        <v>#N/A</v>
      </c>
      <c r="DO42" s="296" t="e">
        <f t="shared" ca="1" si="94"/>
        <v>#N/A</v>
      </c>
      <c r="DP42" s="296" t="e">
        <f t="shared" ca="1" si="94"/>
        <v>#N/A</v>
      </c>
      <c r="DQ42" s="296" t="e">
        <f t="shared" ca="1" si="94"/>
        <v>#N/A</v>
      </c>
      <c r="DR42" s="297" t="e">
        <f t="shared" ca="1" si="92"/>
        <v>#N/A</v>
      </c>
      <c r="DS42" s="296" t="e">
        <f t="shared" ca="1" si="92"/>
        <v>#N/A</v>
      </c>
      <c r="DT42" s="296" t="e">
        <f t="shared" ca="1" si="92"/>
        <v>#N/A</v>
      </c>
      <c r="DU42" s="296" t="e">
        <f t="shared" ca="1" si="92"/>
        <v>#N/A</v>
      </c>
      <c r="DV42" s="296" t="e">
        <f t="shared" ca="1" si="92"/>
        <v>#N/A</v>
      </c>
      <c r="DW42" s="296" t="e">
        <f t="shared" ca="1" si="92"/>
        <v>#N/A</v>
      </c>
      <c r="DX42" s="296" t="e">
        <f t="shared" ca="1" si="92"/>
        <v>#N/A</v>
      </c>
      <c r="DY42" s="296" t="e">
        <f t="shared" ca="1" si="92"/>
        <v>#N/A</v>
      </c>
      <c r="DZ42" s="296" t="e">
        <f t="shared" ca="1" si="92"/>
        <v>#N/A</v>
      </c>
      <c r="EA42" s="296" t="e">
        <f t="shared" ca="1" si="92"/>
        <v>#N/A</v>
      </c>
      <c r="EB42" s="297" t="e">
        <f t="shared" ca="1" si="92"/>
        <v>#N/A</v>
      </c>
    </row>
    <row r="43" spans="1:132" ht="15" customHeight="1" x14ac:dyDescent="0.35">
      <c r="A43" s="327" t="s">
        <v>85</v>
      </c>
      <c r="B43" s="328">
        <f t="shared" si="77"/>
        <v>10</v>
      </c>
      <c r="C43" s="292" t="e">
        <f ca="1">CONCATENATE($A$1,".",VLOOKUP($F43,Tools!$J$3:$K$6,2,FALSE),".",VLOOKUP($A43,Tools!$N$3:$O$10,2,FALSE),".",1,".",VLOOKUP($G43,Tools!$R$3:$S$23,2,FALSE),".",$H43)</f>
        <v>#N/A</v>
      </c>
      <c r="D43" s="293" t="e">
        <f t="shared" ca="1" si="98"/>
        <v>#N/A</v>
      </c>
      <c r="E43" s="293" t="e">
        <f t="shared" ca="1" si="98"/>
        <v>#N/A</v>
      </c>
      <c r="F43" s="293" t="e">
        <f t="shared" ca="1" si="98"/>
        <v>#N/A</v>
      </c>
      <c r="G43" s="293" t="e">
        <f t="shared" ca="1" si="98"/>
        <v>#N/A</v>
      </c>
      <c r="H43" s="294" t="e">
        <f t="shared" ca="1" si="74"/>
        <v>#N/A</v>
      </c>
      <c r="I43" s="295" t="e">
        <f t="shared" ca="1" si="85"/>
        <v>#N/A</v>
      </c>
      <c r="J43" s="295" t="e">
        <f t="shared" ca="1" si="85"/>
        <v>#N/A</v>
      </c>
      <c r="K43" s="295" t="e">
        <f t="shared" ca="1" si="85"/>
        <v>#N/A</v>
      </c>
      <c r="L43" s="329" t="e">
        <f t="shared" ca="1" si="85"/>
        <v>#N/A</v>
      </c>
      <c r="M43" s="296" t="e">
        <f t="shared" ca="1" si="102"/>
        <v>#N/A</v>
      </c>
      <c r="N43" s="296" t="e">
        <f t="shared" ca="1" si="102"/>
        <v>#N/A</v>
      </c>
      <c r="O43" s="296" t="e">
        <f t="shared" ca="1" si="102"/>
        <v>#N/A</v>
      </c>
      <c r="P43" s="296" t="e">
        <f t="shared" ca="1" si="102"/>
        <v>#N/A</v>
      </c>
      <c r="Q43" s="296" t="e">
        <f t="shared" ca="1" si="102"/>
        <v>#N/A</v>
      </c>
      <c r="R43" s="296" t="e">
        <f t="shared" ca="1" si="102"/>
        <v>#N/A</v>
      </c>
      <c r="S43" s="296" t="e">
        <f t="shared" ca="1" si="102"/>
        <v>#N/A</v>
      </c>
      <c r="T43" s="296" t="e">
        <f t="shared" ca="1" si="102"/>
        <v>#N/A</v>
      </c>
      <c r="U43" s="296" t="e">
        <f t="shared" ca="1" si="102"/>
        <v>#N/A</v>
      </c>
      <c r="V43" s="297" t="e">
        <f t="shared" ca="1" si="102"/>
        <v>#N/A</v>
      </c>
      <c r="W43" s="296" t="e">
        <f t="shared" ca="1" si="102"/>
        <v>#N/A</v>
      </c>
      <c r="X43" s="296" t="e">
        <f t="shared" ca="1" si="102"/>
        <v>#N/A</v>
      </c>
      <c r="Y43" s="296" t="e">
        <f t="shared" ca="1" si="102"/>
        <v>#N/A</v>
      </c>
      <c r="Z43" s="296" t="e">
        <f t="shared" ca="1" si="102"/>
        <v>#N/A</v>
      </c>
      <c r="AA43" s="296" t="e">
        <f t="shared" ca="1" si="102"/>
        <v>#N/A</v>
      </c>
      <c r="AB43" s="296" t="e">
        <f t="shared" ca="1" si="102"/>
        <v>#N/A</v>
      </c>
      <c r="AC43" s="296" t="e">
        <f t="shared" ca="1" si="102"/>
        <v>#N/A</v>
      </c>
      <c r="AD43" s="296" t="e">
        <f t="shared" ca="1" si="95"/>
        <v>#N/A</v>
      </c>
      <c r="AE43" s="296" t="e">
        <f t="shared" ca="1" si="95"/>
        <v>#N/A</v>
      </c>
      <c r="AF43" s="297" t="e">
        <f t="shared" ca="1" si="95"/>
        <v>#N/A</v>
      </c>
      <c r="AG43" s="296" t="e">
        <f t="shared" ca="1" si="95"/>
        <v>#N/A</v>
      </c>
      <c r="AH43" s="296" t="e">
        <f t="shared" ca="1" si="95"/>
        <v>#N/A</v>
      </c>
      <c r="AI43" s="296" t="e">
        <f t="shared" ca="1" si="95"/>
        <v>#N/A</v>
      </c>
      <c r="AJ43" s="296" t="e">
        <f t="shared" ca="1" si="95"/>
        <v>#N/A</v>
      </c>
      <c r="AK43" s="296" t="e">
        <f t="shared" ca="1" si="95"/>
        <v>#N/A</v>
      </c>
      <c r="AL43" s="296" t="e">
        <f t="shared" ca="1" si="95"/>
        <v>#N/A</v>
      </c>
      <c r="AM43" s="296" t="e">
        <f t="shared" ca="1" si="95"/>
        <v>#N/A</v>
      </c>
      <c r="AN43" s="296" t="e">
        <f t="shared" ca="1" si="95"/>
        <v>#N/A</v>
      </c>
      <c r="AO43" s="296" t="e">
        <f t="shared" ca="1" si="95"/>
        <v>#N/A</v>
      </c>
      <c r="AP43" s="297" t="e">
        <f t="shared" ca="1" si="95"/>
        <v>#N/A</v>
      </c>
      <c r="AQ43" s="296" t="e">
        <f t="shared" ca="1" si="95"/>
        <v>#N/A</v>
      </c>
      <c r="AR43" s="296" t="e">
        <f t="shared" ca="1" si="95"/>
        <v>#N/A</v>
      </c>
      <c r="AS43" s="296" t="e">
        <f t="shared" ca="1" si="95"/>
        <v>#N/A</v>
      </c>
      <c r="AT43" s="296" t="e">
        <f t="shared" ca="1" si="95"/>
        <v>#N/A</v>
      </c>
      <c r="AU43" s="296" t="e">
        <f t="shared" ca="1" si="95"/>
        <v>#N/A</v>
      </c>
      <c r="AV43" s="296" t="e">
        <f t="shared" ca="1" si="96"/>
        <v>#N/A</v>
      </c>
      <c r="AW43" s="296" t="e">
        <f t="shared" ca="1" si="96"/>
        <v>#N/A</v>
      </c>
      <c r="AX43" s="296" t="e">
        <f t="shared" ca="1" si="96"/>
        <v>#N/A</v>
      </c>
      <c r="AY43" s="296" t="e">
        <f t="shared" ca="1" si="96"/>
        <v>#N/A</v>
      </c>
      <c r="AZ43" s="297" t="e">
        <f t="shared" ca="1" si="96"/>
        <v>#N/A</v>
      </c>
      <c r="BA43" s="296" t="e">
        <f t="shared" ca="1" si="96"/>
        <v>#N/A</v>
      </c>
      <c r="BB43" s="296" t="e">
        <f t="shared" ca="1" si="96"/>
        <v>#N/A</v>
      </c>
      <c r="BC43" s="296" t="e">
        <f t="shared" ca="1" si="96"/>
        <v>#N/A</v>
      </c>
      <c r="BD43" s="296" t="e">
        <f t="shared" ca="1" si="96"/>
        <v>#N/A</v>
      </c>
      <c r="BE43" s="296" t="e">
        <f t="shared" ca="1" si="96"/>
        <v>#N/A</v>
      </c>
      <c r="BF43" s="296" t="e">
        <f t="shared" ca="1" si="96"/>
        <v>#N/A</v>
      </c>
      <c r="BG43" s="296" t="e">
        <f t="shared" ca="1" si="96"/>
        <v>#N/A</v>
      </c>
      <c r="BH43" s="296" t="e">
        <f t="shared" ca="1" si="96"/>
        <v>#N/A</v>
      </c>
      <c r="BI43" s="296" t="e">
        <f t="shared" ca="1" si="96"/>
        <v>#N/A</v>
      </c>
      <c r="BJ43" s="297" t="e">
        <f t="shared" ca="1" si="96"/>
        <v>#N/A</v>
      </c>
      <c r="BK43" s="296" t="e">
        <f t="shared" ca="1" si="96"/>
        <v>#N/A</v>
      </c>
      <c r="BL43" s="296" t="e">
        <f t="shared" ca="1" si="97"/>
        <v>#N/A</v>
      </c>
      <c r="BM43" s="296" t="e">
        <f t="shared" ca="1" si="97"/>
        <v>#N/A</v>
      </c>
      <c r="BN43" s="296" t="e">
        <f t="shared" ca="1" si="97"/>
        <v>#N/A</v>
      </c>
      <c r="BO43" s="296" t="e">
        <f t="shared" ca="1" si="97"/>
        <v>#N/A</v>
      </c>
      <c r="BP43" s="296" t="e">
        <f t="shared" ca="1" si="97"/>
        <v>#N/A</v>
      </c>
      <c r="BQ43" s="296" t="e">
        <f t="shared" ca="1" si="97"/>
        <v>#N/A</v>
      </c>
      <c r="BR43" s="296" t="e">
        <f t="shared" ca="1" si="97"/>
        <v>#N/A</v>
      </c>
      <c r="BS43" s="296" t="e">
        <f t="shared" ca="1" si="76"/>
        <v>#N/A</v>
      </c>
      <c r="BT43" s="297" t="e">
        <f t="shared" ca="1" si="97"/>
        <v>#N/A</v>
      </c>
      <c r="BU43" s="296" t="e">
        <f t="shared" ca="1" si="97"/>
        <v>#N/A</v>
      </c>
      <c r="BV43" s="296" t="e">
        <f t="shared" ca="1" si="97"/>
        <v>#N/A</v>
      </c>
      <c r="BW43" s="296" t="e">
        <f t="shared" ca="1" si="97"/>
        <v>#N/A</v>
      </c>
      <c r="BX43" s="296" t="e">
        <f t="shared" ca="1" si="97"/>
        <v>#N/A</v>
      </c>
      <c r="BY43" s="296" t="e">
        <f t="shared" ca="1" si="97"/>
        <v>#N/A</v>
      </c>
      <c r="BZ43" s="296" t="e">
        <f t="shared" ca="1" si="97"/>
        <v>#N/A</v>
      </c>
      <c r="CA43" s="296" t="e">
        <f t="shared" ca="1" si="97"/>
        <v>#N/A</v>
      </c>
      <c r="CB43" s="296" t="e">
        <f t="shared" ca="1" si="97"/>
        <v>#N/A</v>
      </c>
      <c r="CC43" s="296" t="e">
        <f t="shared" ca="1" si="97"/>
        <v>#N/A</v>
      </c>
      <c r="CD43" s="297" t="e">
        <f t="shared" ca="1" si="90"/>
        <v>#N/A</v>
      </c>
      <c r="CE43" s="296" t="e">
        <f t="shared" ca="1" si="90"/>
        <v>#N/A</v>
      </c>
      <c r="CF43" s="296" t="e">
        <f t="shared" ca="1" si="90"/>
        <v>#N/A</v>
      </c>
      <c r="CG43" s="296" t="e">
        <f t="shared" ca="1" si="90"/>
        <v>#N/A</v>
      </c>
      <c r="CH43" s="296" t="e">
        <f t="shared" ca="1" si="90"/>
        <v>#N/A</v>
      </c>
      <c r="CI43" s="296" t="e">
        <f t="shared" ca="1" si="90"/>
        <v>#N/A</v>
      </c>
      <c r="CJ43" s="296" t="e">
        <f t="shared" ca="1" si="90"/>
        <v>#N/A</v>
      </c>
      <c r="CK43" s="296" t="e">
        <f t="shared" ca="1" si="90"/>
        <v>#N/A</v>
      </c>
      <c r="CL43" s="296" t="e">
        <f t="shared" ca="1" si="90"/>
        <v>#N/A</v>
      </c>
      <c r="CM43" s="296" t="e">
        <f t="shared" ca="1" si="90"/>
        <v>#N/A</v>
      </c>
      <c r="CN43" s="297" t="e">
        <f t="shared" ca="1" si="90"/>
        <v>#N/A</v>
      </c>
      <c r="CO43" s="296" t="e">
        <f t="shared" ca="1" si="90"/>
        <v>#N/A</v>
      </c>
      <c r="CP43" s="296" t="e">
        <f t="shared" ca="1" si="91"/>
        <v>#N/A</v>
      </c>
      <c r="CQ43" s="296" t="e">
        <f t="shared" ca="1" si="91"/>
        <v>#N/A</v>
      </c>
      <c r="CR43" s="296" t="e">
        <f t="shared" ca="1" si="91"/>
        <v>#N/A</v>
      </c>
      <c r="CS43" s="296" t="e">
        <f t="shared" ca="1" si="91"/>
        <v>#N/A</v>
      </c>
      <c r="CT43" s="296" t="e">
        <f t="shared" ca="1" si="91"/>
        <v>#N/A</v>
      </c>
      <c r="CU43" s="296" t="e">
        <f t="shared" ca="1" si="91"/>
        <v>#N/A</v>
      </c>
      <c r="CV43" s="296" t="e">
        <f t="shared" ca="1" si="91"/>
        <v>#N/A</v>
      </c>
      <c r="CW43" s="296" t="e">
        <f t="shared" ca="1" si="91"/>
        <v>#N/A</v>
      </c>
      <c r="CX43" s="297" t="e">
        <f t="shared" ca="1" si="99"/>
        <v>#N/A</v>
      </c>
      <c r="CY43" s="296" t="e">
        <f t="shared" ca="1" si="99"/>
        <v>#N/A</v>
      </c>
      <c r="CZ43" s="296" t="e">
        <f t="shared" ca="1" si="99"/>
        <v>#N/A</v>
      </c>
      <c r="DA43" s="296" t="e">
        <f t="shared" ca="1" si="99"/>
        <v>#N/A</v>
      </c>
      <c r="DB43" s="296" t="e">
        <f t="shared" ca="1" si="99"/>
        <v>#N/A</v>
      </c>
      <c r="DC43" s="296" t="e">
        <f t="shared" ca="1" si="99"/>
        <v>#N/A</v>
      </c>
      <c r="DD43" s="296" t="e">
        <f t="shared" ca="1" si="99"/>
        <v>#N/A</v>
      </c>
      <c r="DE43" s="296" t="e">
        <f t="shared" ca="1" si="99"/>
        <v>#N/A</v>
      </c>
      <c r="DF43" s="296" t="e">
        <f t="shared" ca="1" si="99"/>
        <v>#N/A</v>
      </c>
      <c r="DG43" s="296" t="e">
        <f t="shared" ca="1" si="99"/>
        <v>#N/A</v>
      </c>
      <c r="DH43" s="297" t="e">
        <f t="shared" ca="1" si="99"/>
        <v>#N/A</v>
      </c>
      <c r="DI43" s="296" t="e">
        <f t="shared" ca="1" si="94"/>
        <v>#N/A</v>
      </c>
      <c r="DJ43" s="296" t="e">
        <f t="shared" ca="1" si="94"/>
        <v>#N/A</v>
      </c>
      <c r="DK43" s="296" t="e">
        <f t="shared" ca="1" si="94"/>
        <v>#N/A</v>
      </c>
      <c r="DL43" s="296" t="e">
        <f t="shared" ca="1" si="94"/>
        <v>#N/A</v>
      </c>
      <c r="DM43" s="296" t="e">
        <f t="shared" ca="1" si="94"/>
        <v>#N/A</v>
      </c>
      <c r="DN43" s="296" t="e">
        <f t="shared" ca="1" si="94"/>
        <v>#N/A</v>
      </c>
      <c r="DO43" s="296" t="e">
        <f t="shared" ca="1" si="94"/>
        <v>#N/A</v>
      </c>
      <c r="DP43" s="296" t="e">
        <f t="shared" ca="1" si="94"/>
        <v>#N/A</v>
      </c>
      <c r="DQ43" s="296" t="e">
        <f t="shared" ca="1" si="94"/>
        <v>#N/A</v>
      </c>
      <c r="DR43" s="297" t="e">
        <f t="shared" ca="1" si="92"/>
        <v>#N/A</v>
      </c>
      <c r="DS43" s="296" t="e">
        <f t="shared" ca="1" si="92"/>
        <v>#N/A</v>
      </c>
      <c r="DT43" s="296" t="e">
        <f t="shared" ca="1" si="92"/>
        <v>#N/A</v>
      </c>
      <c r="DU43" s="296" t="e">
        <f t="shared" ca="1" si="92"/>
        <v>#N/A</v>
      </c>
      <c r="DV43" s="296" t="e">
        <f t="shared" ca="1" si="92"/>
        <v>#N/A</v>
      </c>
      <c r="DW43" s="296" t="e">
        <f t="shared" ca="1" si="92"/>
        <v>#N/A</v>
      </c>
      <c r="DX43" s="296" t="e">
        <f t="shared" ca="1" si="92"/>
        <v>#N/A</v>
      </c>
      <c r="DY43" s="296" t="e">
        <f t="shared" ca="1" si="92"/>
        <v>#N/A</v>
      </c>
      <c r="DZ43" s="296" t="e">
        <f t="shared" ca="1" si="92"/>
        <v>#N/A</v>
      </c>
      <c r="EA43" s="296" t="e">
        <f t="shared" ca="1" si="92"/>
        <v>#N/A</v>
      </c>
      <c r="EB43" s="297" t="e">
        <f t="shared" ca="1" si="92"/>
        <v>#N/A</v>
      </c>
    </row>
    <row r="44" spans="1:132" ht="15" customHeight="1" x14ac:dyDescent="0.35">
      <c r="A44" s="327" t="s">
        <v>85</v>
      </c>
      <c r="B44" s="328">
        <f t="shared" si="77"/>
        <v>11</v>
      </c>
      <c r="C44" s="292" t="e">
        <f ca="1">CONCATENATE($A$1,".",VLOOKUP($F44,Tools!$J$3:$K$6,2,FALSE),".",VLOOKUP($A44,Tools!$N$3:$O$10,2,FALSE),".",1,".",VLOOKUP($G44,Tools!$R$3:$S$23,2,FALSE),".",$H44)</f>
        <v>#N/A</v>
      </c>
      <c r="D44" s="293" t="e">
        <f t="shared" ca="1" si="98"/>
        <v>#N/A</v>
      </c>
      <c r="E44" s="293" t="e">
        <f t="shared" ca="1" si="98"/>
        <v>#N/A</v>
      </c>
      <c r="F44" s="293" t="e">
        <f t="shared" ca="1" si="98"/>
        <v>#N/A</v>
      </c>
      <c r="G44" s="293" t="e">
        <f t="shared" ca="1" si="98"/>
        <v>#N/A</v>
      </c>
      <c r="H44" s="294" t="e">
        <f t="shared" ca="1" si="74"/>
        <v>#N/A</v>
      </c>
      <c r="I44" s="295" t="e">
        <f t="shared" ca="1" si="85"/>
        <v>#N/A</v>
      </c>
      <c r="J44" s="295" t="e">
        <f t="shared" ca="1" si="85"/>
        <v>#N/A</v>
      </c>
      <c r="K44" s="295" t="e">
        <f t="shared" ca="1" si="85"/>
        <v>#N/A</v>
      </c>
      <c r="L44" s="329" t="e">
        <f t="shared" ca="1" si="85"/>
        <v>#N/A</v>
      </c>
      <c r="M44" s="296" t="e">
        <f t="shared" ca="1" si="102"/>
        <v>#N/A</v>
      </c>
      <c r="N44" s="296" t="e">
        <f t="shared" ca="1" si="102"/>
        <v>#N/A</v>
      </c>
      <c r="O44" s="296" t="e">
        <f t="shared" ca="1" si="102"/>
        <v>#N/A</v>
      </c>
      <c r="P44" s="296" t="e">
        <f t="shared" ca="1" si="102"/>
        <v>#N/A</v>
      </c>
      <c r="Q44" s="296" t="e">
        <f t="shared" ca="1" si="102"/>
        <v>#N/A</v>
      </c>
      <c r="R44" s="296" t="e">
        <f t="shared" ca="1" si="102"/>
        <v>#N/A</v>
      </c>
      <c r="S44" s="296" t="e">
        <f t="shared" ca="1" si="102"/>
        <v>#N/A</v>
      </c>
      <c r="T44" s="296" t="e">
        <f t="shared" ca="1" si="102"/>
        <v>#N/A</v>
      </c>
      <c r="U44" s="296" t="e">
        <f t="shared" ca="1" si="102"/>
        <v>#N/A</v>
      </c>
      <c r="V44" s="297" t="e">
        <f t="shared" ca="1" si="102"/>
        <v>#N/A</v>
      </c>
      <c r="W44" s="296" t="e">
        <f t="shared" ca="1" si="102"/>
        <v>#N/A</v>
      </c>
      <c r="X44" s="296" t="e">
        <f t="shared" ca="1" si="102"/>
        <v>#N/A</v>
      </c>
      <c r="Y44" s="296" t="e">
        <f t="shared" ca="1" si="102"/>
        <v>#N/A</v>
      </c>
      <c r="Z44" s="296" t="e">
        <f t="shared" ca="1" si="102"/>
        <v>#N/A</v>
      </c>
      <c r="AA44" s="296" t="e">
        <f t="shared" ca="1" si="102"/>
        <v>#N/A</v>
      </c>
      <c r="AB44" s="296" t="e">
        <f t="shared" ca="1" si="102"/>
        <v>#N/A</v>
      </c>
      <c r="AC44" s="296" t="e">
        <f t="shared" ca="1" si="102"/>
        <v>#N/A</v>
      </c>
      <c r="AD44" s="296" t="e">
        <f t="shared" ca="1" si="95"/>
        <v>#N/A</v>
      </c>
      <c r="AE44" s="296" t="e">
        <f t="shared" ca="1" si="95"/>
        <v>#N/A</v>
      </c>
      <c r="AF44" s="297" t="e">
        <f t="shared" ca="1" si="95"/>
        <v>#N/A</v>
      </c>
      <c r="AG44" s="296" t="e">
        <f t="shared" ca="1" si="95"/>
        <v>#N/A</v>
      </c>
      <c r="AH44" s="296" t="e">
        <f t="shared" ca="1" si="95"/>
        <v>#N/A</v>
      </c>
      <c r="AI44" s="296" t="e">
        <f t="shared" ca="1" si="95"/>
        <v>#N/A</v>
      </c>
      <c r="AJ44" s="296" t="e">
        <f t="shared" ca="1" si="95"/>
        <v>#N/A</v>
      </c>
      <c r="AK44" s="296" t="e">
        <f t="shared" ca="1" si="95"/>
        <v>#N/A</v>
      </c>
      <c r="AL44" s="296" t="e">
        <f t="shared" ca="1" si="95"/>
        <v>#N/A</v>
      </c>
      <c r="AM44" s="296" t="e">
        <f t="shared" ca="1" si="95"/>
        <v>#N/A</v>
      </c>
      <c r="AN44" s="296" t="e">
        <f t="shared" ca="1" si="95"/>
        <v>#N/A</v>
      </c>
      <c r="AO44" s="296" t="e">
        <f t="shared" ca="1" si="95"/>
        <v>#N/A</v>
      </c>
      <c r="AP44" s="297" t="e">
        <f t="shared" ca="1" si="95"/>
        <v>#N/A</v>
      </c>
      <c r="AQ44" s="296" t="e">
        <f t="shared" ca="1" si="95"/>
        <v>#N/A</v>
      </c>
      <c r="AR44" s="296" t="e">
        <f t="shared" ca="1" si="95"/>
        <v>#N/A</v>
      </c>
      <c r="AS44" s="296" t="e">
        <f t="shared" ca="1" si="95"/>
        <v>#N/A</v>
      </c>
      <c r="AT44" s="296" t="e">
        <f t="shared" ca="1" si="95"/>
        <v>#N/A</v>
      </c>
      <c r="AU44" s="296" t="e">
        <f t="shared" ca="1" si="95"/>
        <v>#N/A</v>
      </c>
      <c r="AV44" s="296" t="e">
        <f t="shared" ca="1" si="96"/>
        <v>#N/A</v>
      </c>
      <c r="AW44" s="296" t="e">
        <f t="shared" ca="1" si="96"/>
        <v>#N/A</v>
      </c>
      <c r="AX44" s="296" t="e">
        <f t="shared" ca="1" si="96"/>
        <v>#N/A</v>
      </c>
      <c r="AY44" s="296" t="e">
        <f t="shared" ca="1" si="96"/>
        <v>#N/A</v>
      </c>
      <c r="AZ44" s="297" t="e">
        <f t="shared" ca="1" si="96"/>
        <v>#N/A</v>
      </c>
      <c r="BA44" s="296" t="e">
        <f t="shared" ca="1" si="96"/>
        <v>#N/A</v>
      </c>
      <c r="BB44" s="296" t="e">
        <f t="shared" ca="1" si="96"/>
        <v>#N/A</v>
      </c>
      <c r="BC44" s="296" t="e">
        <f t="shared" ca="1" si="96"/>
        <v>#N/A</v>
      </c>
      <c r="BD44" s="296" t="e">
        <f t="shared" ca="1" si="96"/>
        <v>#N/A</v>
      </c>
      <c r="BE44" s="296" t="e">
        <f t="shared" ca="1" si="96"/>
        <v>#N/A</v>
      </c>
      <c r="BF44" s="296" t="e">
        <f t="shared" ca="1" si="96"/>
        <v>#N/A</v>
      </c>
      <c r="BG44" s="296" t="e">
        <f t="shared" ca="1" si="96"/>
        <v>#N/A</v>
      </c>
      <c r="BH44" s="296" t="e">
        <f t="shared" ca="1" si="96"/>
        <v>#N/A</v>
      </c>
      <c r="BI44" s="296" t="e">
        <f t="shared" ca="1" si="96"/>
        <v>#N/A</v>
      </c>
      <c r="BJ44" s="297" t="e">
        <f t="shared" ca="1" si="96"/>
        <v>#N/A</v>
      </c>
      <c r="BK44" s="296" t="e">
        <f t="shared" ca="1" si="96"/>
        <v>#N/A</v>
      </c>
      <c r="BL44" s="296" t="e">
        <f t="shared" ca="1" si="97"/>
        <v>#N/A</v>
      </c>
      <c r="BM44" s="296" t="e">
        <f t="shared" ca="1" si="97"/>
        <v>#N/A</v>
      </c>
      <c r="BN44" s="296" t="e">
        <f t="shared" ca="1" si="97"/>
        <v>#N/A</v>
      </c>
      <c r="BO44" s="296" t="e">
        <f t="shared" ca="1" si="97"/>
        <v>#N/A</v>
      </c>
      <c r="BP44" s="296" t="e">
        <f t="shared" ca="1" si="97"/>
        <v>#N/A</v>
      </c>
      <c r="BQ44" s="296" t="e">
        <f t="shared" ca="1" si="97"/>
        <v>#N/A</v>
      </c>
      <c r="BR44" s="296" t="e">
        <f t="shared" ca="1" si="97"/>
        <v>#N/A</v>
      </c>
      <c r="BS44" s="296" t="e">
        <f t="shared" ca="1" si="76"/>
        <v>#N/A</v>
      </c>
      <c r="BT44" s="297" t="e">
        <f t="shared" ca="1" si="97"/>
        <v>#N/A</v>
      </c>
      <c r="BU44" s="296" t="e">
        <f t="shared" ca="1" si="97"/>
        <v>#N/A</v>
      </c>
      <c r="BV44" s="296" t="e">
        <f t="shared" ca="1" si="97"/>
        <v>#N/A</v>
      </c>
      <c r="BW44" s="296" t="e">
        <f t="shared" ca="1" si="97"/>
        <v>#N/A</v>
      </c>
      <c r="BX44" s="296" t="e">
        <f t="shared" ca="1" si="97"/>
        <v>#N/A</v>
      </c>
      <c r="BY44" s="296" t="e">
        <f t="shared" ca="1" si="97"/>
        <v>#N/A</v>
      </c>
      <c r="BZ44" s="296" t="e">
        <f t="shared" ca="1" si="97"/>
        <v>#N/A</v>
      </c>
      <c r="CA44" s="296" t="e">
        <f t="shared" ca="1" si="97"/>
        <v>#N/A</v>
      </c>
      <c r="CB44" s="296" t="e">
        <f t="shared" ca="1" si="97"/>
        <v>#N/A</v>
      </c>
      <c r="CC44" s="296" t="e">
        <f t="shared" ca="1" si="97"/>
        <v>#N/A</v>
      </c>
      <c r="CD44" s="297" t="e">
        <f t="shared" ca="1" si="90"/>
        <v>#N/A</v>
      </c>
      <c r="CE44" s="296" t="e">
        <f t="shared" ca="1" si="90"/>
        <v>#N/A</v>
      </c>
      <c r="CF44" s="296" t="e">
        <f t="shared" ca="1" si="90"/>
        <v>#N/A</v>
      </c>
      <c r="CG44" s="296" t="e">
        <f t="shared" ca="1" si="90"/>
        <v>#N/A</v>
      </c>
      <c r="CH44" s="296" t="e">
        <f t="shared" ca="1" si="90"/>
        <v>#N/A</v>
      </c>
      <c r="CI44" s="296" t="e">
        <f t="shared" ca="1" si="90"/>
        <v>#N/A</v>
      </c>
      <c r="CJ44" s="296" t="e">
        <f t="shared" ca="1" si="90"/>
        <v>#N/A</v>
      </c>
      <c r="CK44" s="296" t="e">
        <f t="shared" ca="1" si="90"/>
        <v>#N/A</v>
      </c>
      <c r="CL44" s="296" t="e">
        <f t="shared" ca="1" si="90"/>
        <v>#N/A</v>
      </c>
      <c r="CM44" s="296" t="e">
        <f t="shared" ca="1" si="90"/>
        <v>#N/A</v>
      </c>
      <c r="CN44" s="297" t="e">
        <f t="shared" ca="1" si="90"/>
        <v>#N/A</v>
      </c>
      <c r="CO44" s="296" t="e">
        <f t="shared" ca="1" si="90"/>
        <v>#N/A</v>
      </c>
      <c r="CP44" s="296" t="e">
        <f t="shared" ref="CP44:DG59" ca="1" si="103">IFERROR(INDEX(INDIRECT(CONCATENATE($A44,"!$A$1:$Z$999")),MATCH($B44,INDIRECT(CONCATENATE($A44,"!$A:$A")),0)+CP$3,CP$2)/$L44,INDEX(INDIRECT(CONCATENATE($A44,"!$A$1:$Z$999")),MATCH($B44,INDIRECT(CONCATENATE($A44,"!$A:$A")),0)+CP$3,CP$2))</f>
        <v>#N/A</v>
      </c>
      <c r="CQ44" s="296" t="e">
        <f t="shared" ca="1" si="103"/>
        <v>#N/A</v>
      </c>
      <c r="CR44" s="296" t="e">
        <f t="shared" ca="1" si="103"/>
        <v>#N/A</v>
      </c>
      <c r="CS44" s="296" t="e">
        <f t="shared" ca="1" si="103"/>
        <v>#N/A</v>
      </c>
      <c r="CT44" s="296" t="e">
        <f t="shared" ca="1" si="103"/>
        <v>#N/A</v>
      </c>
      <c r="CU44" s="296" t="e">
        <f t="shared" ca="1" si="103"/>
        <v>#N/A</v>
      </c>
      <c r="CV44" s="296" t="e">
        <f t="shared" ca="1" si="103"/>
        <v>#N/A</v>
      </c>
      <c r="CW44" s="296" t="e">
        <f t="shared" ca="1" si="103"/>
        <v>#N/A</v>
      </c>
      <c r="CX44" s="297" t="e">
        <f t="shared" ca="1" si="99"/>
        <v>#N/A</v>
      </c>
      <c r="CY44" s="296" t="e">
        <f t="shared" ca="1" si="99"/>
        <v>#N/A</v>
      </c>
      <c r="CZ44" s="296" t="e">
        <f t="shared" ca="1" si="99"/>
        <v>#N/A</v>
      </c>
      <c r="DA44" s="296" t="e">
        <f t="shared" ca="1" si="99"/>
        <v>#N/A</v>
      </c>
      <c r="DB44" s="296" t="e">
        <f t="shared" ca="1" si="99"/>
        <v>#N/A</v>
      </c>
      <c r="DC44" s="296" t="e">
        <f t="shared" ca="1" si="99"/>
        <v>#N/A</v>
      </c>
      <c r="DD44" s="296" t="e">
        <f t="shared" ca="1" si="99"/>
        <v>#N/A</v>
      </c>
      <c r="DE44" s="296" t="e">
        <f t="shared" ca="1" si="99"/>
        <v>#N/A</v>
      </c>
      <c r="DF44" s="296" t="e">
        <f t="shared" ca="1" si="99"/>
        <v>#N/A</v>
      </c>
      <c r="DG44" s="296" t="e">
        <f t="shared" ca="1" si="99"/>
        <v>#N/A</v>
      </c>
      <c r="DH44" s="297" t="e">
        <f t="shared" ca="1" si="99"/>
        <v>#N/A</v>
      </c>
      <c r="DI44" s="296" t="e">
        <f t="shared" ca="1" si="94"/>
        <v>#N/A</v>
      </c>
      <c r="DJ44" s="296" t="e">
        <f t="shared" ca="1" si="94"/>
        <v>#N/A</v>
      </c>
      <c r="DK44" s="296" t="e">
        <f t="shared" ca="1" si="94"/>
        <v>#N/A</v>
      </c>
      <c r="DL44" s="296" t="e">
        <f t="shared" ca="1" si="94"/>
        <v>#N/A</v>
      </c>
      <c r="DM44" s="296" t="e">
        <f t="shared" ca="1" si="94"/>
        <v>#N/A</v>
      </c>
      <c r="DN44" s="296" t="e">
        <f t="shared" ca="1" si="94"/>
        <v>#N/A</v>
      </c>
      <c r="DO44" s="296" t="e">
        <f t="shared" ca="1" si="94"/>
        <v>#N/A</v>
      </c>
      <c r="DP44" s="296" t="e">
        <f t="shared" ca="1" si="94"/>
        <v>#N/A</v>
      </c>
      <c r="DQ44" s="296" t="e">
        <f t="shared" ca="1" si="94"/>
        <v>#N/A</v>
      </c>
      <c r="DR44" s="297" t="e">
        <f t="shared" ca="1" si="92"/>
        <v>#N/A</v>
      </c>
      <c r="DS44" s="296" t="e">
        <f t="shared" ca="1" si="92"/>
        <v>#N/A</v>
      </c>
      <c r="DT44" s="296" t="e">
        <f t="shared" ca="1" si="92"/>
        <v>#N/A</v>
      </c>
      <c r="DU44" s="296" t="e">
        <f t="shared" ca="1" si="92"/>
        <v>#N/A</v>
      </c>
      <c r="DV44" s="296" t="e">
        <f t="shared" ca="1" si="92"/>
        <v>#N/A</v>
      </c>
      <c r="DW44" s="296" t="e">
        <f t="shared" ca="1" si="92"/>
        <v>#N/A</v>
      </c>
      <c r="DX44" s="296" t="e">
        <f t="shared" ca="1" si="92"/>
        <v>#N/A</v>
      </c>
      <c r="DY44" s="296" t="e">
        <f t="shared" ca="1" si="92"/>
        <v>#N/A</v>
      </c>
      <c r="DZ44" s="296" t="e">
        <f t="shared" ca="1" si="92"/>
        <v>#N/A</v>
      </c>
      <c r="EA44" s="296" t="e">
        <f t="shared" ca="1" si="92"/>
        <v>#N/A</v>
      </c>
      <c r="EB44" s="297" t="e">
        <f t="shared" ca="1" si="92"/>
        <v>#N/A</v>
      </c>
    </row>
    <row r="45" spans="1:132" ht="15" customHeight="1" x14ac:dyDescent="0.35">
      <c r="A45" s="327" t="s">
        <v>85</v>
      </c>
      <c r="B45" s="328">
        <f t="shared" si="77"/>
        <v>12</v>
      </c>
      <c r="C45" s="292" t="e">
        <f ca="1">CONCATENATE($A$1,".",VLOOKUP($F45,Tools!$J$3:$K$6,2,FALSE),".",VLOOKUP($A45,Tools!$N$3:$O$10,2,FALSE),".",1,".",VLOOKUP($G45,Tools!$R$3:$S$23,2,FALSE),".",$H45)</f>
        <v>#N/A</v>
      </c>
      <c r="D45" s="293" t="e">
        <f t="shared" ca="1" si="98"/>
        <v>#N/A</v>
      </c>
      <c r="E45" s="293" t="e">
        <f t="shared" ca="1" si="98"/>
        <v>#N/A</v>
      </c>
      <c r="F45" s="293" t="e">
        <f t="shared" ca="1" si="98"/>
        <v>#N/A</v>
      </c>
      <c r="G45" s="293" t="e">
        <f t="shared" ca="1" si="98"/>
        <v>#N/A</v>
      </c>
      <c r="H45" s="294" t="e">
        <f t="shared" ca="1" si="74"/>
        <v>#N/A</v>
      </c>
      <c r="I45" s="295" t="e">
        <f t="shared" ca="1" si="85"/>
        <v>#N/A</v>
      </c>
      <c r="J45" s="295" t="e">
        <f t="shared" ca="1" si="85"/>
        <v>#N/A</v>
      </c>
      <c r="K45" s="295" t="e">
        <f t="shared" ca="1" si="85"/>
        <v>#N/A</v>
      </c>
      <c r="L45" s="329" t="e">
        <f t="shared" ca="1" si="85"/>
        <v>#N/A</v>
      </c>
      <c r="M45" s="296" t="e">
        <f t="shared" ca="1" si="102"/>
        <v>#N/A</v>
      </c>
      <c r="N45" s="296" t="e">
        <f t="shared" ca="1" si="102"/>
        <v>#N/A</v>
      </c>
      <c r="O45" s="296" t="e">
        <f t="shared" ca="1" si="102"/>
        <v>#N/A</v>
      </c>
      <c r="P45" s="296" t="e">
        <f t="shared" ca="1" si="102"/>
        <v>#N/A</v>
      </c>
      <c r="Q45" s="296" t="e">
        <f t="shared" ca="1" si="102"/>
        <v>#N/A</v>
      </c>
      <c r="R45" s="296" t="e">
        <f t="shared" ca="1" si="102"/>
        <v>#N/A</v>
      </c>
      <c r="S45" s="296" t="e">
        <f t="shared" ca="1" si="102"/>
        <v>#N/A</v>
      </c>
      <c r="T45" s="296" t="e">
        <f t="shared" ca="1" si="102"/>
        <v>#N/A</v>
      </c>
      <c r="U45" s="296" t="e">
        <f t="shared" ca="1" si="102"/>
        <v>#N/A</v>
      </c>
      <c r="V45" s="297" t="e">
        <f t="shared" ca="1" si="102"/>
        <v>#N/A</v>
      </c>
      <c r="W45" s="296" t="e">
        <f t="shared" ca="1" si="102"/>
        <v>#N/A</v>
      </c>
      <c r="X45" s="296" t="e">
        <f t="shared" ca="1" si="102"/>
        <v>#N/A</v>
      </c>
      <c r="Y45" s="296" t="e">
        <f t="shared" ca="1" si="102"/>
        <v>#N/A</v>
      </c>
      <c r="Z45" s="296" t="e">
        <f t="shared" ca="1" si="102"/>
        <v>#N/A</v>
      </c>
      <c r="AA45" s="296" t="e">
        <f t="shared" ca="1" si="102"/>
        <v>#N/A</v>
      </c>
      <c r="AB45" s="296" t="e">
        <f t="shared" ca="1" si="102"/>
        <v>#N/A</v>
      </c>
      <c r="AC45" s="296" t="e">
        <f t="shared" ca="1" si="102"/>
        <v>#N/A</v>
      </c>
      <c r="AD45" s="296" t="e">
        <f t="shared" ca="1" si="95"/>
        <v>#N/A</v>
      </c>
      <c r="AE45" s="296" t="e">
        <f t="shared" ca="1" si="95"/>
        <v>#N/A</v>
      </c>
      <c r="AF45" s="297" t="e">
        <f t="shared" ca="1" si="95"/>
        <v>#N/A</v>
      </c>
      <c r="AG45" s="296" t="e">
        <f t="shared" ca="1" si="95"/>
        <v>#N/A</v>
      </c>
      <c r="AH45" s="296" t="e">
        <f t="shared" ca="1" si="95"/>
        <v>#N/A</v>
      </c>
      <c r="AI45" s="296" t="e">
        <f t="shared" ca="1" si="95"/>
        <v>#N/A</v>
      </c>
      <c r="AJ45" s="296" t="e">
        <f t="shared" ca="1" si="95"/>
        <v>#N/A</v>
      </c>
      <c r="AK45" s="296" t="e">
        <f t="shared" ca="1" si="95"/>
        <v>#N/A</v>
      </c>
      <c r="AL45" s="296" t="e">
        <f t="shared" ca="1" si="95"/>
        <v>#N/A</v>
      </c>
      <c r="AM45" s="296" t="e">
        <f t="shared" ca="1" si="95"/>
        <v>#N/A</v>
      </c>
      <c r="AN45" s="296" t="e">
        <f t="shared" ca="1" si="95"/>
        <v>#N/A</v>
      </c>
      <c r="AO45" s="296" t="e">
        <f t="shared" ca="1" si="95"/>
        <v>#N/A</v>
      </c>
      <c r="AP45" s="297" t="e">
        <f t="shared" ca="1" si="95"/>
        <v>#N/A</v>
      </c>
      <c r="AQ45" s="296" t="e">
        <f t="shared" ca="1" si="95"/>
        <v>#N/A</v>
      </c>
      <c r="AR45" s="296" t="e">
        <f t="shared" ca="1" si="95"/>
        <v>#N/A</v>
      </c>
      <c r="AS45" s="296" t="e">
        <f t="shared" ca="1" si="95"/>
        <v>#N/A</v>
      </c>
      <c r="AT45" s="296" t="e">
        <f t="shared" ca="1" si="95"/>
        <v>#N/A</v>
      </c>
      <c r="AU45" s="296" t="e">
        <f t="shared" ca="1" si="95"/>
        <v>#N/A</v>
      </c>
      <c r="AV45" s="296" t="e">
        <f t="shared" ca="1" si="96"/>
        <v>#N/A</v>
      </c>
      <c r="AW45" s="296" t="e">
        <f t="shared" ca="1" si="96"/>
        <v>#N/A</v>
      </c>
      <c r="AX45" s="296" t="e">
        <f t="shared" ca="1" si="96"/>
        <v>#N/A</v>
      </c>
      <c r="AY45" s="296" t="e">
        <f t="shared" ca="1" si="96"/>
        <v>#N/A</v>
      </c>
      <c r="AZ45" s="297" t="e">
        <f t="shared" ca="1" si="96"/>
        <v>#N/A</v>
      </c>
      <c r="BA45" s="296" t="e">
        <f t="shared" ca="1" si="96"/>
        <v>#N/A</v>
      </c>
      <c r="BB45" s="296" t="e">
        <f t="shared" ca="1" si="96"/>
        <v>#N/A</v>
      </c>
      <c r="BC45" s="296" t="e">
        <f t="shared" ca="1" si="96"/>
        <v>#N/A</v>
      </c>
      <c r="BD45" s="296" t="e">
        <f t="shared" ca="1" si="96"/>
        <v>#N/A</v>
      </c>
      <c r="BE45" s="296" t="e">
        <f t="shared" ca="1" si="96"/>
        <v>#N/A</v>
      </c>
      <c r="BF45" s="296" t="e">
        <f t="shared" ca="1" si="96"/>
        <v>#N/A</v>
      </c>
      <c r="BG45" s="296" t="e">
        <f t="shared" ca="1" si="96"/>
        <v>#N/A</v>
      </c>
      <c r="BH45" s="296" t="e">
        <f t="shared" ca="1" si="96"/>
        <v>#N/A</v>
      </c>
      <c r="BI45" s="296" t="e">
        <f t="shared" ca="1" si="96"/>
        <v>#N/A</v>
      </c>
      <c r="BJ45" s="297" t="e">
        <f t="shared" ca="1" si="96"/>
        <v>#N/A</v>
      </c>
      <c r="BK45" s="296" t="e">
        <f t="shared" ca="1" si="96"/>
        <v>#N/A</v>
      </c>
      <c r="BL45" s="296" t="e">
        <f t="shared" ca="1" si="97"/>
        <v>#N/A</v>
      </c>
      <c r="BM45" s="296" t="e">
        <f t="shared" ca="1" si="97"/>
        <v>#N/A</v>
      </c>
      <c r="BN45" s="296" t="e">
        <f t="shared" ca="1" si="97"/>
        <v>#N/A</v>
      </c>
      <c r="BO45" s="296" t="e">
        <f t="shared" ca="1" si="97"/>
        <v>#N/A</v>
      </c>
      <c r="BP45" s="296" t="e">
        <f t="shared" ca="1" si="97"/>
        <v>#N/A</v>
      </c>
      <c r="BQ45" s="296" t="e">
        <f t="shared" ca="1" si="97"/>
        <v>#N/A</v>
      </c>
      <c r="BR45" s="296" t="e">
        <f t="shared" ca="1" si="97"/>
        <v>#N/A</v>
      </c>
      <c r="BS45" s="296" t="e">
        <f t="shared" ca="1" si="76"/>
        <v>#N/A</v>
      </c>
      <c r="BT45" s="297" t="e">
        <f t="shared" ca="1" si="97"/>
        <v>#N/A</v>
      </c>
      <c r="BU45" s="296" t="e">
        <f t="shared" ca="1" si="97"/>
        <v>#N/A</v>
      </c>
      <c r="BV45" s="296" t="e">
        <f t="shared" ca="1" si="97"/>
        <v>#N/A</v>
      </c>
      <c r="BW45" s="296" t="e">
        <f t="shared" ca="1" si="97"/>
        <v>#N/A</v>
      </c>
      <c r="BX45" s="296" t="e">
        <f t="shared" ca="1" si="97"/>
        <v>#N/A</v>
      </c>
      <c r="BY45" s="296" t="e">
        <f t="shared" ca="1" si="97"/>
        <v>#N/A</v>
      </c>
      <c r="BZ45" s="296" t="e">
        <f t="shared" ca="1" si="97"/>
        <v>#N/A</v>
      </c>
      <c r="CA45" s="296" t="e">
        <f t="shared" ca="1" si="97"/>
        <v>#N/A</v>
      </c>
      <c r="CB45" s="296" t="e">
        <f t="shared" ca="1" si="97"/>
        <v>#N/A</v>
      </c>
      <c r="CC45" s="296" t="e">
        <f t="shared" ca="1" si="97"/>
        <v>#N/A</v>
      </c>
      <c r="CD45" s="297" t="e">
        <f t="shared" ref="CC45:CR60" ca="1" si="104">IFERROR(INDEX(INDIRECT(CONCATENATE($A45,"!$A$1:$Z$999")),MATCH($B45,INDIRECT(CONCATENATE($A45,"!$A:$A")),0)+CD$3,CD$2)/$L45,INDEX(INDIRECT(CONCATENATE($A45,"!$A$1:$Z$999")),MATCH($B45,INDIRECT(CONCATENATE($A45,"!$A:$A")),0)+CD$3,CD$2))</f>
        <v>#N/A</v>
      </c>
      <c r="CE45" s="296" t="e">
        <f t="shared" ca="1" si="104"/>
        <v>#N/A</v>
      </c>
      <c r="CF45" s="296" t="e">
        <f t="shared" ca="1" si="104"/>
        <v>#N/A</v>
      </c>
      <c r="CG45" s="296" t="e">
        <f t="shared" ca="1" si="104"/>
        <v>#N/A</v>
      </c>
      <c r="CH45" s="296" t="e">
        <f t="shared" ca="1" si="104"/>
        <v>#N/A</v>
      </c>
      <c r="CI45" s="296" t="e">
        <f t="shared" ca="1" si="104"/>
        <v>#N/A</v>
      </c>
      <c r="CJ45" s="296" t="e">
        <f t="shared" ca="1" si="104"/>
        <v>#N/A</v>
      </c>
      <c r="CK45" s="296" t="e">
        <f t="shared" ca="1" si="104"/>
        <v>#N/A</v>
      </c>
      <c r="CL45" s="296" t="e">
        <f t="shared" ca="1" si="104"/>
        <v>#N/A</v>
      </c>
      <c r="CM45" s="296" t="e">
        <f t="shared" ca="1" si="104"/>
        <v>#N/A</v>
      </c>
      <c r="CN45" s="297" t="e">
        <f t="shared" ca="1" si="104"/>
        <v>#N/A</v>
      </c>
      <c r="CO45" s="296" t="e">
        <f t="shared" ca="1" si="104"/>
        <v>#N/A</v>
      </c>
      <c r="CP45" s="296" t="e">
        <f t="shared" ca="1" si="104"/>
        <v>#N/A</v>
      </c>
      <c r="CQ45" s="296" t="e">
        <f t="shared" ca="1" si="104"/>
        <v>#N/A</v>
      </c>
      <c r="CR45" s="296" t="e">
        <f t="shared" ca="1" si="104"/>
        <v>#N/A</v>
      </c>
      <c r="CS45" s="296" t="e">
        <f t="shared" ca="1" si="103"/>
        <v>#N/A</v>
      </c>
      <c r="CT45" s="296" t="e">
        <f t="shared" ca="1" si="103"/>
        <v>#N/A</v>
      </c>
      <c r="CU45" s="296" t="e">
        <f t="shared" ca="1" si="103"/>
        <v>#N/A</v>
      </c>
      <c r="CV45" s="296" t="e">
        <f t="shared" ca="1" si="103"/>
        <v>#N/A</v>
      </c>
      <c r="CW45" s="296" t="e">
        <f t="shared" ca="1" si="103"/>
        <v>#N/A</v>
      </c>
      <c r="CX45" s="297" t="e">
        <f t="shared" ca="1" si="99"/>
        <v>#N/A</v>
      </c>
      <c r="CY45" s="296" t="e">
        <f t="shared" ca="1" si="99"/>
        <v>#N/A</v>
      </c>
      <c r="CZ45" s="296" t="e">
        <f t="shared" ca="1" si="99"/>
        <v>#N/A</v>
      </c>
      <c r="DA45" s="296" t="e">
        <f t="shared" ca="1" si="99"/>
        <v>#N/A</v>
      </c>
      <c r="DB45" s="296" t="e">
        <f t="shared" ca="1" si="99"/>
        <v>#N/A</v>
      </c>
      <c r="DC45" s="296" t="e">
        <f t="shared" ca="1" si="99"/>
        <v>#N/A</v>
      </c>
      <c r="DD45" s="296" t="e">
        <f t="shared" ca="1" si="99"/>
        <v>#N/A</v>
      </c>
      <c r="DE45" s="296" t="e">
        <f t="shared" ca="1" si="99"/>
        <v>#N/A</v>
      </c>
      <c r="DF45" s="296" t="e">
        <f t="shared" ca="1" si="99"/>
        <v>#N/A</v>
      </c>
      <c r="DG45" s="296" t="e">
        <f t="shared" ca="1" si="99"/>
        <v>#N/A</v>
      </c>
      <c r="DH45" s="297" t="e">
        <f t="shared" ca="1" si="99"/>
        <v>#N/A</v>
      </c>
      <c r="DI45" s="296" t="e">
        <f t="shared" ca="1" si="94"/>
        <v>#N/A</v>
      </c>
      <c r="DJ45" s="296" t="e">
        <f t="shared" ca="1" si="94"/>
        <v>#N/A</v>
      </c>
      <c r="DK45" s="296" t="e">
        <f t="shared" ca="1" si="94"/>
        <v>#N/A</v>
      </c>
      <c r="DL45" s="296" t="e">
        <f t="shared" ca="1" si="94"/>
        <v>#N/A</v>
      </c>
      <c r="DM45" s="296" t="e">
        <f t="shared" ca="1" si="94"/>
        <v>#N/A</v>
      </c>
      <c r="DN45" s="296" t="e">
        <f t="shared" ca="1" si="94"/>
        <v>#N/A</v>
      </c>
      <c r="DO45" s="296" t="e">
        <f t="shared" ca="1" si="94"/>
        <v>#N/A</v>
      </c>
      <c r="DP45" s="296" t="e">
        <f t="shared" ca="1" si="94"/>
        <v>#N/A</v>
      </c>
      <c r="DQ45" s="296" t="e">
        <f t="shared" ca="1" si="94"/>
        <v>#N/A</v>
      </c>
      <c r="DR45" s="297" t="e">
        <f t="shared" ca="1" si="92"/>
        <v>#N/A</v>
      </c>
      <c r="DS45" s="296" t="e">
        <f t="shared" ca="1" si="92"/>
        <v>#N/A</v>
      </c>
      <c r="DT45" s="296" t="e">
        <f t="shared" ca="1" si="92"/>
        <v>#N/A</v>
      </c>
      <c r="DU45" s="296" t="e">
        <f t="shared" ca="1" si="92"/>
        <v>#N/A</v>
      </c>
      <c r="DV45" s="296" t="e">
        <f t="shared" ca="1" si="92"/>
        <v>#N/A</v>
      </c>
      <c r="DW45" s="296" t="e">
        <f t="shared" ca="1" si="92"/>
        <v>#N/A</v>
      </c>
      <c r="DX45" s="296" t="e">
        <f t="shared" ca="1" si="92"/>
        <v>#N/A</v>
      </c>
      <c r="DY45" s="296" t="e">
        <f t="shared" ca="1" si="92"/>
        <v>#N/A</v>
      </c>
      <c r="DZ45" s="296" t="e">
        <f t="shared" ca="1" si="92"/>
        <v>#N/A</v>
      </c>
      <c r="EA45" s="296" t="e">
        <f t="shared" ca="1" si="92"/>
        <v>#N/A</v>
      </c>
      <c r="EB45" s="297" t="e">
        <f t="shared" ca="1" si="92"/>
        <v>#N/A</v>
      </c>
    </row>
    <row r="46" spans="1:132" ht="15" customHeight="1" x14ac:dyDescent="0.35">
      <c r="A46" s="327" t="s">
        <v>85</v>
      </c>
      <c r="B46" s="328">
        <f t="shared" si="77"/>
        <v>13</v>
      </c>
      <c r="C46" s="292" t="e">
        <f ca="1">CONCATENATE($A$1,".",VLOOKUP($F46,Tools!$J$3:$K$6,2,FALSE),".",VLOOKUP($A46,Tools!$N$3:$O$10,2,FALSE),".",1,".",VLOOKUP($G46,Tools!$R$3:$S$23,2,FALSE),".",$H46)</f>
        <v>#N/A</v>
      </c>
      <c r="D46" s="293" t="e">
        <f t="shared" ca="1" si="98"/>
        <v>#N/A</v>
      </c>
      <c r="E46" s="293" t="e">
        <f t="shared" ca="1" si="98"/>
        <v>#N/A</v>
      </c>
      <c r="F46" s="293" t="e">
        <f t="shared" ca="1" si="98"/>
        <v>#N/A</v>
      </c>
      <c r="G46" s="293" t="e">
        <f t="shared" ca="1" si="98"/>
        <v>#N/A</v>
      </c>
      <c r="H46" s="294" t="e">
        <f t="shared" ca="1" si="74"/>
        <v>#N/A</v>
      </c>
      <c r="I46" s="295" t="e">
        <f t="shared" ca="1" si="85"/>
        <v>#N/A</v>
      </c>
      <c r="J46" s="295" t="e">
        <f t="shared" ca="1" si="85"/>
        <v>#N/A</v>
      </c>
      <c r="K46" s="295" t="e">
        <f t="shared" ca="1" si="85"/>
        <v>#N/A</v>
      </c>
      <c r="L46" s="329" t="e">
        <f t="shared" ca="1" si="85"/>
        <v>#N/A</v>
      </c>
      <c r="M46" s="296" t="e">
        <f t="shared" ca="1" si="102"/>
        <v>#N/A</v>
      </c>
      <c r="N46" s="296" t="e">
        <f t="shared" ca="1" si="102"/>
        <v>#N/A</v>
      </c>
      <c r="O46" s="296" t="e">
        <f t="shared" ca="1" si="102"/>
        <v>#N/A</v>
      </c>
      <c r="P46" s="296" t="e">
        <f t="shared" ca="1" si="102"/>
        <v>#N/A</v>
      </c>
      <c r="Q46" s="296" t="e">
        <f t="shared" ca="1" si="102"/>
        <v>#N/A</v>
      </c>
      <c r="R46" s="296" t="e">
        <f t="shared" ca="1" si="102"/>
        <v>#N/A</v>
      </c>
      <c r="S46" s="296" t="e">
        <f t="shared" ca="1" si="102"/>
        <v>#N/A</v>
      </c>
      <c r="T46" s="296" t="e">
        <f t="shared" ca="1" si="102"/>
        <v>#N/A</v>
      </c>
      <c r="U46" s="296" t="e">
        <f t="shared" ca="1" si="102"/>
        <v>#N/A</v>
      </c>
      <c r="V46" s="297" t="e">
        <f t="shared" ca="1" si="102"/>
        <v>#N/A</v>
      </c>
      <c r="W46" s="296" t="e">
        <f t="shared" ca="1" si="102"/>
        <v>#N/A</v>
      </c>
      <c r="X46" s="296" t="e">
        <f t="shared" ca="1" si="102"/>
        <v>#N/A</v>
      </c>
      <c r="Y46" s="296" t="e">
        <f t="shared" ca="1" si="102"/>
        <v>#N/A</v>
      </c>
      <c r="Z46" s="296" t="e">
        <f t="shared" ca="1" si="102"/>
        <v>#N/A</v>
      </c>
      <c r="AA46" s="296" t="e">
        <f t="shared" ca="1" si="102"/>
        <v>#N/A</v>
      </c>
      <c r="AB46" s="296" t="e">
        <f t="shared" ca="1" si="102"/>
        <v>#N/A</v>
      </c>
      <c r="AC46" s="296" t="e">
        <f t="shared" ca="1" si="102"/>
        <v>#N/A</v>
      </c>
      <c r="AD46" s="296" t="e">
        <f t="shared" ca="1" si="95"/>
        <v>#N/A</v>
      </c>
      <c r="AE46" s="296" t="e">
        <f t="shared" ca="1" si="95"/>
        <v>#N/A</v>
      </c>
      <c r="AF46" s="297" t="e">
        <f t="shared" ca="1" si="95"/>
        <v>#N/A</v>
      </c>
      <c r="AG46" s="296" t="e">
        <f t="shared" ca="1" si="95"/>
        <v>#N/A</v>
      </c>
      <c r="AH46" s="296" t="e">
        <f t="shared" ca="1" si="95"/>
        <v>#N/A</v>
      </c>
      <c r="AI46" s="296" t="e">
        <f t="shared" ca="1" si="95"/>
        <v>#N/A</v>
      </c>
      <c r="AJ46" s="296" t="e">
        <f t="shared" ca="1" si="95"/>
        <v>#N/A</v>
      </c>
      <c r="AK46" s="296" t="e">
        <f t="shared" ca="1" si="95"/>
        <v>#N/A</v>
      </c>
      <c r="AL46" s="296" t="e">
        <f t="shared" ca="1" si="95"/>
        <v>#N/A</v>
      </c>
      <c r="AM46" s="296" t="e">
        <f t="shared" ca="1" si="95"/>
        <v>#N/A</v>
      </c>
      <c r="AN46" s="296" t="e">
        <f t="shared" ca="1" si="95"/>
        <v>#N/A</v>
      </c>
      <c r="AO46" s="296" t="e">
        <f t="shared" ca="1" si="95"/>
        <v>#N/A</v>
      </c>
      <c r="AP46" s="297" t="e">
        <f t="shared" ca="1" si="95"/>
        <v>#N/A</v>
      </c>
      <c r="AQ46" s="296" t="e">
        <f t="shared" ca="1" si="95"/>
        <v>#N/A</v>
      </c>
      <c r="AR46" s="296" t="e">
        <f t="shared" ca="1" si="95"/>
        <v>#N/A</v>
      </c>
      <c r="AS46" s="296" t="e">
        <f t="shared" ca="1" si="95"/>
        <v>#N/A</v>
      </c>
      <c r="AT46" s="296" t="e">
        <f t="shared" ca="1" si="95"/>
        <v>#N/A</v>
      </c>
      <c r="AU46" s="296" t="e">
        <f t="shared" ca="1" si="95"/>
        <v>#N/A</v>
      </c>
      <c r="AV46" s="296" t="e">
        <f t="shared" ca="1" si="96"/>
        <v>#N/A</v>
      </c>
      <c r="AW46" s="296" t="e">
        <f t="shared" ca="1" si="96"/>
        <v>#N/A</v>
      </c>
      <c r="AX46" s="296" t="e">
        <f t="shared" ca="1" si="96"/>
        <v>#N/A</v>
      </c>
      <c r="AY46" s="296" t="e">
        <f t="shared" ca="1" si="96"/>
        <v>#N/A</v>
      </c>
      <c r="AZ46" s="297" t="e">
        <f t="shared" ca="1" si="96"/>
        <v>#N/A</v>
      </c>
      <c r="BA46" s="296" t="e">
        <f t="shared" ca="1" si="96"/>
        <v>#N/A</v>
      </c>
      <c r="BB46" s="296" t="e">
        <f t="shared" ca="1" si="96"/>
        <v>#N/A</v>
      </c>
      <c r="BC46" s="296" t="e">
        <f t="shared" ca="1" si="96"/>
        <v>#N/A</v>
      </c>
      <c r="BD46" s="296" t="e">
        <f t="shared" ca="1" si="96"/>
        <v>#N/A</v>
      </c>
      <c r="BE46" s="296" t="e">
        <f t="shared" ca="1" si="96"/>
        <v>#N/A</v>
      </c>
      <c r="BF46" s="296" t="e">
        <f t="shared" ca="1" si="96"/>
        <v>#N/A</v>
      </c>
      <c r="BG46" s="296" t="e">
        <f t="shared" ca="1" si="96"/>
        <v>#N/A</v>
      </c>
      <c r="BH46" s="296" t="e">
        <f t="shared" ca="1" si="96"/>
        <v>#N/A</v>
      </c>
      <c r="BI46" s="296" t="e">
        <f t="shared" ca="1" si="96"/>
        <v>#N/A</v>
      </c>
      <c r="BJ46" s="297" t="e">
        <f t="shared" ca="1" si="96"/>
        <v>#N/A</v>
      </c>
      <c r="BK46" s="296" t="e">
        <f t="shared" ca="1" si="96"/>
        <v>#N/A</v>
      </c>
      <c r="BL46" s="296" t="e">
        <f t="shared" ca="1" si="97"/>
        <v>#N/A</v>
      </c>
      <c r="BM46" s="296" t="e">
        <f t="shared" ca="1" si="97"/>
        <v>#N/A</v>
      </c>
      <c r="BN46" s="296" t="e">
        <f t="shared" ca="1" si="97"/>
        <v>#N/A</v>
      </c>
      <c r="BO46" s="296" t="e">
        <f t="shared" ca="1" si="97"/>
        <v>#N/A</v>
      </c>
      <c r="BP46" s="296" t="e">
        <f t="shared" ca="1" si="97"/>
        <v>#N/A</v>
      </c>
      <c r="BQ46" s="296" t="e">
        <f t="shared" ca="1" si="97"/>
        <v>#N/A</v>
      </c>
      <c r="BR46" s="296" t="e">
        <f t="shared" ca="1" si="97"/>
        <v>#N/A</v>
      </c>
      <c r="BS46" s="296" t="e">
        <f t="shared" ca="1" si="97"/>
        <v>#N/A</v>
      </c>
      <c r="BT46" s="297" t="e">
        <f t="shared" ca="1" si="97"/>
        <v>#N/A</v>
      </c>
      <c r="BU46" s="296" t="e">
        <f t="shared" ca="1" si="97"/>
        <v>#N/A</v>
      </c>
      <c r="BV46" s="296" t="e">
        <f t="shared" ca="1" si="97"/>
        <v>#N/A</v>
      </c>
      <c r="BW46" s="296" t="e">
        <f t="shared" ca="1" si="97"/>
        <v>#N/A</v>
      </c>
      <c r="BX46" s="296" t="e">
        <f t="shared" ca="1" si="97"/>
        <v>#N/A</v>
      </c>
      <c r="BY46" s="296" t="e">
        <f t="shared" ca="1" si="97"/>
        <v>#N/A</v>
      </c>
      <c r="BZ46" s="296" t="e">
        <f t="shared" ca="1" si="97"/>
        <v>#N/A</v>
      </c>
      <c r="CA46" s="296" t="e">
        <f t="shared" ca="1" si="97"/>
        <v>#N/A</v>
      </c>
      <c r="CB46" s="296" t="e">
        <f t="shared" ca="1" si="97"/>
        <v>#N/A</v>
      </c>
      <c r="CC46" s="296" t="e">
        <f t="shared" ca="1" si="104"/>
        <v>#N/A</v>
      </c>
      <c r="CD46" s="297" t="e">
        <f t="shared" ca="1" si="104"/>
        <v>#N/A</v>
      </c>
      <c r="CE46" s="296" t="e">
        <f t="shared" ca="1" si="104"/>
        <v>#N/A</v>
      </c>
      <c r="CF46" s="296" t="e">
        <f t="shared" ca="1" si="104"/>
        <v>#N/A</v>
      </c>
      <c r="CG46" s="296" t="e">
        <f t="shared" ca="1" si="104"/>
        <v>#N/A</v>
      </c>
      <c r="CH46" s="296" t="e">
        <f t="shared" ca="1" si="104"/>
        <v>#N/A</v>
      </c>
      <c r="CI46" s="296" t="e">
        <f t="shared" ca="1" si="104"/>
        <v>#N/A</v>
      </c>
      <c r="CJ46" s="296" t="e">
        <f t="shared" ca="1" si="104"/>
        <v>#N/A</v>
      </c>
      <c r="CK46" s="296" t="e">
        <f t="shared" ca="1" si="104"/>
        <v>#N/A</v>
      </c>
      <c r="CL46" s="296" t="e">
        <f t="shared" ca="1" si="104"/>
        <v>#N/A</v>
      </c>
      <c r="CM46" s="296" t="e">
        <f t="shared" ca="1" si="104"/>
        <v>#N/A</v>
      </c>
      <c r="CN46" s="297" t="e">
        <f t="shared" ca="1" si="104"/>
        <v>#N/A</v>
      </c>
      <c r="CO46" s="296" t="e">
        <f t="shared" ca="1" si="104"/>
        <v>#N/A</v>
      </c>
      <c r="CP46" s="296" t="e">
        <f t="shared" ca="1" si="104"/>
        <v>#N/A</v>
      </c>
      <c r="CQ46" s="296" t="e">
        <f t="shared" ca="1" si="104"/>
        <v>#N/A</v>
      </c>
      <c r="CR46" s="296" t="e">
        <f t="shared" ca="1" si="104"/>
        <v>#N/A</v>
      </c>
      <c r="CS46" s="296" t="e">
        <f t="shared" ca="1" si="103"/>
        <v>#N/A</v>
      </c>
      <c r="CT46" s="296" t="e">
        <f t="shared" ca="1" si="103"/>
        <v>#N/A</v>
      </c>
      <c r="CU46" s="296" t="e">
        <f t="shared" ca="1" si="103"/>
        <v>#N/A</v>
      </c>
      <c r="CV46" s="296" t="e">
        <f t="shared" ca="1" si="103"/>
        <v>#N/A</v>
      </c>
      <c r="CW46" s="296" t="e">
        <f t="shared" ca="1" si="99"/>
        <v>#N/A</v>
      </c>
      <c r="CX46" s="297" t="e">
        <f t="shared" ca="1" si="99"/>
        <v>#N/A</v>
      </c>
      <c r="CY46" s="296" t="e">
        <f t="shared" ca="1" si="99"/>
        <v>#N/A</v>
      </c>
      <c r="CZ46" s="296" t="e">
        <f t="shared" ca="1" si="99"/>
        <v>#N/A</v>
      </c>
      <c r="DA46" s="296" t="e">
        <f t="shared" ca="1" si="99"/>
        <v>#N/A</v>
      </c>
      <c r="DB46" s="296" t="e">
        <f t="shared" ca="1" si="99"/>
        <v>#N/A</v>
      </c>
      <c r="DC46" s="296" t="e">
        <f t="shared" ca="1" si="99"/>
        <v>#N/A</v>
      </c>
      <c r="DD46" s="296" t="e">
        <f t="shared" ca="1" si="99"/>
        <v>#N/A</v>
      </c>
      <c r="DE46" s="296" t="e">
        <f t="shared" ca="1" si="99"/>
        <v>#N/A</v>
      </c>
      <c r="DF46" s="296" t="e">
        <f t="shared" ca="1" si="99"/>
        <v>#N/A</v>
      </c>
      <c r="DG46" s="296" t="e">
        <f t="shared" ca="1" si="99"/>
        <v>#N/A</v>
      </c>
      <c r="DH46" s="297" t="e">
        <f t="shared" ca="1" si="99"/>
        <v>#N/A</v>
      </c>
      <c r="DI46" s="296" t="e">
        <f t="shared" ca="1" si="94"/>
        <v>#N/A</v>
      </c>
      <c r="DJ46" s="296" t="e">
        <f t="shared" ca="1" si="94"/>
        <v>#N/A</v>
      </c>
      <c r="DK46" s="296" t="e">
        <f t="shared" ca="1" si="94"/>
        <v>#N/A</v>
      </c>
      <c r="DL46" s="296" t="e">
        <f t="shared" ca="1" si="94"/>
        <v>#N/A</v>
      </c>
      <c r="DM46" s="296" t="e">
        <f t="shared" ca="1" si="94"/>
        <v>#N/A</v>
      </c>
      <c r="DN46" s="296" t="e">
        <f t="shared" ca="1" si="94"/>
        <v>#N/A</v>
      </c>
      <c r="DO46" s="296" t="e">
        <f t="shared" ca="1" si="94"/>
        <v>#N/A</v>
      </c>
      <c r="DP46" s="296" t="e">
        <f t="shared" ca="1" si="94"/>
        <v>#N/A</v>
      </c>
      <c r="DQ46" s="296" t="e">
        <f t="shared" ca="1" si="92"/>
        <v>#N/A</v>
      </c>
      <c r="DR46" s="297" t="e">
        <f t="shared" ca="1" si="92"/>
        <v>#N/A</v>
      </c>
      <c r="DS46" s="296" t="e">
        <f t="shared" ca="1" si="92"/>
        <v>#N/A</v>
      </c>
      <c r="DT46" s="296" t="e">
        <f t="shared" ca="1" si="92"/>
        <v>#N/A</v>
      </c>
      <c r="DU46" s="296" t="e">
        <f t="shared" ca="1" si="92"/>
        <v>#N/A</v>
      </c>
      <c r="DV46" s="296" t="e">
        <f t="shared" ca="1" si="92"/>
        <v>#N/A</v>
      </c>
      <c r="DW46" s="296" t="e">
        <f t="shared" ca="1" si="92"/>
        <v>#N/A</v>
      </c>
      <c r="DX46" s="296" t="e">
        <f t="shared" ca="1" si="92"/>
        <v>#N/A</v>
      </c>
      <c r="DY46" s="296" t="e">
        <f t="shared" ca="1" si="92"/>
        <v>#N/A</v>
      </c>
      <c r="DZ46" s="296" t="e">
        <f t="shared" ca="1" si="92"/>
        <v>#N/A</v>
      </c>
      <c r="EA46" s="296" t="e">
        <f t="shared" ca="1" si="92"/>
        <v>#N/A</v>
      </c>
      <c r="EB46" s="297" t="e">
        <f t="shared" ca="1" si="92"/>
        <v>#N/A</v>
      </c>
    </row>
    <row r="47" spans="1:132" ht="15" customHeight="1" x14ac:dyDescent="0.35">
      <c r="A47" s="327" t="s">
        <v>85</v>
      </c>
      <c r="B47" s="328">
        <f t="shared" si="77"/>
        <v>14</v>
      </c>
      <c r="C47" s="292" t="e">
        <f ca="1">CONCATENATE($A$1,".",VLOOKUP($F47,Tools!$J$3:$K$6,2,FALSE),".",VLOOKUP($A47,Tools!$N$3:$O$10,2,FALSE),".",1,".",VLOOKUP($G47,Tools!$R$3:$S$23,2,FALSE),".",$H47)</f>
        <v>#N/A</v>
      </c>
      <c r="D47" s="293" t="e">
        <f t="shared" ca="1" si="98"/>
        <v>#N/A</v>
      </c>
      <c r="E47" s="293" t="e">
        <f t="shared" ca="1" si="98"/>
        <v>#N/A</v>
      </c>
      <c r="F47" s="293" t="e">
        <f t="shared" ca="1" si="98"/>
        <v>#N/A</v>
      </c>
      <c r="G47" s="293" t="e">
        <f t="shared" ca="1" si="98"/>
        <v>#N/A</v>
      </c>
      <c r="H47" s="294" t="e">
        <f t="shared" ca="1" si="74"/>
        <v>#N/A</v>
      </c>
      <c r="I47" s="295" t="e">
        <f t="shared" ca="1" si="85"/>
        <v>#N/A</v>
      </c>
      <c r="J47" s="295" t="e">
        <f t="shared" ca="1" si="85"/>
        <v>#N/A</v>
      </c>
      <c r="K47" s="295" t="e">
        <f t="shared" ca="1" si="85"/>
        <v>#N/A</v>
      </c>
      <c r="L47" s="329" t="e">
        <f t="shared" ca="1" si="85"/>
        <v>#N/A</v>
      </c>
      <c r="M47" s="296" t="e">
        <f t="shared" ca="1" si="102"/>
        <v>#N/A</v>
      </c>
      <c r="N47" s="296" t="e">
        <f t="shared" ca="1" si="102"/>
        <v>#N/A</v>
      </c>
      <c r="O47" s="296" t="e">
        <f t="shared" ca="1" si="102"/>
        <v>#N/A</v>
      </c>
      <c r="P47" s="296" t="e">
        <f t="shared" ca="1" si="102"/>
        <v>#N/A</v>
      </c>
      <c r="Q47" s="296" t="e">
        <f t="shared" ca="1" si="102"/>
        <v>#N/A</v>
      </c>
      <c r="R47" s="296" t="e">
        <f t="shared" ca="1" si="102"/>
        <v>#N/A</v>
      </c>
      <c r="S47" s="296" t="e">
        <f t="shared" ca="1" si="102"/>
        <v>#N/A</v>
      </c>
      <c r="T47" s="296" t="e">
        <f t="shared" ca="1" si="102"/>
        <v>#N/A</v>
      </c>
      <c r="U47" s="296" t="e">
        <f t="shared" ca="1" si="102"/>
        <v>#N/A</v>
      </c>
      <c r="V47" s="297" t="e">
        <f t="shared" ca="1" si="102"/>
        <v>#N/A</v>
      </c>
      <c r="W47" s="296" t="e">
        <f t="shared" ca="1" si="102"/>
        <v>#N/A</v>
      </c>
      <c r="X47" s="296" t="e">
        <f t="shared" ca="1" si="102"/>
        <v>#N/A</v>
      </c>
      <c r="Y47" s="296" t="e">
        <f t="shared" ca="1" si="102"/>
        <v>#N/A</v>
      </c>
      <c r="Z47" s="296" t="e">
        <f t="shared" ca="1" si="102"/>
        <v>#N/A</v>
      </c>
      <c r="AA47" s="296" t="e">
        <f t="shared" ca="1" si="102"/>
        <v>#N/A</v>
      </c>
      <c r="AB47" s="296" t="e">
        <f t="shared" ca="1" si="102"/>
        <v>#N/A</v>
      </c>
      <c r="AC47" s="296" t="e">
        <f t="shared" ca="1" si="102"/>
        <v>#N/A</v>
      </c>
      <c r="AD47" s="296" t="e">
        <f t="shared" ca="1" si="95"/>
        <v>#N/A</v>
      </c>
      <c r="AE47" s="296" t="e">
        <f t="shared" ca="1" si="95"/>
        <v>#N/A</v>
      </c>
      <c r="AF47" s="297" t="e">
        <f t="shared" ca="1" si="95"/>
        <v>#N/A</v>
      </c>
      <c r="AG47" s="296" t="e">
        <f t="shared" ca="1" si="95"/>
        <v>#N/A</v>
      </c>
      <c r="AH47" s="296" t="e">
        <f t="shared" ca="1" si="95"/>
        <v>#N/A</v>
      </c>
      <c r="AI47" s="296" t="e">
        <f t="shared" ca="1" si="95"/>
        <v>#N/A</v>
      </c>
      <c r="AJ47" s="296" t="e">
        <f t="shared" ca="1" si="95"/>
        <v>#N/A</v>
      </c>
      <c r="AK47" s="296" t="e">
        <f t="shared" ca="1" si="95"/>
        <v>#N/A</v>
      </c>
      <c r="AL47" s="296" t="e">
        <f t="shared" ca="1" si="95"/>
        <v>#N/A</v>
      </c>
      <c r="AM47" s="296" t="e">
        <f t="shared" ca="1" si="95"/>
        <v>#N/A</v>
      </c>
      <c r="AN47" s="296" t="e">
        <f t="shared" ca="1" si="95"/>
        <v>#N/A</v>
      </c>
      <c r="AO47" s="296" t="e">
        <f t="shared" ca="1" si="95"/>
        <v>#N/A</v>
      </c>
      <c r="AP47" s="297" t="e">
        <f t="shared" ca="1" si="95"/>
        <v>#N/A</v>
      </c>
      <c r="AQ47" s="296" t="e">
        <f t="shared" ca="1" si="95"/>
        <v>#N/A</v>
      </c>
      <c r="AR47" s="296" t="e">
        <f t="shared" ca="1" si="95"/>
        <v>#N/A</v>
      </c>
      <c r="AS47" s="296" t="e">
        <f t="shared" ca="1" si="95"/>
        <v>#N/A</v>
      </c>
      <c r="AT47" s="296" t="e">
        <f t="shared" ca="1" si="95"/>
        <v>#N/A</v>
      </c>
      <c r="AU47" s="296" t="e">
        <f t="shared" ca="1" si="95"/>
        <v>#N/A</v>
      </c>
      <c r="AV47" s="296" t="e">
        <f t="shared" ca="1" si="96"/>
        <v>#N/A</v>
      </c>
      <c r="AW47" s="296" t="e">
        <f t="shared" ca="1" si="96"/>
        <v>#N/A</v>
      </c>
      <c r="AX47" s="296" t="e">
        <f t="shared" ca="1" si="96"/>
        <v>#N/A</v>
      </c>
      <c r="AY47" s="296" t="e">
        <f t="shared" ca="1" si="96"/>
        <v>#N/A</v>
      </c>
      <c r="AZ47" s="297" t="e">
        <f t="shared" ca="1" si="96"/>
        <v>#N/A</v>
      </c>
      <c r="BA47" s="296" t="e">
        <f t="shared" ca="1" si="96"/>
        <v>#N/A</v>
      </c>
      <c r="BB47" s="296" t="e">
        <f t="shared" ca="1" si="96"/>
        <v>#N/A</v>
      </c>
      <c r="BC47" s="296" t="e">
        <f t="shared" ca="1" si="96"/>
        <v>#N/A</v>
      </c>
      <c r="BD47" s="296" t="e">
        <f t="shared" ca="1" si="96"/>
        <v>#N/A</v>
      </c>
      <c r="BE47" s="296" t="e">
        <f t="shared" ca="1" si="96"/>
        <v>#N/A</v>
      </c>
      <c r="BF47" s="296" t="e">
        <f t="shared" ca="1" si="96"/>
        <v>#N/A</v>
      </c>
      <c r="BG47" s="296" t="e">
        <f t="shared" ca="1" si="96"/>
        <v>#N/A</v>
      </c>
      <c r="BH47" s="296" t="e">
        <f t="shared" ca="1" si="96"/>
        <v>#N/A</v>
      </c>
      <c r="BI47" s="296" t="e">
        <f t="shared" ca="1" si="96"/>
        <v>#N/A</v>
      </c>
      <c r="BJ47" s="297" t="e">
        <f t="shared" ca="1" si="96"/>
        <v>#N/A</v>
      </c>
      <c r="BK47" s="296" t="e">
        <f t="shared" ca="1" si="96"/>
        <v>#N/A</v>
      </c>
      <c r="BL47" s="296" t="e">
        <f t="shared" ca="1" si="97"/>
        <v>#N/A</v>
      </c>
      <c r="BM47" s="296" t="e">
        <f t="shared" ca="1" si="97"/>
        <v>#N/A</v>
      </c>
      <c r="BN47" s="296" t="e">
        <f t="shared" ca="1" si="97"/>
        <v>#N/A</v>
      </c>
      <c r="BO47" s="296" t="e">
        <f t="shared" ca="1" si="97"/>
        <v>#N/A</v>
      </c>
      <c r="BP47" s="296" t="e">
        <f t="shared" ca="1" si="97"/>
        <v>#N/A</v>
      </c>
      <c r="BQ47" s="296" t="e">
        <f t="shared" ca="1" si="97"/>
        <v>#N/A</v>
      </c>
      <c r="BR47" s="296" t="e">
        <f t="shared" ca="1" si="97"/>
        <v>#N/A</v>
      </c>
      <c r="BS47" s="296" t="e">
        <f t="shared" ca="1" si="97"/>
        <v>#N/A</v>
      </c>
      <c r="BT47" s="297" t="e">
        <f t="shared" ca="1" si="97"/>
        <v>#N/A</v>
      </c>
      <c r="BU47" s="296" t="e">
        <f t="shared" ca="1" si="97"/>
        <v>#N/A</v>
      </c>
      <c r="BV47" s="296" t="e">
        <f t="shared" ca="1" si="97"/>
        <v>#N/A</v>
      </c>
      <c r="BW47" s="296" t="e">
        <f t="shared" ca="1" si="97"/>
        <v>#N/A</v>
      </c>
      <c r="BX47" s="296" t="e">
        <f t="shared" ca="1" si="97"/>
        <v>#N/A</v>
      </c>
      <c r="BY47" s="296" t="e">
        <f t="shared" ca="1" si="97"/>
        <v>#N/A</v>
      </c>
      <c r="BZ47" s="296" t="e">
        <f t="shared" ca="1" si="97"/>
        <v>#N/A</v>
      </c>
      <c r="CA47" s="296" t="e">
        <f t="shared" ca="1" si="97"/>
        <v>#N/A</v>
      </c>
      <c r="CB47" s="296" t="e">
        <f t="shared" ca="1" si="97"/>
        <v>#N/A</v>
      </c>
      <c r="CC47" s="296" t="e">
        <f t="shared" ca="1" si="97"/>
        <v>#N/A</v>
      </c>
      <c r="CD47" s="297" t="e">
        <f t="shared" ca="1" si="104"/>
        <v>#N/A</v>
      </c>
      <c r="CE47" s="296" t="e">
        <f t="shared" ca="1" si="104"/>
        <v>#N/A</v>
      </c>
      <c r="CF47" s="296" t="e">
        <f t="shared" ca="1" si="104"/>
        <v>#N/A</v>
      </c>
      <c r="CG47" s="296" t="e">
        <f t="shared" ca="1" si="104"/>
        <v>#N/A</v>
      </c>
      <c r="CH47" s="296" t="e">
        <f t="shared" ca="1" si="104"/>
        <v>#N/A</v>
      </c>
      <c r="CI47" s="296" t="e">
        <f t="shared" ca="1" si="104"/>
        <v>#N/A</v>
      </c>
      <c r="CJ47" s="296" t="e">
        <f t="shared" ca="1" si="104"/>
        <v>#N/A</v>
      </c>
      <c r="CK47" s="296" t="e">
        <f t="shared" ca="1" si="104"/>
        <v>#N/A</v>
      </c>
      <c r="CL47" s="296" t="e">
        <f t="shared" ca="1" si="104"/>
        <v>#N/A</v>
      </c>
      <c r="CM47" s="296" t="e">
        <f t="shared" ca="1" si="104"/>
        <v>#N/A</v>
      </c>
      <c r="CN47" s="297" t="e">
        <f t="shared" ca="1" si="104"/>
        <v>#N/A</v>
      </c>
      <c r="CO47" s="296" t="e">
        <f t="shared" ca="1" si="104"/>
        <v>#N/A</v>
      </c>
      <c r="CP47" s="296" t="e">
        <f t="shared" ca="1" si="104"/>
        <v>#N/A</v>
      </c>
      <c r="CQ47" s="296" t="e">
        <f t="shared" ca="1" si="104"/>
        <v>#N/A</v>
      </c>
      <c r="CR47" s="296" t="e">
        <f t="shared" ca="1" si="104"/>
        <v>#N/A</v>
      </c>
      <c r="CS47" s="296" t="e">
        <f t="shared" ca="1" si="103"/>
        <v>#N/A</v>
      </c>
      <c r="CT47" s="296" t="e">
        <f t="shared" ca="1" si="103"/>
        <v>#N/A</v>
      </c>
      <c r="CU47" s="296" t="e">
        <f t="shared" ca="1" si="103"/>
        <v>#N/A</v>
      </c>
      <c r="CV47" s="296" t="e">
        <f t="shared" ca="1" si="103"/>
        <v>#N/A</v>
      </c>
      <c r="CW47" s="296" t="e">
        <f t="shared" ca="1" si="103"/>
        <v>#N/A</v>
      </c>
      <c r="CX47" s="297" t="e">
        <f t="shared" ca="1" si="99"/>
        <v>#N/A</v>
      </c>
      <c r="CY47" s="296" t="e">
        <f t="shared" ca="1" si="99"/>
        <v>#N/A</v>
      </c>
      <c r="CZ47" s="296" t="e">
        <f t="shared" ca="1" si="99"/>
        <v>#N/A</v>
      </c>
      <c r="DA47" s="296" t="e">
        <f t="shared" ca="1" si="99"/>
        <v>#N/A</v>
      </c>
      <c r="DB47" s="296" t="e">
        <f t="shared" ca="1" si="99"/>
        <v>#N/A</v>
      </c>
      <c r="DC47" s="296" t="e">
        <f t="shared" ca="1" si="99"/>
        <v>#N/A</v>
      </c>
      <c r="DD47" s="296" t="e">
        <f t="shared" ca="1" si="99"/>
        <v>#N/A</v>
      </c>
      <c r="DE47" s="296" t="e">
        <f t="shared" ca="1" si="99"/>
        <v>#N/A</v>
      </c>
      <c r="DF47" s="296" t="e">
        <f t="shared" ca="1" si="99"/>
        <v>#N/A</v>
      </c>
      <c r="DG47" s="296" t="e">
        <f t="shared" ca="1" si="99"/>
        <v>#N/A</v>
      </c>
      <c r="DH47" s="297" t="e">
        <f t="shared" ca="1" si="99"/>
        <v>#N/A</v>
      </c>
      <c r="DI47" s="296" t="e">
        <f t="shared" ca="1" si="94"/>
        <v>#N/A</v>
      </c>
      <c r="DJ47" s="296" t="e">
        <f t="shared" ca="1" si="94"/>
        <v>#N/A</v>
      </c>
      <c r="DK47" s="296" t="e">
        <f t="shared" ca="1" si="94"/>
        <v>#N/A</v>
      </c>
      <c r="DL47" s="296" t="e">
        <f t="shared" ca="1" si="94"/>
        <v>#N/A</v>
      </c>
      <c r="DM47" s="296" t="e">
        <f t="shared" ca="1" si="94"/>
        <v>#N/A</v>
      </c>
      <c r="DN47" s="296" t="e">
        <f t="shared" ca="1" si="94"/>
        <v>#N/A</v>
      </c>
      <c r="DO47" s="296" t="e">
        <f t="shared" ca="1" si="94"/>
        <v>#N/A</v>
      </c>
      <c r="DP47" s="296" t="e">
        <f t="shared" ca="1" si="94"/>
        <v>#N/A</v>
      </c>
      <c r="DQ47" s="296" t="e">
        <f t="shared" ca="1" si="94"/>
        <v>#N/A</v>
      </c>
      <c r="DR47" s="297" t="e">
        <f t="shared" ca="1" si="92"/>
        <v>#N/A</v>
      </c>
      <c r="DS47" s="296" t="e">
        <f t="shared" ca="1" si="92"/>
        <v>#N/A</v>
      </c>
      <c r="DT47" s="296" t="e">
        <f t="shared" ca="1" si="92"/>
        <v>#N/A</v>
      </c>
      <c r="DU47" s="296" t="e">
        <f t="shared" ca="1" si="92"/>
        <v>#N/A</v>
      </c>
      <c r="DV47" s="296" t="e">
        <f t="shared" ca="1" si="92"/>
        <v>#N/A</v>
      </c>
      <c r="DW47" s="296" t="e">
        <f t="shared" ca="1" si="92"/>
        <v>#N/A</v>
      </c>
      <c r="DX47" s="296" t="e">
        <f t="shared" ca="1" si="92"/>
        <v>#N/A</v>
      </c>
      <c r="DY47" s="296" t="e">
        <f t="shared" ca="1" si="92"/>
        <v>#N/A</v>
      </c>
      <c r="DZ47" s="296" t="e">
        <f t="shared" ca="1" si="92"/>
        <v>#N/A</v>
      </c>
      <c r="EA47" s="296" t="e">
        <f t="shared" ca="1" si="92"/>
        <v>#N/A</v>
      </c>
      <c r="EB47" s="297" t="e">
        <f t="shared" ca="1" si="92"/>
        <v>#N/A</v>
      </c>
    </row>
    <row r="48" spans="1:132" ht="15" customHeight="1" thickBot="1" x14ac:dyDescent="0.4">
      <c r="A48" s="330" t="s">
        <v>85</v>
      </c>
      <c r="B48" s="331">
        <f t="shared" si="77"/>
        <v>15</v>
      </c>
      <c r="C48" s="299" t="e">
        <f ca="1">CONCATENATE($A$1,".",VLOOKUP($F48,Tools!$J$3:$K$6,2,FALSE),".",VLOOKUP($A48,Tools!$N$3:$O$10,2,FALSE),".",1,".",VLOOKUP($G48,Tools!$R$3:$S$23,2,FALSE),".",$H48)</f>
        <v>#N/A</v>
      </c>
      <c r="D48" s="300" t="e">
        <f t="shared" ca="1" si="98"/>
        <v>#N/A</v>
      </c>
      <c r="E48" s="300" t="e">
        <f t="shared" ca="1" si="98"/>
        <v>#N/A</v>
      </c>
      <c r="F48" s="300" t="e">
        <f t="shared" ca="1" si="98"/>
        <v>#N/A</v>
      </c>
      <c r="G48" s="300" t="e">
        <f t="shared" ca="1" si="98"/>
        <v>#N/A</v>
      </c>
      <c r="H48" s="301" t="e">
        <f t="shared" ca="1" si="74"/>
        <v>#N/A</v>
      </c>
      <c r="I48" s="302" t="e">
        <f t="shared" ca="1" si="85"/>
        <v>#N/A</v>
      </c>
      <c r="J48" s="302" t="e">
        <f t="shared" ca="1" si="85"/>
        <v>#N/A</v>
      </c>
      <c r="K48" s="302" t="e">
        <f t="shared" ca="1" si="85"/>
        <v>#N/A</v>
      </c>
      <c r="L48" s="332" t="e">
        <f t="shared" ca="1" si="85"/>
        <v>#N/A</v>
      </c>
      <c r="M48" s="303" t="e">
        <f t="shared" ca="1" si="102"/>
        <v>#N/A</v>
      </c>
      <c r="N48" s="303" t="e">
        <f t="shared" ca="1" si="102"/>
        <v>#N/A</v>
      </c>
      <c r="O48" s="303" t="e">
        <f t="shared" ca="1" si="102"/>
        <v>#N/A</v>
      </c>
      <c r="P48" s="303" t="e">
        <f t="shared" ca="1" si="102"/>
        <v>#N/A</v>
      </c>
      <c r="Q48" s="303" t="e">
        <f t="shared" ca="1" si="102"/>
        <v>#N/A</v>
      </c>
      <c r="R48" s="303" t="e">
        <f t="shared" ca="1" si="102"/>
        <v>#N/A</v>
      </c>
      <c r="S48" s="303" t="e">
        <f t="shared" ca="1" si="102"/>
        <v>#N/A</v>
      </c>
      <c r="T48" s="303" t="e">
        <f t="shared" ca="1" si="102"/>
        <v>#N/A</v>
      </c>
      <c r="U48" s="303" t="e">
        <f t="shared" ca="1" si="102"/>
        <v>#N/A</v>
      </c>
      <c r="V48" s="304" t="e">
        <f t="shared" ca="1" si="102"/>
        <v>#N/A</v>
      </c>
      <c r="W48" s="303" t="e">
        <f t="shared" ca="1" si="102"/>
        <v>#N/A</v>
      </c>
      <c r="X48" s="303" t="e">
        <f t="shared" ca="1" si="102"/>
        <v>#N/A</v>
      </c>
      <c r="Y48" s="303" t="e">
        <f t="shared" ca="1" si="102"/>
        <v>#N/A</v>
      </c>
      <c r="Z48" s="303" t="e">
        <f t="shared" ca="1" si="102"/>
        <v>#N/A</v>
      </c>
      <c r="AA48" s="303" t="e">
        <f t="shared" ca="1" si="102"/>
        <v>#N/A</v>
      </c>
      <c r="AB48" s="303" t="e">
        <f t="shared" ca="1" si="102"/>
        <v>#N/A</v>
      </c>
      <c r="AC48" s="303" t="e">
        <f t="shared" ca="1" si="102"/>
        <v>#N/A</v>
      </c>
      <c r="AD48" s="303" t="e">
        <f t="shared" ca="1" si="95"/>
        <v>#N/A</v>
      </c>
      <c r="AE48" s="303" t="e">
        <f t="shared" ca="1" si="95"/>
        <v>#N/A</v>
      </c>
      <c r="AF48" s="304" t="e">
        <f t="shared" ca="1" si="95"/>
        <v>#N/A</v>
      </c>
      <c r="AG48" s="303" t="e">
        <f t="shared" ref="AG48:AX63" ca="1" si="105">IFERROR(INDEX(INDIRECT(CONCATENATE($A48,"!$A$1:$Z$999")),MATCH($B48,INDIRECT(CONCATENATE($A48,"!$A:$A")),0)+AG$3,AG$2)/$L48,INDEX(INDIRECT(CONCATENATE($A48,"!$A$1:$Z$999")),MATCH($B48,INDIRECT(CONCATENATE($A48,"!$A:$A")),0)+AG$3,AG$2))</f>
        <v>#N/A</v>
      </c>
      <c r="AH48" s="303" t="e">
        <f t="shared" ca="1" si="105"/>
        <v>#N/A</v>
      </c>
      <c r="AI48" s="303" t="e">
        <f t="shared" ca="1" si="105"/>
        <v>#N/A</v>
      </c>
      <c r="AJ48" s="303" t="e">
        <f t="shared" ca="1" si="105"/>
        <v>#N/A</v>
      </c>
      <c r="AK48" s="303" t="e">
        <f t="shared" ca="1" si="105"/>
        <v>#N/A</v>
      </c>
      <c r="AL48" s="303" t="e">
        <f t="shared" ca="1" si="105"/>
        <v>#N/A</v>
      </c>
      <c r="AM48" s="303" t="e">
        <f t="shared" ca="1" si="105"/>
        <v>#N/A</v>
      </c>
      <c r="AN48" s="303" t="e">
        <f t="shared" ca="1" si="105"/>
        <v>#N/A</v>
      </c>
      <c r="AO48" s="303" t="e">
        <f t="shared" ca="1" si="105"/>
        <v>#N/A</v>
      </c>
      <c r="AP48" s="304" t="e">
        <f t="shared" ca="1" si="105"/>
        <v>#N/A</v>
      </c>
      <c r="AQ48" s="303" t="e">
        <f t="shared" ca="1" si="105"/>
        <v>#N/A</v>
      </c>
      <c r="AR48" s="303" t="e">
        <f t="shared" ca="1" si="105"/>
        <v>#N/A</v>
      </c>
      <c r="AS48" s="303" t="e">
        <f t="shared" ca="1" si="105"/>
        <v>#N/A</v>
      </c>
      <c r="AT48" s="303" t="e">
        <f t="shared" ca="1" si="105"/>
        <v>#N/A</v>
      </c>
      <c r="AU48" s="303" t="e">
        <f t="shared" ca="1" si="105"/>
        <v>#N/A</v>
      </c>
      <c r="AV48" s="303" t="e">
        <f t="shared" ca="1" si="105"/>
        <v>#N/A</v>
      </c>
      <c r="AW48" s="303" t="e">
        <f t="shared" ca="1" si="105"/>
        <v>#N/A</v>
      </c>
      <c r="AX48" s="303" t="e">
        <f t="shared" ca="1" si="105"/>
        <v>#N/A</v>
      </c>
      <c r="AY48" s="303" t="e">
        <f t="shared" ca="1" si="96"/>
        <v>#N/A</v>
      </c>
      <c r="AZ48" s="304" t="e">
        <f t="shared" ca="1" si="96"/>
        <v>#N/A</v>
      </c>
      <c r="BA48" s="303" t="e">
        <f t="shared" ca="1" si="96"/>
        <v>#N/A</v>
      </c>
      <c r="BB48" s="303" t="e">
        <f t="shared" ca="1" si="96"/>
        <v>#N/A</v>
      </c>
      <c r="BC48" s="303" t="e">
        <f t="shared" ca="1" si="96"/>
        <v>#N/A</v>
      </c>
      <c r="BD48" s="303" t="e">
        <f t="shared" ca="1" si="96"/>
        <v>#N/A</v>
      </c>
      <c r="BE48" s="303" t="e">
        <f t="shared" ca="1" si="96"/>
        <v>#N/A</v>
      </c>
      <c r="BF48" s="303" t="e">
        <f t="shared" ca="1" si="96"/>
        <v>#N/A</v>
      </c>
      <c r="BG48" s="303" t="e">
        <f t="shared" ca="1" si="96"/>
        <v>#N/A</v>
      </c>
      <c r="BH48" s="303" t="e">
        <f t="shared" ca="1" si="96"/>
        <v>#N/A</v>
      </c>
      <c r="BI48" s="303" t="e">
        <f t="shared" ca="1" si="96"/>
        <v>#N/A</v>
      </c>
      <c r="BJ48" s="304" t="e">
        <f t="shared" ca="1" si="96"/>
        <v>#N/A</v>
      </c>
      <c r="BK48" s="303" t="e">
        <f t="shared" ca="1" si="96"/>
        <v>#N/A</v>
      </c>
      <c r="BL48" s="303" t="e">
        <f t="shared" ca="1" si="97"/>
        <v>#N/A</v>
      </c>
      <c r="BM48" s="303" t="e">
        <f t="shared" ca="1" si="97"/>
        <v>#N/A</v>
      </c>
      <c r="BN48" s="303" t="e">
        <f t="shared" ca="1" si="97"/>
        <v>#N/A</v>
      </c>
      <c r="BO48" s="303" t="e">
        <f t="shared" ca="1" si="97"/>
        <v>#N/A</v>
      </c>
      <c r="BP48" s="303" t="e">
        <f t="shared" ca="1" si="97"/>
        <v>#N/A</v>
      </c>
      <c r="BQ48" s="303" t="e">
        <f t="shared" ca="1" si="97"/>
        <v>#N/A</v>
      </c>
      <c r="BR48" s="303" t="e">
        <f t="shared" ca="1" si="97"/>
        <v>#N/A</v>
      </c>
      <c r="BS48" s="303" t="e">
        <f t="shared" ca="1" si="97"/>
        <v>#N/A</v>
      </c>
      <c r="BT48" s="304" t="e">
        <f t="shared" ca="1" si="97"/>
        <v>#N/A</v>
      </c>
      <c r="BU48" s="303" t="e">
        <f t="shared" ca="1" si="97"/>
        <v>#N/A</v>
      </c>
      <c r="BV48" s="303" t="e">
        <f t="shared" ca="1" si="97"/>
        <v>#N/A</v>
      </c>
      <c r="BW48" s="303" t="e">
        <f t="shared" ca="1" si="97"/>
        <v>#N/A</v>
      </c>
      <c r="BX48" s="303" t="e">
        <f t="shared" ca="1" si="97"/>
        <v>#N/A</v>
      </c>
      <c r="BY48" s="303" t="e">
        <f t="shared" ca="1" si="97"/>
        <v>#N/A</v>
      </c>
      <c r="BZ48" s="303" t="e">
        <f t="shared" ca="1" si="97"/>
        <v>#N/A</v>
      </c>
      <c r="CA48" s="303" t="e">
        <f t="shared" ca="1" si="97"/>
        <v>#N/A</v>
      </c>
      <c r="CB48" s="303" t="e">
        <f t="shared" ref="CB48:CQ70" ca="1" si="106">IFERROR(INDEX(INDIRECT(CONCATENATE($A48,"!$A$1:$Z$999")),MATCH($B48,INDIRECT(CONCATENATE($A48,"!$A:$A")),0)+CB$3,CB$2)/$L48,INDEX(INDIRECT(CONCATENATE($A48,"!$A$1:$Z$999")),MATCH($B48,INDIRECT(CONCATENATE($A48,"!$A:$A")),0)+CB$3,CB$2))</f>
        <v>#N/A</v>
      </c>
      <c r="CC48" s="303" t="e">
        <f t="shared" ca="1" si="106"/>
        <v>#N/A</v>
      </c>
      <c r="CD48" s="304" t="e">
        <f t="shared" ca="1" si="106"/>
        <v>#N/A</v>
      </c>
      <c r="CE48" s="303" t="e">
        <f t="shared" ca="1" si="104"/>
        <v>#N/A</v>
      </c>
      <c r="CF48" s="303" t="e">
        <f t="shared" ca="1" si="104"/>
        <v>#N/A</v>
      </c>
      <c r="CG48" s="303" t="e">
        <f t="shared" ca="1" si="104"/>
        <v>#N/A</v>
      </c>
      <c r="CH48" s="303" t="e">
        <f t="shared" ca="1" si="104"/>
        <v>#N/A</v>
      </c>
      <c r="CI48" s="303" t="e">
        <f t="shared" ca="1" si="104"/>
        <v>#N/A</v>
      </c>
      <c r="CJ48" s="303" t="e">
        <f t="shared" ca="1" si="104"/>
        <v>#N/A</v>
      </c>
      <c r="CK48" s="303" t="e">
        <f t="shared" ca="1" si="104"/>
        <v>#N/A</v>
      </c>
      <c r="CL48" s="303" t="e">
        <f t="shared" ca="1" si="104"/>
        <v>#N/A</v>
      </c>
      <c r="CM48" s="303" t="e">
        <f t="shared" ca="1" si="104"/>
        <v>#N/A</v>
      </c>
      <c r="CN48" s="304" t="e">
        <f t="shared" ca="1" si="104"/>
        <v>#N/A</v>
      </c>
      <c r="CO48" s="303" t="e">
        <f t="shared" ca="1" si="104"/>
        <v>#N/A</v>
      </c>
      <c r="CP48" s="303" t="e">
        <f t="shared" ca="1" si="104"/>
        <v>#N/A</v>
      </c>
      <c r="CQ48" s="303" t="e">
        <f t="shared" ca="1" si="104"/>
        <v>#N/A</v>
      </c>
      <c r="CR48" s="303" t="e">
        <f t="shared" ca="1" si="104"/>
        <v>#N/A</v>
      </c>
      <c r="CS48" s="303" t="e">
        <f t="shared" ca="1" si="103"/>
        <v>#N/A</v>
      </c>
      <c r="CT48" s="303" t="e">
        <f t="shared" ca="1" si="103"/>
        <v>#N/A</v>
      </c>
      <c r="CU48" s="303" t="e">
        <f t="shared" ca="1" si="103"/>
        <v>#N/A</v>
      </c>
      <c r="CV48" s="303" t="e">
        <f t="shared" ca="1" si="103"/>
        <v>#N/A</v>
      </c>
      <c r="CW48" s="303" t="e">
        <f t="shared" ca="1" si="103"/>
        <v>#N/A</v>
      </c>
      <c r="CX48" s="304" t="e">
        <f t="shared" ca="1" si="103"/>
        <v>#N/A</v>
      </c>
      <c r="CY48" s="303" t="e">
        <f t="shared" ca="1" si="99"/>
        <v>#N/A</v>
      </c>
      <c r="CZ48" s="303" t="e">
        <f t="shared" ca="1" si="99"/>
        <v>#N/A</v>
      </c>
      <c r="DA48" s="303" t="e">
        <f t="shared" ca="1" si="99"/>
        <v>#N/A</v>
      </c>
      <c r="DB48" s="303" t="e">
        <f t="shared" ca="1" si="99"/>
        <v>#N/A</v>
      </c>
      <c r="DC48" s="303" t="e">
        <f t="shared" ca="1" si="99"/>
        <v>#N/A</v>
      </c>
      <c r="DD48" s="303" t="e">
        <f t="shared" ca="1" si="99"/>
        <v>#N/A</v>
      </c>
      <c r="DE48" s="303" t="e">
        <f t="shared" ca="1" si="99"/>
        <v>#N/A</v>
      </c>
      <c r="DF48" s="303" t="e">
        <f t="shared" ca="1" si="99"/>
        <v>#N/A</v>
      </c>
      <c r="DG48" s="303" t="e">
        <f t="shared" ca="1" si="99"/>
        <v>#N/A</v>
      </c>
      <c r="DH48" s="304" t="e">
        <f t="shared" ca="1" si="99"/>
        <v>#N/A</v>
      </c>
      <c r="DI48" s="303" t="e">
        <f t="shared" ca="1" si="94"/>
        <v>#N/A</v>
      </c>
      <c r="DJ48" s="303" t="e">
        <f t="shared" ca="1" si="94"/>
        <v>#N/A</v>
      </c>
      <c r="DK48" s="303" t="e">
        <f t="shared" ca="1" si="94"/>
        <v>#N/A</v>
      </c>
      <c r="DL48" s="303" t="e">
        <f t="shared" ca="1" si="94"/>
        <v>#N/A</v>
      </c>
      <c r="DM48" s="303" t="e">
        <f t="shared" ca="1" si="94"/>
        <v>#N/A</v>
      </c>
      <c r="DN48" s="303" t="e">
        <f t="shared" ca="1" si="94"/>
        <v>#N/A</v>
      </c>
      <c r="DO48" s="303" t="e">
        <f t="shared" ca="1" si="94"/>
        <v>#N/A</v>
      </c>
      <c r="DP48" s="303" t="e">
        <f t="shared" ca="1" si="94"/>
        <v>#N/A</v>
      </c>
      <c r="DQ48" s="303" t="e">
        <f t="shared" ca="1" si="94"/>
        <v>#N/A</v>
      </c>
      <c r="DR48" s="304" t="e">
        <f t="shared" ca="1" si="94"/>
        <v>#N/A</v>
      </c>
      <c r="DS48" s="303" t="e">
        <f t="shared" ca="1" si="94"/>
        <v>#N/A</v>
      </c>
      <c r="DT48" s="303" t="e">
        <f t="shared" ca="1" si="94"/>
        <v>#N/A</v>
      </c>
      <c r="DU48" s="303" t="e">
        <f t="shared" ca="1" si="94"/>
        <v>#N/A</v>
      </c>
      <c r="DV48" s="303" t="e">
        <f t="shared" ca="1" si="94"/>
        <v>#N/A</v>
      </c>
      <c r="DW48" s="303" t="e">
        <f t="shared" ca="1" si="94"/>
        <v>#N/A</v>
      </c>
      <c r="DX48" s="303" t="e">
        <f t="shared" ca="1" si="94"/>
        <v>#N/A</v>
      </c>
      <c r="DY48" s="303" t="e">
        <f t="shared" ref="DQ48:EB64" ca="1" si="107">IFERROR(INDEX(INDIRECT(CONCATENATE($A48,"!$A$1:$Z$999")),MATCH($B48,INDIRECT(CONCATENATE($A48,"!$A:$A")),0)+DY$3,DY$2)/$L48,INDEX(INDIRECT(CONCATENATE($A48,"!$A$1:$Z$999")),MATCH($B48,INDIRECT(CONCATENATE($A48,"!$A:$A")),0)+DY$3,DY$2))</f>
        <v>#N/A</v>
      </c>
      <c r="DZ48" s="303" t="e">
        <f t="shared" ca="1" si="107"/>
        <v>#N/A</v>
      </c>
      <c r="EA48" s="303" t="e">
        <f t="shared" ca="1" si="107"/>
        <v>#N/A</v>
      </c>
      <c r="EB48" s="304" t="e">
        <f t="shared" ca="1" si="107"/>
        <v>#N/A</v>
      </c>
    </row>
    <row r="49" spans="1:132" ht="15" customHeight="1" x14ac:dyDescent="0.35">
      <c r="A49" s="324" t="s">
        <v>90</v>
      </c>
      <c r="B49" s="325">
        <f t="shared" si="77"/>
        <v>1</v>
      </c>
      <c r="C49" s="286" t="str">
        <f ca="1">CONCATENATE($A$1,".",VLOOKUP($F49,Tools!$J$3:$K$6,2,FALSE),".",VLOOKUP($A49,Tools!$N$3:$O$10,2,FALSE),".",1,".",VLOOKUP($G49,Tools!$R$3:$S$23,2,FALSE),".",$H49)</f>
        <v>233.10.5.1.2.1</v>
      </c>
      <c r="D49" s="287" t="str">
        <f t="shared" ca="1" si="98"/>
        <v>Maternity Benefit</v>
      </c>
      <c r="E49" s="287" t="str">
        <f t="shared" ca="1" si="98"/>
        <v>Maternity benefit</v>
      </c>
      <c r="F49" s="287" t="str">
        <f t="shared" ca="1" si="98"/>
        <v>Public</v>
      </c>
      <c r="G49" s="287" t="str">
        <f t="shared" ca="1" si="98"/>
        <v>Maternity and Parental Leaves</v>
      </c>
      <c r="H49" s="288">
        <f t="shared" ca="1" si="74"/>
        <v>1</v>
      </c>
      <c r="I49" s="289" t="str">
        <f t="shared" ca="1" si="85"/>
        <v>No</v>
      </c>
      <c r="J49" s="289" t="str">
        <f t="shared" ca="1" si="85"/>
        <v>No</v>
      </c>
      <c r="K49" s="289" t="str">
        <f t="shared" ca="1" si="85"/>
        <v>Yes</v>
      </c>
      <c r="L49" s="326">
        <f t="shared" ca="1" si="85"/>
        <v>140</v>
      </c>
      <c r="M49" s="290">
        <f t="shared" ca="1" si="102"/>
        <v>11972.514285714286</v>
      </c>
      <c r="N49" s="290" t="str">
        <f t="shared" ca="1" si="102"/>
        <v>(m)</v>
      </c>
      <c r="O49" s="290" t="str">
        <f t="shared" ca="1" si="102"/>
        <v>(m)</v>
      </c>
      <c r="P49" s="290" t="str">
        <f t="shared" ca="1" si="102"/>
        <v>(m)</v>
      </c>
      <c r="Q49" s="290" t="str">
        <f t="shared" ca="1" si="102"/>
        <v>(m)</v>
      </c>
      <c r="R49" s="290" t="str">
        <f t="shared" ca="1" si="102"/>
        <v>(m)</v>
      </c>
      <c r="S49" s="290" t="str">
        <f t="shared" ca="1" si="102"/>
        <v>(a)</v>
      </c>
      <c r="T49" s="290" t="str">
        <f t="shared" ca="1" si="102"/>
        <v>(a)</v>
      </c>
      <c r="U49" s="290" t="str">
        <f t="shared" ca="1" si="102"/>
        <v>(a)</v>
      </c>
      <c r="V49" s="291" t="str">
        <f t="shared" ca="1" si="102"/>
        <v>(a)</v>
      </c>
      <c r="W49" s="290">
        <f t="shared" ca="1" si="102"/>
        <v>12449.057142857142</v>
      </c>
      <c r="X49" s="290" t="str">
        <f t="shared" ca="1" si="102"/>
        <v>(m)</v>
      </c>
      <c r="Y49" s="290" t="str">
        <f t="shared" ca="1" si="102"/>
        <v>(m)</v>
      </c>
      <c r="Z49" s="290" t="str">
        <f t="shared" ca="1" si="102"/>
        <v>(m)</v>
      </c>
      <c r="AA49" s="290" t="str">
        <f t="shared" ca="1" si="102"/>
        <v>(m)</v>
      </c>
      <c r="AB49" s="290" t="str">
        <f t="shared" ca="1" si="102"/>
        <v>(m)</v>
      </c>
      <c r="AC49" s="290" t="str">
        <f t="shared" ca="1" si="102"/>
        <v>(a)</v>
      </c>
      <c r="AD49" s="290" t="str">
        <f t="shared" ref="AD49:AS51" ca="1" si="108">IFERROR(INDEX(INDIRECT(CONCATENATE($A49,"!$A$1:$Z$999")),MATCH($B49,INDIRECT(CONCATENATE($A49,"!$A:$A")),0)+AD$3,AD$2)/$L49,INDEX(INDIRECT(CONCATENATE($A49,"!$A$1:$Z$999")),MATCH($B49,INDIRECT(CONCATENATE($A49,"!$A:$A")),0)+AD$3,AD$2))</f>
        <v>(a)</v>
      </c>
      <c r="AE49" s="290" t="str">
        <f t="shared" ca="1" si="108"/>
        <v>(a)</v>
      </c>
      <c r="AF49" s="291" t="str">
        <f t="shared" ca="1" si="108"/>
        <v>(a)</v>
      </c>
      <c r="AG49" s="290">
        <f t="shared" ca="1" si="108"/>
        <v>11975.25</v>
      </c>
      <c r="AH49" s="290" t="str">
        <f t="shared" ca="1" si="108"/>
        <v>(m)</v>
      </c>
      <c r="AI49" s="290" t="str">
        <f t="shared" ca="1" si="108"/>
        <v>(m)</v>
      </c>
      <c r="AJ49" s="290" t="str">
        <f t="shared" ca="1" si="108"/>
        <v>(m)</v>
      </c>
      <c r="AK49" s="290" t="str">
        <f t="shared" ca="1" si="108"/>
        <v>(m)</v>
      </c>
      <c r="AL49" s="290" t="str">
        <f t="shared" ca="1" si="108"/>
        <v>(m)</v>
      </c>
      <c r="AM49" s="290" t="str">
        <f t="shared" ca="1" si="108"/>
        <v>(a)</v>
      </c>
      <c r="AN49" s="290" t="str">
        <f t="shared" ca="1" si="108"/>
        <v>(a)</v>
      </c>
      <c r="AO49" s="290" t="str">
        <f t="shared" ca="1" si="108"/>
        <v>(a)</v>
      </c>
      <c r="AP49" s="291" t="str">
        <f t="shared" ca="1" si="108"/>
        <v>(a)</v>
      </c>
      <c r="AQ49" s="290">
        <f t="shared" ca="1" si="108"/>
        <v>10950.071428571429</v>
      </c>
      <c r="AR49" s="290" t="str">
        <f t="shared" ca="1" si="108"/>
        <v>(m)</v>
      </c>
      <c r="AS49" s="290" t="str">
        <f t="shared" ca="1" si="108"/>
        <v>(m)</v>
      </c>
      <c r="AT49" s="290" t="str">
        <f t="shared" ca="1" si="105"/>
        <v>(m)</v>
      </c>
      <c r="AU49" s="290" t="str">
        <f t="shared" ca="1" si="105"/>
        <v>(m)</v>
      </c>
      <c r="AV49" s="290" t="str">
        <f t="shared" ca="1" si="105"/>
        <v>(m)</v>
      </c>
      <c r="AW49" s="290" t="str">
        <f t="shared" ca="1" si="105"/>
        <v>(a)</v>
      </c>
      <c r="AX49" s="290" t="str">
        <f t="shared" ca="1" si="105"/>
        <v>(a)</v>
      </c>
      <c r="AY49" s="290" t="str">
        <f t="shared" ref="AY49:BN63" ca="1" si="109">IFERROR(INDEX(INDIRECT(CONCATENATE($A49,"!$A$1:$Z$999")),MATCH($B49,INDIRECT(CONCATENATE($A49,"!$A:$A")),0)+AY$3,AY$2)/$L49,INDEX(INDIRECT(CONCATENATE($A49,"!$A$1:$Z$999")),MATCH($B49,INDIRECT(CONCATENATE($A49,"!$A:$A")),0)+AY$3,AY$2))</f>
        <v>(a)</v>
      </c>
      <c r="AZ49" s="291" t="str">
        <f t="shared" ca="1" si="109"/>
        <v>(a)</v>
      </c>
      <c r="BA49" s="290">
        <f t="shared" ca="1" si="109"/>
        <v>9965.0642857142866</v>
      </c>
      <c r="BB49" s="290" t="str">
        <f t="shared" ca="1" si="109"/>
        <v>(m)</v>
      </c>
      <c r="BC49" s="290" t="str">
        <f t="shared" ca="1" si="109"/>
        <v>(m)</v>
      </c>
      <c r="BD49" s="290" t="str">
        <f t="shared" ca="1" si="109"/>
        <v>(m)</v>
      </c>
      <c r="BE49" s="290" t="str">
        <f t="shared" ca="1" si="109"/>
        <v>(m)</v>
      </c>
      <c r="BF49" s="290" t="str">
        <f t="shared" ca="1" si="109"/>
        <v>(m)</v>
      </c>
      <c r="BG49" s="290" t="str">
        <f t="shared" ca="1" si="109"/>
        <v>(a)</v>
      </c>
      <c r="BH49" s="290" t="str">
        <f t="shared" ca="1" si="109"/>
        <v>(a)</v>
      </c>
      <c r="BI49" s="290" t="str">
        <f t="shared" ca="1" si="109"/>
        <v>(a)</v>
      </c>
      <c r="BJ49" s="291" t="str">
        <f t="shared" ca="1" si="109"/>
        <v>(a)</v>
      </c>
      <c r="BK49" s="290">
        <f t="shared" ca="1" si="109"/>
        <v>9745.3428571428576</v>
      </c>
      <c r="BL49" s="290" t="str">
        <f t="shared" ca="1" si="109"/>
        <v>(m)</v>
      </c>
      <c r="BM49" s="290" t="str">
        <f t="shared" ca="1" si="109"/>
        <v>(m)</v>
      </c>
      <c r="BN49" s="290" t="str">
        <f t="shared" ca="1" si="109"/>
        <v>(m)</v>
      </c>
      <c r="BO49" s="290" t="str">
        <f t="shared" ref="BM49:CB51" ca="1" si="110">IFERROR(INDEX(INDIRECT(CONCATENATE($A49,"!$A$1:$Z$999")),MATCH($B49,INDIRECT(CONCATENATE($A49,"!$A:$A")),0)+BO$3,BO$2)/$L49,INDEX(INDIRECT(CONCATENATE($A49,"!$A$1:$Z$999")),MATCH($B49,INDIRECT(CONCATENATE($A49,"!$A:$A")),0)+BO$3,BO$2))</f>
        <v>(m)</v>
      </c>
      <c r="BP49" s="290" t="str">
        <f t="shared" ca="1" si="110"/>
        <v>(m)</v>
      </c>
      <c r="BQ49" s="290" t="str">
        <f t="shared" ca="1" si="110"/>
        <v>(a)</v>
      </c>
      <c r="BR49" s="290" t="str">
        <f t="shared" ca="1" si="110"/>
        <v>(a)</v>
      </c>
      <c r="BS49" s="290" t="str">
        <f t="shared" ca="1" si="110"/>
        <v>(a)</v>
      </c>
      <c r="BT49" s="291" t="str">
        <f t="shared" ca="1" si="110"/>
        <v>(a)</v>
      </c>
      <c r="BU49" s="290">
        <f t="shared" ca="1" si="110"/>
        <v>9627.4642857142862</v>
      </c>
      <c r="BV49" s="290" t="str">
        <f t="shared" ca="1" si="110"/>
        <v>(m)</v>
      </c>
      <c r="BW49" s="290" t="str">
        <f t="shared" ca="1" si="110"/>
        <v>(m)</v>
      </c>
      <c r="BX49" s="290" t="str">
        <f t="shared" ca="1" si="110"/>
        <v>(m)</v>
      </c>
      <c r="BY49" s="290" t="str">
        <f t="shared" ca="1" si="110"/>
        <v>(m)</v>
      </c>
      <c r="BZ49" s="290" t="str">
        <f t="shared" ca="1" si="110"/>
        <v>(m)</v>
      </c>
      <c r="CA49" s="290" t="str">
        <f t="shared" ca="1" si="110"/>
        <v>(a)</v>
      </c>
      <c r="CB49" s="290" t="str">
        <f t="shared" ca="1" si="110"/>
        <v>(a)</v>
      </c>
      <c r="CC49" s="290" t="str">
        <f t="shared" ca="1" si="104"/>
        <v>(a)</v>
      </c>
      <c r="CD49" s="291" t="str">
        <f t="shared" ca="1" si="106"/>
        <v>(a)</v>
      </c>
      <c r="CE49" s="290">
        <f t="shared" ca="1" si="106"/>
        <v>9893.0428571428565</v>
      </c>
      <c r="CF49" s="290" t="str">
        <f t="shared" ca="1" si="104"/>
        <v>(m)</v>
      </c>
      <c r="CG49" s="290" t="str">
        <f t="shared" ca="1" si="104"/>
        <v>(m)</v>
      </c>
      <c r="CH49" s="290" t="str">
        <f t="shared" ca="1" si="104"/>
        <v>(m)</v>
      </c>
      <c r="CI49" s="290" t="str">
        <f t="shared" ca="1" si="104"/>
        <v>(m)</v>
      </c>
      <c r="CJ49" s="290" t="str">
        <f t="shared" ca="1" si="104"/>
        <v>(m)</v>
      </c>
      <c r="CK49" s="290" t="str">
        <f t="shared" ca="1" si="104"/>
        <v>(a)</v>
      </c>
      <c r="CL49" s="290" t="str">
        <f t="shared" ca="1" si="104"/>
        <v>(a)</v>
      </c>
      <c r="CM49" s="290" t="str">
        <f t="shared" ca="1" si="104"/>
        <v>(a)</v>
      </c>
      <c r="CN49" s="291" t="str">
        <f t="shared" ca="1" si="104"/>
        <v>(a)</v>
      </c>
      <c r="CO49" s="290">
        <f t="shared" ca="1" si="104"/>
        <v>10313.971428571429</v>
      </c>
      <c r="CP49" s="290" t="str">
        <f t="shared" ca="1" si="104"/>
        <v>(m)</v>
      </c>
      <c r="CQ49" s="290" t="str">
        <f t="shared" ca="1" si="104"/>
        <v>(m)</v>
      </c>
      <c r="CR49" s="290" t="str">
        <f t="shared" ca="1" si="104"/>
        <v>(m)</v>
      </c>
      <c r="CS49" s="290" t="str">
        <f t="shared" ca="1" si="103"/>
        <v>(m)</v>
      </c>
      <c r="CT49" s="290" t="str">
        <f t="shared" ca="1" si="103"/>
        <v>(m)</v>
      </c>
      <c r="CU49" s="290" t="str">
        <f t="shared" ca="1" si="103"/>
        <v>(a)</v>
      </c>
      <c r="CV49" s="290" t="str">
        <f t="shared" ca="1" si="103"/>
        <v>(a)</v>
      </c>
      <c r="CW49" s="290" t="str">
        <f t="shared" ca="1" si="103"/>
        <v>(a)</v>
      </c>
      <c r="CX49" s="291" t="str">
        <f t="shared" ca="1" si="103"/>
        <v>(a)</v>
      </c>
      <c r="CY49" s="290">
        <f t="shared" ca="1" si="103"/>
        <v>10552.407142857142</v>
      </c>
      <c r="CZ49" s="290" t="str">
        <f t="shared" ca="1" si="103"/>
        <v>(m)</v>
      </c>
      <c r="DA49" s="290" t="str">
        <f t="shared" ca="1" si="103"/>
        <v>(m)</v>
      </c>
      <c r="DB49" s="290" t="str">
        <f t="shared" ca="1" si="103"/>
        <v>(m)</v>
      </c>
      <c r="DC49" s="290" t="str">
        <f t="shared" ca="1" si="103"/>
        <v>(m)</v>
      </c>
      <c r="DD49" s="290" t="str">
        <f t="shared" ca="1" si="103"/>
        <v>(m)</v>
      </c>
      <c r="DE49" s="290" t="str">
        <f t="shared" ca="1" si="103"/>
        <v>(a)</v>
      </c>
      <c r="DF49" s="290" t="str">
        <f t="shared" ca="1" si="103"/>
        <v>(a)</v>
      </c>
      <c r="DG49" s="290" t="str">
        <f t="shared" ca="1" si="103"/>
        <v>(a)</v>
      </c>
      <c r="DH49" s="291" t="str">
        <f t="shared" ca="1" si="99"/>
        <v>(a)</v>
      </c>
      <c r="DI49" s="290">
        <f t="shared" ca="1" si="99"/>
        <v>10484.321428571429</v>
      </c>
      <c r="DJ49" s="290" t="str">
        <f t="shared" ca="1" si="99"/>
        <v>(m)</v>
      </c>
      <c r="DK49" s="290" t="str">
        <f t="shared" ca="1" si="99"/>
        <v>(m)</v>
      </c>
      <c r="DL49" s="290" t="str">
        <f t="shared" ca="1" si="99"/>
        <v>(m)</v>
      </c>
      <c r="DM49" s="290" t="str">
        <f t="shared" ref="DM49:EB65" ca="1" si="111">IFERROR(INDEX(INDIRECT(CONCATENATE($A49,"!$A$1:$Z$999")),MATCH($B49,INDIRECT(CONCATENATE($A49,"!$A:$A")),0)+DM$3,DM$2)/$L49,INDEX(INDIRECT(CONCATENATE($A49,"!$A$1:$Z$999")),MATCH($B49,INDIRECT(CONCATENATE($A49,"!$A:$A")),0)+DM$3,DM$2))</f>
        <v>(m)</v>
      </c>
      <c r="DN49" s="290" t="str">
        <f t="shared" ca="1" si="111"/>
        <v>(m)</v>
      </c>
      <c r="DO49" s="290" t="str">
        <f t="shared" ca="1" si="111"/>
        <v>(a)</v>
      </c>
      <c r="DP49" s="290" t="str">
        <f t="shared" ca="1" si="111"/>
        <v>(a)</v>
      </c>
      <c r="DQ49" s="290" t="str">
        <f t="shared" ca="1" si="111"/>
        <v>(a)</v>
      </c>
      <c r="DR49" s="291" t="str">
        <f t="shared" ca="1" si="111"/>
        <v>(a)</v>
      </c>
      <c r="DS49" s="290">
        <f t="shared" ca="1" si="111"/>
        <v>10937.85</v>
      </c>
      <c r="DT49" s="290" t="str">
        <f t="shared" ca="1" si="111"/>
        <v>(m)</v>
      </c>
      <c r="DU49" s="290" t="str">
        <f t="shared" ca="1" si="111"/>
        <v>(m)</v>
      </c>
      <c r="DV49" s="290" t="str">
        <f t="shared" ca="1" si="111"/>
        <v>(m)</v>
      </c>
      <c r="DW49" s="290" t="str">
        <f t="shared" ca="1" si="111"/>
        <v>(m)</v>
      </c>
      <c r="DX49" s="290" t="str">
        <f t="shared" ca="1" si="111"/>
        <v>(m)</v>
      </c>
      <c r="DY49" s="290" t="str">
        <f t="shared" ca="1" si="111"/>
        <v>(a)</v>
      </c>
      <c r="DZ49" s="290" t="str">
        <f t="shared" ca="1" si="111"/>
        <v>(a)</v>
      </c>
      <c r="EA49" s="290" t="str">
        <f t="shared" ca="1" si="111"/>
        <v>(a)</v>
      </c>
      <c r="EB49" s="291" t="str">
        <f t="shared" ca="1" si="107"/>
        <v>(a)</v>
      </c>
    </row>
    <row r="50" spans="1:132" ht="15" customHeight="1" x14ac:dyDescent="0.35">
      <c r="A50" s="327" t="s">
        <v>90</v>
      </c>
      <c r="B50" s="328">
        <f t="shared" si="77"/>
        <v>2</v>
      </c>
      <c r="C50" s="292" t="str">
        <f ca="1">CONCATENATE($A$1,".",VLOOKUP($F50,Tools!$J$3:$K$6,2,FALSE),".",VLOOKUP($A50,Tools!$N$3:$O$10,2,FALSE),".",1,".",VLOOKUP($G50,Tools!$R$3:$S$23,2,FALSE),".",$H50)</f>
        <v>233.10.5.1.2.2</v>
      </c>
      <c r="D50" s="293" t="str">
        <f t="shared" ca="1" si="98"/>
        <v>Parental benefit</v>
      </c>
      <c r="E50" s="293" t="str">
        <f t="shared" ca="1" si="98"/>
        <v>Parental benefit</v>
      </c>
      <c r="F50" s="293" t="str">
        <f t="shared" ca="1" si="98"/>
        <v>Public</v>
      </c>
      <c r="G50" s="293" t="str">
        <f t="shared" ca="1" si="98"/>
        <v>Maternity and Parental Leaves</v>
      </c>
      <c r="H50" s="294">
        <f t="shared" ca="1" si="74"/>
        <v>2</v>
      </c>
      <c r="I50" s="295" t="str">
        <f t="shared" ca="1" si="85"/>
        <v>No</v>
      </c>
      <c r="J50" s="295" t="str">
        <f t="shared" ca="1" si="85"/>
        <v>No</v>
      </c>
      <c r="K50" s="295" t="str">
        <f t="shared" ca="1" si="85"/>
        <v>Yes</v>
      </c>
      <c r="L50" s="329">
        <f t="shared" ca="1" si="85"/>
        <v>1</v>
      </c>
      <c r="M50" s="296">
        <f t="shared" ref="M50:AB50" ca="1" si="112">IFERROR(INDEX(INDIRECT(CONCATENATE($A50,"!$A$1:$Z$999")),MATCH($B50,INDIRECT(CONCATENATE($A50,"!$A:$A")),0)+M$3,M$2)/$L50,INDEX(INDIRECT(CONCATENATE($A50,"!$A$1:$Z$999")),MATCH($B50,INDIRECT(CONCATENATE($A50,"!$A:$A")),0)+M$3,M$2))</f>
        <v>16058</v>
      </c>
      <c r="N50" s="296">
        <f t="shared" ca="1" si="112"/>
        <v>404</v>
      </c>
      <c r="O50" s="296">
        <f t="shared" ca="1" si="112"/>
        <v>15654</v>
      </c>
      <c r="P50" s="296">
        <f t="shared" ca="1" si="112"/>
        <v>1</v>
      </c>
      <c r="Q50" s="296">
        <f t="shared" ca="1" si="112"/>
        <v>0</v>
      </c>
      <c r="R50" s="296">
        <f t="shared" ca="1" si="112"/>
        <v>1</v>
      </c>
      <c r="S50" s="296">
        <f t="shared" ca="1" si="112"/>
        <v>14213</v>
      </c>
      <c r="T50" s="296">
        <f t="shared" ca="1" si="112"/>
        <v>9994</v>
      </c>
      <c r="U50" s="296">
        <f t="shared" ca="1" si="112"/>
        <v>26361</v>
      </c>
      <c r="V50" s="297" t="str">
        <f t="shared" ca="1" si="112"/>
        <v>(m)</v>
      </c>
      <c r="W50" s="296">
        <f t="shared" ca="1" si="112"/>
        <v>21445</v>
      </c>
      <c r="X50" s="296">
        <f t="shared" ca="1" si="112"/>
        <v>993</v>
      </c>
      <c r="Y50" s="296">
        <f t="shared" ca="1" si="112"/>
        <v>20452</v>
      </c>
      <c r="Z50" s="296">
        <f t="shared" ca="1" si="112"/>
        <v>1</v>
      </c>
      <c r="AA50" s="296">
        <f t="shared" ca="1" si="112"/>
        <v>0</v>
      </c>
      <c r="AB50" s="296">
        <f t="shared" ca="1" si="112"/>
        <v>1</v>
      </c>
      <c r="AC50" s="296">
        <f t="shared" ref="M50:AC51" ca="1" si="113">IFERROR(INDEX(INDIRECT(CONCATENATE($A50,"!$A$1:$Z$999")),MATCH($B50,INDIRECT(CONCATENATE($A50,"!$A:$A")),0)+AC$3,AC$2)/$L50,INDEX(INDIRECT(CONCATENATE($A50,"!$A$1:$Z$999")),MATCH($B50,INDIRECT(CONCATENATE($A50,"!$A:$A")),0)+AC$3,AC$2))</f>
        <v>14942</v>
      </c>
      <c r="AD50" s="296">
        <f t="shared" ca="1" si="108"/>
        <v>13812</v>
      </c>
      <c r="AE50" s="296">
        <f t="shared" ca="1" si="108"/>
        <v>31300</v>
      </c>
      <c r="AF50" s="297" t="str">
        <f t="shared" ca="1" si="108"/>
        <v>(m)</v>
      </c>
      <c r="AG50" s="296">
        <f t="shared" ca="1" si="108"/>
        <v>19668</v>
      </c>
      <c r="AH50" s="296" t="str">
        <f t="shared" ca="1" si="108"/>
        <v>(m)</v>
      </c>
      <c r="AI50" s="296" t="str">
        <f t="shared" ca="1" si="108"/>
        <v>(m)</v>
      </c>
      <c r="AJ50" s="296" t="str">
        <f t="shared" ca="1" si="108"/>
        <v>(m)</v>
      </c>
      <c r="AK50" s="296" t="str">
        <f t="shared" ca="1" si="108"/>
        <v>(m)</v>
      </c>
      <c r="AL50" s="296" t="str">
        <f t="shared" ca="1" si="108"/>
        <v>(m)</v>
      </c>
      <c r="AM50" s="296" t="str">
        <f t="shared" ca="1" si="108"/>
        <v>(m)</v>
      </c>
      <c r="AN50" s="296" t="str">
        <f t="shared" ca="1" si="108"/>
        <v>(m)</v>
      </c>
      <c r="AO50" s="296" t="str">
        <f t="shared" ca="1" si="108"/>
        <v>(m)</v>
      </c>
      <c r="AP50" s="297" t="str">
        <f t="shared" ca="1" si="108"/>
        <v>(m)</v>
      </c>
      <c r="AQ50" s="296">
        <f t="shared" ca="1" si="108"/>
        <v>19768</v>
      </c>
      <c r="AR50" s="296" t="str">
        <f t="shared" ca="1" si="108"/>
        <v>(m)</v>
      </c>
      <c r="AS50" s="296" t="str">
        <f t="shared" ca="1" si="108"/>
        <v>(m)</v>
      </c>
      <c r="AT50" s="296" t="str">
        <f t="shared" ca="1" si="105"/>
        <v>(m)</v>
      </c>
      <c r="AU50" s="296" t="str">
        <f t="shared" ca="1" si="105"/>
        <v>(m)</v>
      </c>
      <c r="AV50" s="296" t="str">
        <f t="shared" ca="1" si="105"/>
        <v>(m)</v>
      </c>
      <c r="AW50" s="296" t="str">
        <f t="shared" ca="1" si="105"/>
        <v>(m)</v>
      </c>
      <c r="AX50" s="296" t="str">
        <f t="shared" ca="1" si="105"/>
        <v>(m)</v>
      </c>
      <c r="AY50" s="296" t="str">
        <f t="shared" ca="1" si="109"/>
        <v>(m)</v>
      </c>
      <c r="AZ50" s="297" t="str">
        <f t="shared" ca="1" si="109"/>
        <v>(m)</v>
      </c>
      <c r="BA50" s="296">
        <f t="shared" ca="1" si="109"/>
        <v>19004</v>
      </c>
      <c r="BB50" s="296" t="str">
        <f t="shared" ca="1" si="109"/>
        <v>(m)</v>
      </c>
      <c r="BC50" s="296" t="str">
        <f t="shared" ca="1" si="109"/>
        <v>(m)</v>
      </c>
      <c r="BD50" s="296" t="str">
        <f t="shared" ca="1" si="109"/>
        <v>(m)</v>
      </c>
      <c r="BE50" s="296" t="str">
        <f t="shared" ca="1" si="109"/>
        <v>(m)</v>
      </c>
      <c r="BF50" s="296" t="str">
        <f t="shared" ca="1" si="109"/>
        <v>(m)</v>
      </c>
      <c r="BG50" s="296" t="str">
        <f t="shared" ca="1" si="109"/>
        <v>(m)</v>
      </c>
      <c r="BH50" s="296" t="str">
        <f t="shared" ca="1" si="109"/>
        <v>(m)</v>
      </c>
      <c r="BI50" s="296" t="str">
        <f t="shared" ca="1" si="109"/>
        <v>(m)</v>
      </c>
      <c r="BJ50" s="297" t="str">
        <f t="shared" ca="1" si="109"/>
        <v>(m)</v>
      </c>
      <c r="BK50" s="296">
        <f t="shared" ca="1" si="109"/>
        <v>17706</v>
      </c>
      <c r="BL50" s="296" t="str">
        <f t="shared" ca="1" si="109"/>
        <v>(m)</v>
      </c>
      <c r="BM50" s="296" t="str">
        <f t="shared" ca="1" si="110"/>
        <v>(m)</v>
      </c>
      <c r="BN50" s="296" t="str">
        <f t="shared" ca="1" si="110"/>
        <v>(m)</v>
      </c>
      <c r="BO50" s="296" t="str">
        <f t="shared" ca="1" si="110"/>
        <v>(m)</v>
      </c>
      <c r="BP50" s="296" t="str">
        <f t="shared" ca="1" si="110"/>
        <v>(m)</v>
      </c>
      <c r="BQ50" s="296" t="str">
        <f t="shared" ca="1" si="110"/>
        <v>(m)</v>
      </c>
      <c r="BR50" s="296" t="str">
        <f t="shared" ca="1" si="110"/>
        <v>(m)</v>
      </c>
      <c r="BS50" s="296" t="str">
        <f t="shared" ca="1" si="110"/>
        <v>(m)</v>
      </c>
      <c r="BT50" s="297" t="str">
        <f t="shared" ca="1" si="110"/>
        <v>(m)</v>
      </c>
      <c r="BU50" s="296">
        <f t="shared" ca="1" si="110"/>
        <v>17345</v>
      </c>
      <c r="BV50" s="296" t="str">
        <f t="shared" ca="1" si="110"/>
        <v>(m)</v>
      </c>
      <c r="BW50" s="296" t="str">
        <f t="shared" ca="1" si="110"/>
        <v>(m)</v>
      </c>
      <c r="BX50" s="296" t="str">
        <f t="shared" ca="1" si="110"/>
        <v>(m)</v>
      </c>
      <c r="BY50" s="296" t="str">
        <f t="shared" ca="1" si="110"/>
        <v>(m)</v>
      </c>
      <c r="BZ50" s="296" t="str">
        <f t="shared" ca="1" si="110"/>
        <v>(m)</v>
      </c>
      <c r="CA50" s="296" t="str">
        <f t="shared" ca="1" si="110"/>
        <v>(m)</v>
      </c>
      <c r="CB50" s="296" t="str">
        <f t="shared" ca="1" si="110"/>
        <v>(m)</v>
      </c>
      <c r="CC50" s="296" t="str">
        <f t="shared" ca="1" si="104"/>
        <v>(m)</v>
      </c>
      <c r="CD50" s="297" t="str">
        <f t="shared" ca="1" si="106"/>
        <v>(m)</v>
      </c>
      <c r="CE50" s="296">
        <f t="shared" ca="1" si="106"/>
        <v>16881</v>
      </c>
      <c r="CF50" s="296" t="str">
        <f t="shared" ca="1" si="106"/>
        <v>(m)</v>
      </c>
      <c r="CG50" s="296" t="str">
        <f t="shared" ca="1" si="106"/>
        <v>(m)</v>
      </c>
      <c r="CH50" s="296" t="str">
        <f t="shared" ca="1" si="106"/>
        <v>(m)</v>
      </c>
      <c r="CI50" s="296" t="str">
        <f t="shared" ca="1" si="106"/>
        <v>(m)</v>
      </c>
      <c r="CJ50" s="296" t="str">
        <f t="shared" ca="1" si="106"/>
        <v>(m)</v>
      </c>
      <c r="CK50" s="296" t="str">
        <f t="shared" ca="1" si="106"/>
        <v>(m)</v>
      </c>
      <c r="CL50" s="296" t="str">
        <f t="shared" ca="1" si="106"/>
        <v>(m)</v>
      </c>
      <c r="CM50" s="296" t="str">
        <f t="shared" ca="1" si="106"/>
        <v>(m)</v>
      </c>
      <c r="CN50" s="297" t="str">
        <f t="shared" ca="1" si="106"/>
        <v>(m)</v>
      </c>
      <c r="CO50" s="296">
        <f t="shared" ca="1" si="106"/>
        <v>17066</v>
      </c>
      <c r="CP50" s="296" t="str">
        <f t="shared" ca="1" si="106"/>
        <v>(m)</v>
      </c>
      <c r="CQ50" s="296" t="str">
        <f t="shared" ca="1" si="106"/>
        <v>(m)</v>
      </c>
      <c r="CR50" s="296" t="str">
        <f t="shared" ref="CC50:CR51" ca="1" si="114">IFERROR(INDEX(INDIRECT(CONCATENATE($A50,"!$A$1:$Z$999")),MATCH($B50,INDIRECT(CONCATENATE($A50,"!$A:$A")),0)+CR$3,CR$2)/$L50,INDEX(INDIRECT(CONCATENATE($A50,"!$A$1:$Z$999")),MATCH($B50,INDIRECT(CONCATENATE($A50,"!$A:$A")),0)+CR$3,CR$2))</f>
        <v>(m)</v>
      </c>
      <c r="CS50" s="296" t="str">
        <f t="shared" ca="1" si="103"/>
        <v>(m)</v>
      </c>
      <c r="CT50" s="296" t="str">
        <f t="shared" ca="1" si="103"/>
        <v>(m)</v>
      </c>
      <c r="CU50" s="296" t="str">
        <f t="shared" ca="1" si="103"/>
        <v>(m)</v>
      </c>
      <c r="CV50" s="296" t="str">
        <f t="shared" ca="1" si="103"/>
        <v>(m)</v>
      </c>
      <c r="CW50" s="296" t="str">
        <f t="shared" ca="1" si="103"/>
        <v>(m)</v>
      </c>
      <c r="CX50" s="297" t="str">
        <f t="shared" ca="1" si="103"/>
        <v>(m)</v>
      </c>
      <c r="CY50" s="296">
        <f t="shared" ca="1" si="103"/>
        <v>17251</v>
      </c>
      <c r="CZ50" s="296" t="str">
        <f t="shared" ca="1" si="103"/>
        <v>(m)</v>
      </c>
      <c r="DA50" s="296" t="str">
        <f t="shared" ca="1" si="103"/>
        <v>(m)</v>
      </c>
      <c r="DB50" s="296" t="str">
        <f t="shared" ca="1" si="103"/>
        <v>(m)</v>
      </c>
      <c r="DC50" s="296" t="str">
        <f t="shared" ca="1" si="103"/>
        <v>(m)</v>
      </c>
      <c r="DD50" s="296" t="str">
        <f t="shared" ca="1" si="103"/>
        <v>(m)</v>
      </c>
      <c r="DE50" s="296" t="str">
        <f t="shared" ca="1" si="103"/>
        <v>(m)</v>
      </c>
      <c r="DF50" s="296" t="str">
        <f t="shared" ca="1" si="103"/>
        <v>(m)</v>
      </c>
      <c r="DG50" s="296" t="str">
        <f t="shared" ca="1" si="103"/>
        <v>(m)</v>
      </c>
      <c r="DH50" s="297" t="str">
        <f t="shared" ca="1" si="99"/>
        <v>(m)</v>
      </c>
      <c r="DI50" s="296">
        <f t="shared" ca="1" si="99"/>
        <v>16729</v>
      </c>
      <c r="DJ50" s="296" t="str">
        <f t="shared" ca="1" si="99"/>
        <v>(m)</v>
      </c>
      <c r="DK50" s="296" t="str">
        <f t="shared" ca="1" si="99"/>
        <v>(m)</v>
      </c>
      <c r="DL50" s="296" t="str">
        <f t="shared" ca="1" si="99"/>
        <v>(m)</v>
      </c>
      <c r="DM50" s="296" t="str">
        <f t="shared" ca="1" si="111"/>
        <v>(m)</v>
      </c>
      <c r="DN50" s="296" t="str">
        <f t="shared" ca="1" si="111"/>
        <v>(m)</v>
      </c>
      <c r="DO50" s="296" t="str">
        <f t="shared" ca="1" si="111"/>
        <v>(m)</v>
      </c>
      <c r="DP50" s="296" t="str">
        <f t="shared" ca="1" si="111"/>
        <v>(m)</v>
      </c>
      <c r="DQ50" s="296" t="str">
        <f t="shared" ca="1" si="111"/>
        <v>(m)</v>
      </c>
      <c r="DR50" s="297" t="str">
        <f t="shared" ca="1" si="111"/>
        <v>(m)</v>
      </c>
      <c r="DS50" s="296">
        <f t="shared" ca="1" si="111"/>
        <v>17572</v>
      </c>
      <c r="DT50" s="296" t="str">
        <f t="shared" ca="1" si="111"/>
        <v>(m)</v>
      </c>
      <c r="DU50" s="296" t="str">
        <f t="shared" ca="1" si="111"/>
        <v>(m)</v>
      </c>
      <c r="DV50" s="296" t="str">
        <f t="shared" ca="1" si="111"/>
        <v>(m)</v>
      </c>
      <c r="DW50" s="296" t="str">
        <f t="shared" ca="1" si="111"/>
        <v>(m)</v>
      </c>
      <c r="DX50" s="296" t="str">
        <f t="shared" ca="1" si="111"/>
        <v>(m)</v>
      </c>
      <c r="DY50" s="296" t="str">
        <f t="shared" ca="1" si="111"/>
        <v>(m)</v>
      </c>
      <c r="DZ50" s="296" t="str">
        <f t="shared" ca="1" si="111"/>
        <v>(m)</v>
      </c>
      <c r="EA50" s="296" t="str">
        <f t="shared" ca="1" si="111"/>
        <v>(m)</v>
      </c>
      <c r="EB50" s="297" t="str">
        <f t="shared" ca="1" si="107"/>
        <v>(m)</v>
      </c>
    </row>
    <row r="51" spans="1:132" ht="15" customHeight="1" x14ac:dyDescent="0.35">
      <c r="A51" s="327" t="s">
        <v>90</v>
      </c>
      <c r="B51" s="328">
        <f t="shared" si="77"/>
        <v>3</v>
      </c>
      <c r="C51" s="292" t="str">
        <f ca="1">CONCATENATE($A$1,".",VLOOKUP($F51,Tools!$J$3:$K$6,2,FALSE),".",VLOOKUP($A51,Tools!$N$3:$O$10,2,FALSE),".",1,".",VLOOKUP($G51,Tools!$R$3:$S$23,2,FALSE),".",$H51)</f>
        <v>233.10.5.1.3.1</v>
      </c>
      <c r="D51" s="293" t="str">
        <f t="shared" ca="1" si="98"/>
        <v>Care benefit</v>
      </c>
      <c r="E51" s="293" t="str">
        <f t="shared" ca="1" si="98"/>
        <v>Care benefit</v>
      </c>
      <c r="F51" s="293" t="str">
        <f t="shared" ca="1" si="98"/>
        <v>Public</v>
      </c>
      <c r="G51" s="293" t="str">
        <f t="shared" ca="1" si="98"/>
        <v>Other (Lone Parent Benefits, etc.)</v>
      </c>
      <c r="H51" s="294">
        <f t="shared" ca="1" si="74"/>
        <v>1</v>
      </c>
      <c r="I51" s="295" t="str">
        <f t="shared" ca="1" si="85"/>
        <v>No</v>
      </c>
      <c r="J51" s="295" t="str">
        <f t="shared" ca="1" si="85"/>
        <v>No</v>
      </c>
      <c r="K51" s="295" t="str">
        <f t="shared" ca="1" si="85"/>
        <v>No</v>
      </c>
      <c r="L51" s="329">
        <f t="shared" ca="1" si="85"/>
        <v>365</v>
      </c>
      <c r="M51" s="296">
        <f t="shared" ca="1" si="113"/>
        <v>2386.4931506849316</v>
      </c>
      <c r="N51" s="296" t="str">
        <f t="shared" ca="1" si="113"/>
        <v>(m)</v>
      </c>
      <c r="O51" s="296" t="str">
        <f t="shared" ca="1" si="113"/>
        <v>(m)</v>
      </c>
      <c r="P51" s="296" t="str">
        <f t="shared" ca="1" si="113"/>
        <v>(m)</v>
      </c>
      <c r="Q51" s="296" t="str">
        <f t="shared" ca="1" si="113"/>
        <v>(m)</v>
      </c>
      <c r="R51" s="296" t="str">
        <f t="shared" ca="1" si="113"/>
        <v>(m)</v>
      </c>
      <c r="S51" s="296" t="str">
        <f t="shared" ca="1" si="113"/>
        <v>(a)</v>
      </c>
      <c r="T51" s="296" t="str">
        <f t="shared" ca="1" si="113"/>
        <v>(a)</v>
      </c>
      <c r="U51" s="296" t="str">
        <f t="shared" ca="1" si="113"/>
        <v>(a)</v>
      </c>
      <c r="V51" s="297" t="str">
        <f t="shared" ca="1" si="113"/>
        <v>(a)</v>
      </c>
      <c r="W51" s="296">
        <f t="shared" ca="1" si="113"/>
        <v>2601.8520547945204</v>
      </c>
      <c r="X51" s="296" t="str">
        <f t="shared" ca="1" si="113"/>
        <v>(m)</v>
      </c>
      <c r="Y51" s="296" t="str">
        <f t="shared" ca="1" si="113"/>
        <v>(m)</v>
      </c>
      <c r="Z51" s="296" t="str">
        <f t="shared" ca="1" si="113"/>
        <v>(m)</v>
      </c>
      <c r="AA51" s="296" t="str">
        <f t="shared" ca="1" si="113"/>
        <v>(m)</v>
      </c>
      <c r="AB51" s="296" t="str">
        <f t="shared" ca="1" si="113"/>
        <v>(m)</v>
      </c>
      <c r="AC51" s="296" t="str">
        <f t="shared" ca="1" si="113"/>
        <v>(a)</v>
      </c>
      <c r="AD51" s="296" t="str">
        <f t="shared" ca="1" si="108"/>
        <v>(a)</v>
      </c>
      <c r="AE51" s="296" t="str">
        <f t="shared" ca="1" si="108"/>
        <v>(a)</v>
      </c>
      <c r="AF51" s="297" t="str">
        <f t="shared" ca="1" si="108"/>
        <v>(a)</v>
      </c>
      <c r="AG51" s="296">
        <f t="shared" ca="1" si="108"/>
        <v>2473.3561643835615</v>
      </c>
      <c r="AH51" s="296" t="str">
        <f t="shared" ca="1" si="108"/>
        <v>(m)</v>
      </c>
      <c r="AI51" s="296" t="str">
        <f t="shared" ca="1" si="108"/>
        <v>(m)</v>
      </c>
      <c r="AJ51" s="296" t="str">
        <f t="shared" ca="1" si="108"/>
        <v>(m)</v>
      </c>
      <c r="AK51" s="296" t="str">
        <f t="shared" ca="1" si="108"/>
        <v>(m)</v>
      </c>
      <c r="AL51" s="296" t="str">
        <f t="shared" ca="1" si="108"/>
        <v>(m)</v>
      </c>
      <c r="AM51" s="296" t="str">
        <f t="shared" ca="1" si="108"/>
        <v>(a)</v>
      </c>
      <c r="AN51" s="296" t="str">
        <f t="shared" ca="1" si="108"/>
        <v>(a)</v>
      </c>
      <c r="AO51" s="296" t="str">
        <f t="shared" ca="1" si="108"/>
        <v>(a)</v>
      </c>
      <c r="AP51" s="297" t="str">
        <f t="shared" ca="1" si="108"/>
        <v>(a)</v>
      </c>
      <c r="AQ51" s="296">
        <f t="shared" ca="1" si="108"/>
        <v>1762.4</v>
      </c>
      <c r="AR51" s="296" t="str">
        <f t="shared" ca="1" si="108"/>
        <v>(m)</v>
      </c>
      <c r="AS51" s="296" t="str">
        <f t="shared" ca="1" si="108"/>
        <v>(m)</v>
      </c>
      <c r="AT51" s="296" t="str">
        <f t="shared" ca="1" si="105"/>
        <v>(m)</v>
      </c>
      <c r="AU51" s="296" t="str">
        <f t="shared" ca="1" si="105"/>
        <v>(m)</v>
      </c>
      <c r="AV51" s="296" t="str">
        <f t="shared" ca="1" si="105"/>
        <v>(m)</v>
      </c>
      <c r="AW51" s="296" t="str">
        <f t="shared" ca="1" si="105"/>
        <v>(a)</v>
      </c>
      <c r="AX51" s="296" t="str">
        <f t="shared" ca="1" si="105"/>
        <v>(a)</v>
      </c>
      <c r="AY51" s="296" t="str">
        <f t="shared" ca="1" si="109"/>
        <v>(a)</v>
      </c>
      <c r="AZ51" s="297" t="str">
        <f t="shared" ref="AZ51:BL51" ca="1" si="115">IFERROR(INDEX(INDIRECT(CONCATENATE($A51,"!$A$1:$Z$999")),MATCH($B51,INDIRECT(CONCATENATE($A51,"!$A:$A")),0)+AZ$3,AZ$2)/$L51,INDEX(INDIRECT(CONCATENATE($A51,"!$A$1:$Z$999")),MATCH($B51,INDIRECT(CONCATENATE($A51,"!$A:$A")),0)+AZ$3,AZ$2))</f>
        <v>(a)</v>
      </c>
      <c r="BA51" s="296">
        <f t="shared" ca="1" si="115"/>
        <v>2034.5780821917808</v>
      </c>
      <c r="BB51" s="296" t="str">
        <f t="shared" ca="1" si="115"/>
        <v>(m)</v>
      </c>
      <c r="BC51" s="296" t="str">
        <f t="shared" ca="1" si="115"/>
        <v>(m)</v>
      </c>
      <c r="BD51" s="296" t="str">
        <f t="shared" ca="1" si="115"/>
        <v>(m)</v>
      </c>
      <c r="BE51" s="296" t="str">
        <f t="shared" ca="1" si="115"/>
        <v>(m)</v>
      </c>
      <c r="BF51" s="296" t="str">
        <f t="shared" ca="1" si="115"/>
        <v>(m)</v>
      </c>
      <c r="BG51" s="296" t="str">
        <f t="shared" ca="1" si="115"/>
        <v>(a)</v>
      </c>
      <c r="BH51" s="296" t="str">
        <f t="shared" ca="1" si="115"/>
        <v>(a)</v>
      </c>
      <c r="BI51" s="296" t="str">
        <f t="shared" ca="1" si="115"/>
        <v>(a)</v>
      </c>
      <c r="BJ51" s="297" t="str">
        <f t="shared" ca="1" si="115"/>
        <v>(a)</v>
      </c>
      <c r="BK51" s="296">
        <f t="shared" ca="1" si="115"/>
        <v>2029.0657534246575</v>
      </c>
      <c r="BL51" s="296" t="str">
        <f t="shared" ca="1" si="115"/>
        <v>(m)</v>
      </c>
      <c r="BM51" s="296" t="str">
        <f t="shared" ca="1" si="110"/>
        <v>(m)</v>
      </c>
      <c r="BN51" s="296" t="str">
        <f t="shared" ca="1" si="110"/>
        <v>(m)</v>
      </c>
      <c r="BO51" s="296" t="str">
        <f t="shared" ca="1" si="110"/>
        <v>(m)</v>
      </c>
      <c r="BP51" s="296" t="str">
        <f t="shared" ca="1" si="110"/>
        <v>(m)</v>
      </c>
      <c r="BQ51" s="296" t="str">
        <f t="shared" ca="1" si="110"/>
        <v>(a)</v>
      </c>
      <c r="BR51" s="296" t="str">
        <f t="shared" ca="1" si="110"/>
        <v>(a)</v>
      </c>
      <c r="BS51" s="296" t="str">
        <f t="shared" ca="1" si="110"/>
        <v>(a)</v>
      </c>
      <c r="BT51" s="297" t="str">
        <f t="shared" ca="1" si="110"/>
        <v>(a)</v>
      </c>
      <c r="BU51" s="296">
        <f t="shared" ca="1" si="110"/>
        <v>2319.6164383561645</v>
      </c>
      <c r="BV51" s="296" t="str">
        <f t="shared" ca="1" si="110"/>
        <v>(m)</v>
      </c>
      <c r="BW51" s="296" t="str">
        <f t="shared" ca="1" si="110"/>
        <v>(m)</v>
      </c>
      <c r="BX51" s="296" t="str">
        <f t="shared" ca="1" si="110"/>
        <v>(m)</v>
      </c>
      <c r="BY51" s="296" t="str">
        <f t="shared" ca="1" si="110"/>
        <v>(m)</v>
      </c>
      <c r="BZ51" s="296" t="str">
        <f t="shared" ca="1" si="110"/>
        <v>(m)</v>
      </c>
      <c r="CA51" s="296" t="str">
        <f t="shared" ca="1" si="110"/>
        <v>(a)</v>
      </c>
      <c r="CB51" s="296" t="str">
        <f t="shared" ca="1" si="110"/>
        <v>(a)</v>
      </c>
      <c r="CC51" s="296" t="str">
        <f t="shared" ca="1" si="114"/>
        <v>(a)</v>
      </c>
      <c r="CD51" s="297" t="str">
        <f t="shared" ca="1" si="106"/>
        <v>(a)</v>
      </c>
      <c r="CE51" s="296">
        <f t="shared" ca="1" si="106"/>
        <v>2342.8575342465751</v>
      </c>
      <c r="CF51" s="296" t="str">
        <f t="shared" ca="1" si="114"/>
        <v>(m)</v>
      </c>
      <c r="CG51" s="296" t="str">
        <f t="shared" ca="1" si="114"/>
        <v>(m)</v>
      </c>
      <c r="CH51" s="296" t="str">
        <f t="shared" ca="1" si="114"/>
        <v>(m)</v>
      </c>
      <c r="CI51" s="296" t="str">
        <f t="shared" ca="1" si="114"/>
        <v>(m)</v>
      </c>
      <c r="CJ51" s="296" t="str">
        <f t="shared" ca="1" si="114"/>
        <v>(m)</v>
      </c>
      <c r="CK51" s="296" t="str">
        <f t="shared" ca="1" si="114"/>
        <v>(a)</v>
      </c>
      <c r="CL51" s="296" t="str">
        <f t="shared" ca="1" si="114"/>
        <v>(a)</v>
      </c>
      <c r="CM51" s="296" t="str">
        <f t="shared" ca="1" si="114"/>
        <v>(a)</v>
      </c>
      <c r="CN51" s="297" t="str">
        <f t="shared" ca="1" si="114"/>
        <v>(a)</v>
      </c>
      <c r="CO51" s="296">
        <f t="shared" ca="1" si="114"/>
        <v>2454.6520547945206</v>
      </c>
      <c r="CP51" s="296" t="str">
        <f t="shared" ca="1" si="114"/>
        <v>(m)</v>
      </c>
      <c r="CQ51" s="296" t="str">
        <f t="shared" ca="1" si="114"/>
        <v>(m)</v>
      </c>
      <c r="CR51" s="296" t="str">
        <f t="shared" ca="1" si="114"/>
        <v>(m)</v>
      </c>
      <c r="CS51" s="296" t="str">
        <f t="shared" ca="1" si="103"/>
        <v>(m)</v>
      </c>
      <c r="CT51" s="296" t="str">
        <f t="shared" ca="1" si="103"/>
        <v>(m)</v>
      </c>
      <c r="CU51" s="296" t="str">
        <f t="shared" ca="1" si="103"/>
        <v>(a)</v>
      </c>
      <c r="CV51" s="296" t="str">
        <f t="shared" ca="1" si="103"/>
        <v>(a)</v>
      </c>
      <c r="CW51" s="296" t="str">
        <f t="shared" ca="1" si="103"/>
        <v>(a)</v>
      </c>
      <c r="CX51" s="297" t="str">
        <f t="shared" ca="1" si="103"/>
        <v>(a)</v>
      </c>
      <c r="CY51" s="296">
        <f t="shared" ca="1" si="103"/>
        <v>2632.972602739726</v>
      </c>
      <c r="CZ51" s="296" t="str">
        <f t="shared" ca="1" si="103"/>
        <v>(m)</v>
      </c>
      <c r="DA51" s="296" t="str">
        <f t="shared" ca="1" si="103"/>
        <v>(m)</v>
      </c>
      <c r="DB51" s="296" t="str">
        <f t="shared" ca="1" si="103"/>
        <v>(m)</v>
      </c>
      <c r="DC51" s="296" t="str">
        <f t="shared" ca="1" si="103"/>
        <v>(m)</v>
      </c>
      <c r="DD51" s="296" t="str">
        <f t="shared" ca="1" si="103"/>
        <v>(m)</v>
      </c>
      <c r="DE51" s="296" t="str">
        <f t="shared" ca="1" si="103"/>
        <v>(a)</v>
      </c>
      <c r="DF51" s="296" t="str">
        <f t="shared" ca="1" si="103"/>
        <v>(a)</v>
      </c>
      <c r="DG51" s="296" t="str">
        <f t="shared" ca="1" si="103"/>
        <v>(a)</v>
      </c>
      <c r="DH51" s="297" t="str">
        <f t="shared" ref="DH51:DL51" ca="1" si="116">IFERROR(INDEX(INDIRECT(CONCATENATE($A51,"!$A$1:$Z$999")),MATCH($B51,INDIRECT(CONCATENATE($A51,"!$A:$A")),0)+DH$3,DH$2)/$L51,INDEX(INDIRECT(CONCATENATE($A51,"!$A$1:$Z$999")),MATCH($B51,INDIRECT(CONCATENATE($A51,"!$A:$A")),0)+DH$3,DH$2))</f>
        <v>(a)</v>
      </c>
      <c r="DI51" s="296">
        <f t="shared" ca="1" si="116"/>
        <v>2642.0575342465754</v>
      </c>
      <c r="DJ51" s="296" t="str">
        <f t="shared" ca="1" si="116"/>
        <v>(m)</v>
      </c>
      <c r="DK51" s="296" t="str">
        <f t="shared" ca="1" si="116"/>
        <v>(m)</v>
      </c>
      <c r="DL51" s="296" t="str">
        <f t="shared" ca="1" si="116"/>
        <v>(m)</v>
      </c>
      <c r="DM51" s="296" t="str">
        <f t="shared" ca="1" si="111"/>
        <v>(m)</v>
      </c>
      <c r="DN51" s="296" t="str">
        <f t="shared" ca="1" si="111"/>
        <v>(m)</v>
      </c>
      <c r="DO51" s="296" t="str">
        <f t="shared" ca="1" si="111"/>
        <v>(a)</v>
      </c>
      <c r="DP51" s="296" t="str">
        <f t="shared" ca="1" si="111"/>
        <v>(a)</v>
      </c>
      <c r="DQ51" s="296" t="str">
        <f t="shared" ca="1" si="111"/>
        <v>(a)</v>
      </c>
      <c r="DR51" s="297" t="str">
        <f t="shared" ca="1" si="111"/>
        <v>(a)</v>
      </c>
      <c r="DS51" s="296">
        <f t="shared" ca="1" si="111"/>
        <v>2713.2438356164384</v>
      </c>
      <c r="DT51" s="296" t="str">
        <f t="shared" ca="1" si="111"/>
        <v>(m)</v>
      </c>
      <c r="DU51" s="296" t="str">
        <f t="shared" ca="1" si="111"/>
        <v>(m)</v>
      </c>
      <c r="DV51" s="296" t="str">
        <f t="shared" ca="1" si="111"/>
        <v>(m)</v>
      </c>
      <c r="DW51" s="296" t="str">
        <f t="shared" ca="1" si="111"/>
        <v>(m)</v>
      </c>
      <c r="DX51" s="296" t="str">
        <f t="shared" ca="1" si="111"/>
        <v>(m)</v>
      </c>
      <c r="DY51" s="296" t="str">
        <f t="shared" ca="1" si="111"/>
        <v>(a)</v>
      </c>
      <c r="DZ51" s="296" t="str">
        <f t="shared" ca="1" si="111"/>
        <v>(a)</v>
      </c>
      <c r="EA51" s="296" t="str">
        <f t="shared" ca="1" si="111"/>
        <v>(a)</v>
      </c>
      <c r="EB51" s="297" t="str">
        <f t="shared" ca="1" si="107"/>
        <v>(a)</v>
      </c>
    </row>
    <row r="52" spans="1:132" ht="15" customHeight="1" x14ac:dyDescent="0.35">
      <c r="A52" s="327" t="s">
        <v>90</v>
      </c>
      <c r="B52" s="328">
        <f t="shared" si="77"/>
        <v>4</v>
      </c>
      <c r="C52" s="292" t="e">
        <f ca="1">CONCATENATE($A$1,".",VLOOKUP($F52,Tools!$J$3:$K$6,2,FALSE),".",VLOOKUP($A52,Tools!$N$3:$O$10,2,FALSE),".",1,".",VLOOKUP($G52,Tools!$R$3:$S$23,2,FALSE),".",$H52)</f>
        <v>#N/A</v>
      </c>
      <c r="D52" s="293" t="e">
        <f t="shared" ca="1" si="98"/>
        <v>#N/A</v>
      </c>
      <c r="E52" s="293" t="e">
        <f t="shared" ca="1" si="98"/>
        <v>#N/A</v>
      </c>
      <c r="F52" s="293" t="e">
        <f t="shared" ca="1" si="98"/>
        <v>#N/A</v>
      </c>
      <c r="G52" s="293" t="e">
        <f t="shared" ca="1" si="98"/>
        <v>#N/A</v>
      </c>
      <c r="H52" s="294" t="e">
        <f t="shared" ca="1" si="74"/>
        <v>#N/A</v>
      </c>
      <c r="I52" s="295" t="e">
        <f t="shared" ca="1" si="85"/>
        <v>#N/A</v>
      </c>
      <c r="J52" s="295" t="e">
        <f t="shared" ca="1" si="85"/>
        <v>#N/A</v>
      </c>
      <c r="K52" s="295" t="e">
        <f t="shared" ca="1" si="85"/>
        <v>#N/A</v>
      </c>
      <c r="L52" s="329" t="e">
        <f t="shared" ca="1" si="85"/>
        <v>#N/A</v>
      </c>
      <c r="M52" s="296" t="e">
        <f t="shared" ref="M52:AC66" ca="1" si="117">IFERROR(INDEX(INDIRECT(CONCATENATE($A52,"!$A$1:$Z$999")),MATCH($B52,INDIRECT(CONCATENATE($A52,"!$A:$A")),0)+M$3,M$2)/$L52,INDEX(INDIRECT(CONCATENATE($A52,"!$A$1:$Z$999")),MATCH($B52,INDIRECT(CONCATENATE($A52,"!$A:$A")),0)+M$3,M$2))</f>
        <v>#N/A</v>
      </c>
      <c r="N52" s="296" t="e">
        <f t="shared" ca="1" si="117"/>
        <v>#N/A</v>
      </c>
      <c r="O52" s="296" t="e">
        <f t="shared" ca="1" si="117"/>
        <v>#N/A</v>
      </c>
      <c r="P52" s="296" t="e">
        <f t="shared" ca="1" si="117"/>
        <v>#N/A</v>
      </c>
      <c r="Q52" s="296" t="e">
        <f t="shared" ca="1" si="117"/>
        <v>#N/A</v>
      </c>
      <c r="R52" s="296" t="e">
        <f t="shared" ca="1" si="117"/>
        <v>#N/A</v>
      </c>
      <c r="S52" s="296" t="e">
        <f t="shared" ca="1" si="117"/>
        <v>#N/A</v>
      </c>
      <c r="T52" s="296" t="e">
        <f t="shared" ca="1" si="117"/>
        <v>#N/A</v>
      </c>
      <c r="U52" s="296" t="e">
        <f t="shared" ca="1" si="117"/>
        <v>#N/A</v>
      </c>
      <c r="V52" s="297" t="e">
        <f t="shared" ca="1" si="117"/>
        <v>#N/A</v>
      </c>
      <c r="W52" s="296" t="e">
        <f t="shared" ca="1" si="117"/>
        <v>#N/A</v>
      </c>
      <c r="X52" s="296" t="e">
        <f t="shared" ca="1" si="117"/>
        <v>#N/A</v>
      </c>
      <c r="Y52" s="296" t="e">
        <f t="shared" ca="1" si="117"/>
        <v>#N/A</v>
      </c>
      <c r="Z52" s="296" t="e">
        <f t="shared" ca="1" si="117"/>
        <v>#N/A</v>
      </c>
      <c r="AA52" s="296" t="e">
        <f t="shared" ca="1" si="117"/>
        <v>#N/A</v>
      </c>
      <c r="AB52" s="296" t="e">
        <f t="shared" ca="1" si="117"/>
        <v>#N/A</v>
      </c>
      <c r="AC52" s="296" t="e">
        <f t="shared" ca="1" si="117"/>
        <v>#N/A</v>
      </c>
      <c r="AD52" s="296" t="e">
        <f t="shared" ref="AD52:AT63" ca="1" si="118">IFERROR(INDEX(INDIRECT(CONCATENATE($A52,"!$A$1:$Z$999")),MATCH($B52,INDIRECT(CONCATENATE($A52,"!$A:$A")),0)+AD$3,AD$2)/$L52,INDEX(INDIRECT(CONCATENATE($A52,"!$A$1:$Z$999")),MATCH($B52,INDIRECT(CONCATENATE($A52,"!$A:$A")),0)+AD$3,AD$2))</f>
        <v>#N/A</v>
      </c>
      <c r="AE52" s="296" t="e">
        <f t="shared" ca="1" si="118"/>
        <v>#N/A</v>
      </c>
      <c r="AF52" s="297" t="e">
        <f t="shared" ca="1" si="118"/>
        <v>#N/A</v>
      </c>
      <c r="AG52" s="296" t="e">
        <f t="shared" ca="1" si="118"/>
        <v>#N/A</v>
      </c>
      <c r="AH52" s="296" t="e">
        <f t="shared" ca="1" si="118"/>
        <v>#N/A</v>
      </c>
      <c r="AI52" s="296" t="e">
        <f t="shared" ca="1" si="118"/>
        <v>#N/A</v>
      </c>
      <c r="AJ52" s="296" t="e">
        <f t="shared" ca="1" si="118"/>
        <v>#N/A</v>
      </c>
      <c r="AK52" s="296" t="e">
        <f t="shared" ca="1" si="118"/>
        <v>#N/A</v>
      </c>
      <c r="AL52" s="296" t="e">
        <f t="shared" ca="1" si="118"/>
        <v>#N/A</v>
      </c>
      <c r="AM52" s="296" t="e">
        <f t="shared" ca="1" si="118"/>
        <v>#N/A</v>
      </c>
      <c r="AN52" s="296" t="e">
        <f t="shared" ca="1" si="118"/>
        <v>#N/A</v>
      </c>
      <c r="AO52" s="296" t="e">
        <f t="shared" ca="1" si="118"/>
        <v>#N/A</v>
      </c>
      <c r="AP52" s="297" t="e">
        <f t="shared" ca="1" si="118"/>
        <v>#N/A</v>
      </c>
      <c r="AQ52" s="296" t="e">
        <f t="shared" ca="1" si="118"/>
        <v>#N/A</v>
      </c>
      <c r="AR52" s="296" t="e">
        <f t="shared" ca="1" si="118"/>
        <v>#N/A</v>
      </c>
      <c r="AS52" s="296" t="e">
        <f t="shared" ca="1" si="118"/>
        <v>#N/A</v>
      </c>
      <c r="AT52" s="296" t="e">
        <f t="shared" ca="1" si="118"/>
        <v>#N/A</v>
      </c>
      <c r="AU52" s="296" t="e">
        <f t="shared" ca="1" si="105"/>
        <v>#N/A</v>
      </c>
      <c r="AV52" s="296" t="e">
        <f t="shared" ca="1" si="105"/>
        <v>#N/A</v>
      </c>
      <c r="AW52" s="296" t="e">
        <f t="shared" ca="1" si="105"/>
        <v>#N/A</v>
      </c>
      <c r="AX52" s="296" t="e">
        <f t="shared" ca="1" si="105"/>
        <v>#N/A</v>
      </c>
      <c r="AY52" s="296" t="e">
        <f t="shared" ca="1" si="109"/>
        <v>#N/A</v>
      </c>
      <c r="AZ52" s="297" t="e">
        <f t="shared" ca="1" si="109"/>
        <v>#N/A</v>
      </c>
      <c r="BA52" s="296" t="e">
        <f t="shared" ca="1" si="109"/>
        <v>#N/A</v>
      </c>
      <c r="BB52" s="296" t="e">
        <f t="shared" ca="1" si="109"/>
        <v>#N/A</v>
      </c>
      <c r="BC52" s="296" t="e">
        <f t="shared" ca="1" si="109"/>
        <v>#N/A</v>
      </c>
      <c r="BD52" s="296" t="e">
        <f t="shared" ca="1" si="109"/>
        <v>#N/A</v>
      </c>
      <c r="BE52" s="296" t="e">
        <f t="shared" ca="1" si="109"/>
        <v>#N/A</v>
      </c>
      <c r="BF52" s="296" t="e">
        <f t="shared" ca="1" si="109"/>
        <v>#N/A</v>
      </c>
      <c r="BG52" s="296" t="e">
        <f t="shared" ca="1" si="109"/>
        <v>#N/A</v>
      </c>
      <c r="BH52" s="296" t="e">
        <f t="shared" ca="1" si="109"/>
        <v>#N/A</v>
      </c>
      <c r="BI52" s="296" t="e">
        <f t="shared" ca="1" si="109"/>
        <v>#N/A</v>
      </c>
      <c r="BJ52" s="297" t="e">
        <f t="shared" ca="1" si="109"/>
        <v>#N/A</v>
      </c>
      <c r="BK52" s="296" t="e">
        <f t="shared" ca="1" si="109"/>
        <v>#N/A</v>
      </c>
      <c r="BL52" s="296" t="e">
        <f t="shared" ca="1" si="109"/>
        <v>#N/A</v>
      </c>
      <c r="BM52" s="296" t="e">
        <f t="shared" ref="BM52:CC64" ca="1" si="119">IFERROR(INDEX(INDIRECT(CONCATENATE($A52,"!$A$1:$Z$999")),MATCH($B52,INDIRECT(CONCATENATE($A52,"!$A:$A")),0)+BM$3,BM$2)/$L52,INDEX(INDIRECT(CONCATENATE($A52,"!$A$1:$Z$999")),MATCH($B52,INDIRECT(CONCATENATE($A52,"!$A:$A")),0)+BM$3,BM$2))</f>
        <v>#N/A</v>
      </c>
      <c r="BN52" s="296" t="e">
        <f t="shared" ca="1" si="119"/>
        <v>#N/A</v>
      </c>
      <c r="BO52" s="296" t="e">
        <f t="shared" ca="1" si="119"/>
        <v>#N/A</v>
      </c>
      <c r="BP52" s="296" t="e">
        <f t="shared" ca="1" si="119"/>
        <v>#N/A</v>
      </c>
      <c r="BQ52" s="296" t="e">
        <f t="shared" ca="1" si="119"/>
        <v>#N/A</v>
      </c>
      <c r="BR52" s="296" t="e">
        <f t="shared" ca="1" si="119"/>
        <v>#N/A</v>
      </c>
      <c r="BS52" s="296" t="e">
        <f t="shared" ca="1" si="119"/>
        <v>#N/A</v>
      </c>
      <c r="BT52" s="297" t="e">
        <f t="shared" ca="1" si="119"/>
        <v>#N/A</v>
      </c>
      <c r="BU52" s="296" t="e">
        <f t="shared" ca="1" si="119"/>
        <v>#N/A</v>
      </c>
      <c r="BV52" s="296" t="e">
        <f t="shared" ca="1" si="119"/>
        <v>#N/A</v>
      </c>
      <c r="BW52" s="296" t="e">
        <f t="shared" ca="1" si="119"/>
        <v>#N/A</v>
      </c>
      <c r="BX52" s="296" t="e">
        <f t="shared" ca="1" si="119"/>
        <v>#N/A</v>
      </c>
      <c r="BY52" s="296" t="e">
        <f t="shared" ca="1" si="119"/>
        <v>#N/A</v>
      </c>
      <c r="BZ52" s="296" t="e">
        <f t="shared" ca="1" si="119"/>
        <v>#N/A</v>
      </c>
      <c r="CA52" s="296" t="e">
        <f t="shared" ca="1" si="119"/>
        <v>#N/A</v>
      </c>
      <c r="CB52" s="296" t="e">
        <f t="shared" ca="1" si="119"/>
        <v>#N/A</v>
      </c>
      <c r="CC52" s="296" t="e">
        <f t="shared" ca="1" si="104"/>
        <v>#N/A</v>
      </c>
      <c r="CD52" s="297" t="e">
        <f t="shared" ca="1" si="106"/>
        <v>#N/A</v>
      </c>
      <c r="CE52" s="296" t="e">
        <f t="shared" ca="1" si="106"/>
        <v>#N/A</v>
      </c>
      <c r="CF52" s="296" t="e">
        <f t="shared" ca="1" si="104"/>
        <v>#N/A</v>
      </c>
      <c r="CG52" s="296" t="e">
        <f t="shared" ca="1" si="104"/>
        <v>#N/A</v>
      </c>
      <c r="CH52" s="296" t="e">
        <f t="shared" ca="1" si="104"/>
        <v>#N/A</v>
      </c>
      <c r="CI52" s="296" t="e">
        <f t="shared" ca="1" si="104"/>
        <v>#N/A</v>
      </c>
      <c r="CJ52" s="296" t="e">
        <f t="shared" ca="1" si="104"/>
        <v>#N/A</v>
      </c>
      <c r="CK52" s="296" t="e">
        <f t="shared" ca="1" si="104"/>
        <v>#N/A</v>
      </c>
      <c r="CL52" s="296" t="e">
        <f t="shared" ca="1" si="104"/>
        <v>#N/A</v>
      </c>
      <c r="CM52" s="296" t="e">
        <f t="shared" ca="1" si="104"/>
        <v>#N/A</v>
      </c>
      <c r="CN52" s="297" t="e">
        <f t="shared" ca="1" si="104"/>
        <v>#N/A</v>
      </c>
      <c r="CO52" s="296" t="e">
        <f t="shared" ca="1" si="104"/>
        <v>#N/A</v>
      </c>
      <c r="CP52" s="296" t="e">
        <f t="shared" ca="1" si="104"/>
        <v>#N/A</v>
      </c>
      <c r="CQ52" s="296" t="e">
        <f t="shared" ca="1" si="104"/>
        <v>#N/A</v>
      </c>
      <c r="CR52" s="296" t="e">
        <f t="shared" ca="1" si="104"/>
        <v>#N/A</v>
      </c>
      <c r="CS52" s="296" t="e">
        <f t="shared" ca="1" si="103"/>
        <v>#N/A</v>
      </c>
      <c r="CT52" s="296" t="e">
        <f t="shared" ca="1" si="103"/>
        <v>#N/A</v>
      </c>
      <c r="CU52" s="296" t="e">
        <f t="shared" ca="1" si="103"/>
        <v>#N/A</v>
      </c>
      <c r="CV52" s="296" t="e">
        <f t="shared" ca="1" si="103"/>
        <v>#N/A</v>
      </c>
      <c r="CW52" s="296" t="e">
        <f t="shared" ca="1" si="103"/>
        <v>#N/A</v>
      </c>
      <c r="CX52" s="297" t="e">
        <f t="shared" ca="1" si="103"/>
        <v>#N/A</v>
      </c>
      <c r="CY52" s="296" t="e">
        <f t="shared" ca="1" si="103"/>
        <v>#N/A</v>
      </c>
      <c r="CZ52" s="296" t="e">
        <f t="shared" ca="1" si="103"/>
        <v>#N/A</v>
      </c>
      <c r="DA52" s="296" t="e">
        <f t="shared" ca="1" si="103"/>
        <v>#N/A</v>
      </c>
      <c r="DB52" s="296" t="e">
        <f t="shared" ca="1" si="103"/>
        <v>#N/A</v>
      </c>
      <c r="DC52" s="296" t="e">
        <f t="shared" ca="1" si="103"/>
        <v>#N/A</v>
      </c>
      <c r="DD52" s="296" t="e">
        <f t="shared" ca="1" si="103"/>
        <v>#N/A</v>
      </c>
      <c r="DE52" s="296" t="e">
        <f t="shared" ca="1" si="103"/>
        <v>#N/A</v>
      </c>
      <c r="DF52" s="296" t="e">
        <f t="shared" ca="1" si="103"/>
        <v>#N/A</v>
      </c>
      <c r="DG52" s="296" t="e">
        <f t="shared" ca="1" si="103"/>
        <v>#N/A</v>
      </c>
      <c r="DH52" s="297" t="e">
        <f t="shared" ref="CW52:DL67" ca="1" si="120">IFERROR(INDEX(INDIRECT(CONCATENATE($A52,"!$A$1:$Z$999")),MATCH($B52,INDIRECT(CONCATENATE($A52,"!$A:$A")),0)+DH$3,DH$2)/$L52,INDEX(INDIRECT(CONCATENATE($A52,"!$A$1:$Z$999")),MATCH($B52,INDIRECT(CONCATENATE($A52,"!$A:$A")),0)+DH$3,DH$2))</f>
        <v>#N/A</v>
      </c>
      <c r="DI52" s="296" t="e">
        <f t="shared" ca="1" si="120"/>
        <v>#N/A</v>
      </c>
      <c r="DJ52" s="296" t="e">
        <f t="shared" ca="1" si="120"/>
        <v>#N/A</v>
      </c>
      <c r="DK52" s="296" t="e">
        <f t="shared" ca="1" si="120"/>
        <v>#N/A</v>
      </c>
      <c r="DL52" s="296" t="e">
        <f t="shared" ca="1" si="120"/>
        <v>#N/A</v>
      </c>
      <c r="DM52" s="296" t="e">
        <f t="shared" ca="1" si="111"/>
        <v>#N/A</v>
      </c>
      <c r="DN52" s="296" t="e">
        <f t="shared" ca="1" si="111"/>
        <v>#N/A</v>
      </c>
      <c r="DO52" s="296" t="e">
        <f t="shared" ca="1" si="111"/>
        <v>#N/A</v>
      </c>
      <c r="DP52" s="296" t="e">
        <f t="shared" ca="1" si="111"/>
        <v>#N/A</v>
      </c>
      <c r="DQ52" s="296" t="e">
        <f t="shared" ca="1" si="111"/>
        <v>#N/A</v>
      </c>
      <c r="DR52" s="297" t="e">
        <f t="shared" ca="1" si="111"/>
        <v>#N/A</v>
      </c>
      <c r="DS52" s="296" t="e">
        <f t="shared" ca="1" si="111"/>
        <v>#N/A</v>
      </c>
      <c r="DT52" s="296" t="e">
        <f t="shared" ca="1" si="111"/>
        <v>#N/A</v>
      </c>
      <c r="DU52" s="296" t="e">
        <f t="shared" ca="1" si="111"/>
        <v>#N/A</v>
      </c>
      <c r="DV52" s="296" t="e">
        <f t="shared" ca="1" si="111"/>
        <v>#N/A</v>
      </c>
      <c r="DW52" s="296" t="e">
        <f t="shared" ca="1" si="111"/>
        <v>#N/A</v>
      </c>
      <c r="DX52" s="296" t="e">
        <f t="shared" ca="1" si="111"/>
        <v>#N/A</v>
      </c>
      <c r="DY52" s="296" t="e">
        <f t="shared" ca="1" si="111"/>
        <v>#N/A</v>
      </c>
      <c r="DZ52" s="296" t="e">
        <f t="shared" ca="1" si="111"/>
        <v>#N/A</v>
      </c>
      <c r="EA52" s="296" t="e">
        <f t="shared" ca="1" si="111"/>
        <v>#N/A</v>
      </c>
      <c r="EB52" s="297" t="e">
        <f t="shared" ca="1" si="107"/>
        <v>#N/A</v>
      </c>
    </row>
    <row r="53" spans="1:132" ht="15" customHeight="1" x14ac:dyDescent="0.35">
      <c r="A53" s="327" t="s">
        <v>90</v>
      </c>
      <c r="B53" s="328">
        <f t="shared" si="77"/>
        <v>5</v>
      </c>
      <c r="C53" s="292" t="e">
        <f ca="1">CONCATENATE($A$1,".",VLOOKUP($F53,Tools!$J$3:$K$6,2,FALSE),".",VLOOKUP($A53,Tools!$N$3:$O$10,2,FALSE),".",1,".",VLOOKUP($G53,Tools!$R$3:$S$23,2,FALSE),".",$H53)</f>
        <v>#N/A</v>
      </c>
      <c r="D53" s="293" t="e">
        <f t="shared" ca="1" si="98"/>
        <v>#N/A</v>
      </c>
      <c r="E53" s="293" t="e">
        <f t="shared" ca="1" si="98"/>
        <v>#N/A</v>
      </c>
      <c r="F53" s="293" t="e">
        <f t="shared" ca="1" si="98"/>
        <v>#N/A</v>
      </c>
      <c r="G53" s="293" t="e">
        <f t="shared" ca="1" si="98"/>
        <v>#N/A</v>
      </c>
      <c r="H53" s="294" t="e">
        <f t="shared" ca="1" si="74"/>
        <v>#N/A</v>
      </c>
      <c r="I53" s="295" t="e">
        <f t="shared" ca="1" si="85"/>
        <v>#N/A</v>
      </c>
      <c r="J53" s="295" t="e">
        <f t="shared" ca="1" si="85"/>
        <v>#N/A</v>
      </c>
      <c r="K53" s="295" t="e">
        <f t="shared" ca="1" si="85"/>
        <v>#N/A</v>
      </c>
      <c r="L53" s="329" t="e">
        <f t="shared" ca="1" si="85"/>
        <v>#N/A</v>
      </c>
      <c r="M53" s="296" t="e">
        <f t="shared" ca="1" si="117"/>
        <v>#N/A</v>
      </c>
      <c r="N53" s="296" t="e">
        <f t="shared" ca="1" si="117"/>
        <v>#N/A</v>
      </c>
      <c r="O53" s="296" t="e">
        <f t="shared" ca="1" si="117"/>
        <v>#N/A</v>
      </c>
      <c r="P53" s="296" t="e">
        <f t="shared" ca="1" si="117"/>
        <v>#N/A</v>
      </c>
      <c r="Q53" s="296" t="e">
        <f t="shared" ca="1" si="117"/>
        <v>#N/A</v>
      </c>
      <c r="R53" s="296" t="e">
        <f t="shared" ca="1" si="117"/>
        <v>#N/A</v>
      </c>
      <c r="S53" s="296" t="e">
        <f t="shared" ca="1" si="117"/>
        <v>#N/A</v>
      </c>
      <c r="T53" s="296" t="e">
        <f t="shared" ca="1" si="117"/>
        <v>#N/A</v>
      </c>
      <c r="U53" s="296" t="e">
        <f t="shared" ca="1" si="117"/>
        <v>#N/A</v>
      </c>
      <c r="V53" s="297" t="e">
        <f t="shared" ca="1" si="117"/>
        <v>#N/A</v>
      </c>
      <c r="W53" s="296" t="e">
        <f t="shared" ca="1" si="117"/>
        <v>#N/A</v>
      </c>
      <c r="X53" s="296" t="e">
        <f t="shared" ca="1" si="117"/>
        <v>#N/A</v>
      </c>
      <c r="Y53" s="296" t="e">
        <f t="shared" ca="1" si="117"/>
        <v>#N/A</v>
      </c>
      <c r="Z53" s="296" t="e">
        <f t="shared" ca="1" si="117"/>
        <v>#N/A</v>
      </c>
      <c r="AA53" s="296" t="e">
        <f t="shared" ca="1" si="117"/>
        <v>#N/A</v>
      </c>
      <c r="AB53" s="296" t="e">
        <f t="shared" ca="1" si="117"/>
        <v>#N/A</v>
      </c>
      <c r="AC53" s="296" t="e">
        <f t="shared" ca="1" si="117"/>
        <v>#N/A</v>
      </c>
      <c r="AD53" s="296" t="e">
        <f t="shared" ca="1" si="118"/>
        <v>#N/A</v>
      </c>
      <c r="AE53" s="296" t="e">
        <f t="shared" ca="1" si="118"/>
        <v>#N/A</v>
      </c>
      <c r="AF53" s="297" t="e">
        <f t="shared" ca="1" si="118"/>
        <v>#N/A</v>
      </c>
      <c r="AG53" s="296" t="e">
        <f t="shared" ca="1" si="118"/>
        <v>#N/A</v>
      </c>
      <c r="AH53" s="296" t="e">
        <f t="shared" ca="1" si="118"/>
        <v>#N/A</v>
      </c>
      <c r="AI53" s="296" t="e">
        <f t="shared" ca="1" si="118"/>
        <v>#N/A</v>
      </c>
      <c r="AJ53" s="296" t="e">
        <f t="shared" ca="1" si="118"/>
        <v>#N/A</v>
      </c>
      <c r="AK53" s="296" t="e">
        <f t="shared" ca="1" si="118"/>
        <v>#N/A</v>
      </c>
      <c r="AL53" s="296" t="e">
        <f t="shared" ca="1" si="118"/>
        <v>#N/A</v>
      </c>
      <c r="AM53" s="296" t="e">
        <f t="shared" ca="1" si="118"/>
        <v>#N/A</v>
      </c>
      <c r="AN53" s="296" t="e">
        <f t="shared" ca="1" si="118"/>
        <v>#N/A</v>
      </c>
      <c r="AO53" s="296" t="e">
        <f t="shared" ca="1" si="118"/>
        <v>#N/A</v>
      </c>
      <c r="AP53" s="297" t="e">
        <f t="shared" ca="1" si="118"/>
        <v>#N/A</v>
      </c>
      <c r="AQ53" s="296" t="e">
        <f t="shared" ca="1" si="118"/>
        <v>#N/A</v>
      </c>
      <c r="AR53" s="296" t="e">
        <f t="shared" ca="1" si="118"/>
        <v>#N/A</v>
      </c>
      <c r="AS53" s="296" t="e">
        <f t="shared" ca="1" si="118"/>
        <v>#N/A</v>
      </c>
      <c r="AT53" s="296" t="e">
        <f t="shared" ca="1" si="118"/>
        <v>#N/A</v>
      </c>
      <c r="AU53" s="296" t="e">
        <f t="shared" ca="1" si="105"/>
        <v>#N/A</v>
      </c>
      <c r="AV53" s="296" t="e">
        <f t="shared" ca="1" si="105"/>
        <v>#N/A</v>
      </c>
      <c r="AW53" s="296" t="e">
        <f t="shared" ca="1" si="105"/>
        <v>#N/A</v>
      </c>
      <c r="AX53" s="296" t="e">
        <f t="shared" ca="1" si="105"/>
        <v>#N/A</v>
      </c>
      <c r="AY53" s="296" t="e">
        <f t="shared" ca="1" si="109"/>
        <v>#N/A</v>
      </c>
      <c r="AZ53" s="297" t="e">
        <f t="shared" ca="1" si="109"/>
        <v>#N/A</v>
      </c>
      <c r="BA53" s="296" t="e">
        <f t="shared" ca="1" si="109"/>
        <v>#N/A</v>
      </c>
      <c r="BB53" s="296" t="e">
        <f t="shared" ca="1" si="109"/>
        <v>#N/A</v>
      </c>
      <c r="BC53" s="296" t="e">
        <f t="shared" ca="1" si="109"/>
        <v>#N/A</v>
      </c>
      <c r="BD53" s="296" t="e">
        <f t="shared" ca="1" si="109"/>
        <v>#N/A</v>
      </c>
      <c r="BE53" s="296" t="e">
        <f t="shared" ca="1" si="109"/>
        <v>#N/A</v>
      </c>
      <c r="BF53" s="296" t="e">
        <f t="shared" ca="1" si="109"/>
        <v>#N/A</v>
      </c>
      <c r="BG53" s="296" t="e">
        <f t="shared" ca="1" si="109"/>
        <v>#N/A</v>
      </c>
      <c r="BH53" s="296" t="e">
        <f t="shared" ca="1" si="109"/>
        <v>#N/A</v>
      </c>
      <c r="BI53" s="296" t="e">
        <f t="shared" ca="1" si="109"/>
        <v>#N/A</v>
      </c>
      <c r="BJ53" s="297" t="e">
        <f t="shared" ca="1" si="109"/>
        <v>#N/A</v>
      </c>
      <c r="BK53" s="296" t="e">
        <f t="shared" ca="1" si="109"/>
        <v>#N/A</v>
      </c>
      <c r="BL53" s="296" t="e">
        <f t="shared" ca="1" si="109"/>
        <v>#N/A</v>
      </c>
      <c r="BM53" s="296" t="e">
        <f t="shared" ca="1" si="119"/>
        <v>#N/A</v>
      </c>
      <c r="BN53" s="296" t="e">
        <f t="shared" ca="1" si="119"/>
        <v>#N/A</v>
      </c>
      <c r="BO53" s="296" t="e">
        <f t="shared" ca="1" si="119"/>
        <v>#N/A</v>
      </c>
      <c r="BP53" s="296" t="e">
        <f t="shared" ca="1" si="119"/>
        <v>#N/A</v>
      </c>
      <c r="BQ53" s="296" t="e">
        <f t="shared" ca="1" si="119"/>
        <v>#N/A</v>
      </c>
      <c r="BR53" s="296" t="e">
        <f t="shared" ca="1" si="119"/>
        <v>#N/A</v>
      </c>
      <c r="BS53" s="296" t="e">
        <f t="shared" ca="1" si="119"/>
        <v>#N/A</v>
      </c>
      <c r="BT53" s="297" t="e">
        <f t="shared" ca="1" si="119"/>
        <v>#N/A</v>
      </c>
      <c r="BU53" s="296" t="e">
        <f t="shared" ca="1" si="119"/>
        <v>#N/A</v>
      </c>
      <c r="BV53" s="296" t="e">
        <f t="shared" ca="1" si="119"/>
        <v>#N/A</v>
      </c>
      <c r="BW53" s="296" t="e">
        <f t="shared" ca="1" si="119"/>
        <v>#N/A</v>
      </c>
      <c r="BX53" s="296" t="e">
        <f t="shared" ca="1" si="119"/>
        <v>#N/A</v>
      </c>
      <c r="BY53" s="296" t="e">
        <f t="shared" ca="1" si="119"/>
        <v>#N/A</v>
      </c>
      <c r="BZ53" s="296" t="e">
        <f t="shared" ca="1" si="119"/>
        <v>#N/A</v>
      </c>
      <c r="CA53" s="296" t="e">
        <f t="shared" ca="1" si="119"/>
        <v>#N/A</v>
      </c>
      <c r="CB53" s="296" t="e">
        <f t="shared" ca="1" si="119"/>
        <v>#N/A</v>
      </c>
      <c r="CC53" s="296" t="e">
        <f t="shared" ca="1" si="104"/>
        <v>#N/A</v>
      </c>
      <c r="CD53" s="297" t="e">
        <f t="shared" ca="1" si="106"/>
        <v>#N/A</v>
      </c>
      <c r="CE53" s="296" t="e">
        <f t="shared" ca="1" si="106"/>
        <v>#N/A</v>
      </c>
      <c r="CF53" s="296" t="e">
        <f t="shared" ca="1" si="104"/>
        <v>#N/A</v>
      </c>
      <c r="CG53" s="296" t="e">
        <f t="shared" ca="1" si="104"/>
        <v>#N/A</v>
      </c>
      <c r="CH53" s="296" t="e">
        <f t="shared" ca="1" si="104"/>
        <v>#N/A</v>
      </c>
      <c r="CI53" s="296" t="e">
        <f t="shared" ca="1" si="104"/>
        <v>#N/A</v>
      </c>
      <c r="CJ53" s="296" t="e">
        <f t="shared" ca="1" si="104"/>
        <v>#N/A</v>
      </c>
      <c r="CK53" s="296" t="e">
        <f t="shared" ca="1" si="104"/>
        <v>#N/A</v>
      </c>
      <c r="CL53" s="296" t="e">
        <f t="shared" ca="1" si="104"/>
        <v>#N/A</v>
      </c>
      <c r="CM53" s="296" t="e">
        <f t="shared" ca="1" si="104"/>
        <v>#N/A</v>
      </c>
      <c r="CN53" s="297" t="e">
        <f t="shared" ca="1" si="104"/>
        <v>#N/A</v>
      </c>
      <c r="CO53" s="296" t="e">
        <f t="shared" ca="1" si="104"/>
        <v>#N/A</v>
      </c>
      <c r="CP53" s="296" t="e">
        <f t="shared" ca="1" si="104"/>
        <v>#N/A</v>
      </c>
      <c r="CQ53" s="296" t="e">
        <f t="shared" ca="1" si="104"/>
        <v>#N/A</v>
      </c>
      <c r="CR53" s="296" t="e">
        <f t="shared" ca="1" si="104"/>
        <v>#N/A</v>
      </c>
      <c r="CS53" s="296" t="e">
        <f t="shared" ca="1" si="103"/>
        <v>#N/A</v>
      </c>
      <c r="CT53" s="296" t="e">
        <f t="shared" ca="1" si="103"/>
        <v>#N/A</v>
      </c>
      <c r="CU53" s="296" t="e">
        <f t="shared" ca="1" si="103"/>
        <v>#N/A</v>
      </c>
      <c r="CV53" s="296" t="e">
        <f t="shared" ca="1" si="103"/>
        <v>#N/A</v>
      </c>
      <c r="CW53" s="296" t="e">
        <f t="shared" ca="1" si="120"/>
        <v>#N/A</v>
      </c>
      <c r="CX53" s="297" t="e">
        <f t="shared" ca="1" si="103"/>
        <v>#N/A</v>
      </c>
      <c r="CY53" s="296" t="e">
        <f t="shared" ca="1" si="103"/>
        <v>#N/A</v>
      </c>
      <c r="CZ53" s="296" t="e">
        <f t="shared" ca="1" si="120"/>
        <v>#N/A</v>
      </c>
      <c r="DA53" s="296" t="e">
        <f t="shared" ca="1" si="120"/>
        <v>#N/A</v>
      </c>
      <c r="DB53" s="296" t="e">
        <f t="shared" ca="1" si="120"/>
        <v>#N/A</v>
      </c>
      <c r="DC53" s="296" t="e">
        <f t="shared" ca="1" si="120"/>
        <v>#N/A</v>
      </c>
      <c r="DD53" s="296" t="e">
        <f t="shared" ca="1" si="120"/>
        <v>#N/A</v>
      </c>
      <c r="DE53" s="296" t="e">
        <f t="shared" ca="1" si="120"/>
        <v>#N/A</v>
      </c>
      <c r="DF53" s="296" t="e">
        <f t="shared" ca="1" si="120"/>
        <v>#N/A</v>
      </c>
      <c r="DG53" s="296" t="e">
        <f t="shared" ca="1" si="120"/>
        <v>#N/A</v>
      </c>
      <c r="DH53" s="297" t="e">
        <f t="shared" ca="1" si="120"/>
        <v>#N/A</v>
      </c>
      <c r="DI53" s="296" t="e">
        <f t="shared" ca="1" si="120"/>
        <v>#N/A</v>
      </c>
      <c r="DJ53" s="296" t="e">
        <f t="shared" ca="1" si="120"/>
        <v>#N/A</v>
      </c>
      <c r="DK53" s="296" t="e">
        <f t="shared" ca="1" si="120"/>
        <v>#N/A</v>
      </c>
      <c r="DL53" s="296" t="e">
        <f t="shared" ca="1" si="120"/>
        <v>#N/A</v>
      </c>
      <c r="DM53" s="296" t="e">
        <f t="shared" ca="1" si="111"/>
        <v>#N/A</v>
      </c>
      <c r="DN53" s="296" t="e">
        <f t="shared" ca="1" si="111"/>
        <v>#N/A</v>
      </c>
      <c r="DO53" s="296" t="e">
        <f t="shared" ca="1" si="111"/>
        <v>#N/A</v>
      </c>
      <c r="DP53" s="296" t="e">
        <f t="shared" ca="1" si="111"/>
        <v>#N/A</v>
      </c>
      <c r="DQ53" s="296" t="e">
        <f t="shared" ca="1" si="107"/>
        <v>#N/A</v>
      </c>
      <c r="DR53" s="297" t="e">
        <f t="shared" ca="1" si="111"/>
        <v>#N/A</v>
      </c>
      <c r="DS53" s="296" t="e">
        <f t="shared" ca="1" si="111"/>
        <v>#N/A</v>
      </c>
      <c r="DT53" s="296" t="e">
        <f t="shared" ca="1" si="107"/>
        <v>#N/A</v>
      </c>
      <c r="DU53" s="296" t="e">
        <f t="shared" ca="1" si="107"/>
        <v>#N/A</v>
      </c>
      <c r="DV53" s="296" t="e">
        <f t="shared" ca="1" si="107"/>
        <v>#N/A</v>
      </c>
      <c r="DW53" s="296" t="e">
        <f t="shared" ca="1" si="107"/>
        <v>#N/A</v>
      </c>
      <c r="DX53" s="296" t="e">
        <f t="shared" ca="1" si="107"/>
        <v>#N/A</v>
      </c>
      <c r="DY53" s="296" t="e">
        <f t="shared" ca="1" si="107"/>
        <v>#N/A</v>
      </c>
      <c r="DZ53" s="296" t="e">
        <f t="shared" ca="1" si="107"/>
        <v>#N/A</v>
      </c>
      <c r="EA53" s="296" t="e">
        <f t="shared" ca="1" si="107"/>
        <v>#N/A</v>
      </c>
      <c r="EB53" s="297" t="e">
        <f t="shared" ca="1" si="107"/>
        <v>#N/A</v>
      </c>
    </row>
    <row r="54" spans="1:132" ht="15" customHeight="1" x14ac:dyDescent="0.35">
      <c r="A54" s="327" t="s">
        <v>90</v>
      </c>
      <c r="B54" s="328">
        <f t="shared" si="77"/>
        <v>6</v>
      </c>
      <c r="C54" s="292" t="e">
        <f ca="1">CONCATENATE($A$1,".",VLOOKUP($F54,Tools!$J$3:$K$6,2,FALSE),".",VLOOKUP($A54,Tools!$N$3:$O$10,2,FALSE),".",1,".",VLOOKUP($G54,Tools!$R$3:$S$23,2,FALSE),".",$H54)</f>
        <v>#N/A</v>
      </c>
      <c r="D54" s="293" t="e">
        <f t="shared" ca="1" si="98"/>
        <v>#N/A</v>
      </c>
      <c r="E54" s="293" t="e">
        <f t="shared" ca="1" si="98"/>
        <v>#N/A</v>
      </c>
      <c r="F54" s="293" t="e">
        <f t="shared" ca="1" si="98"/>
        <v>#N/A</v>
      </c>
      <c r="G54" s="293" t="e">
        <f t="shared" ca="1" si="98"/>
        <v>#N/A</v>
      </c>
      <c r="H54" s="294" t="e">
        <f t="shared" ca="1" si="74"/>
        <v>#N/A</v>
      </c>
      <c r="I54" s="295" t="e">
        <f t="shared" ca="1" si="85"/>
        <v>#N/A</v>
      </c>
      <c r="J54" s="295" t="e">
        <f t="shared" ca="1" si="85"/>
        <v>#N/A</v>
      </c>
      <c r="K54" s="295" t="e">
        <f t="shared" ca="1" si="85"/>
        <v>#N/A</v>
      </c>
      <c r="L54" s="329" t="e">
        <f t="shared" ca="1" si="85"/>
        <v>#N/A</v>
      </c>
      <c r="M54" s="296" t="e">
        <f t="shared" ca="1" si="117"/>
        <v>#N/A</v>
      </c>
      <c r="N54" s="296" t="e">
        <f t="shared" ca="1" si="117"/>
        <v>#N/A</v>
      </c>
      <c r="O54" s="296" t="e">
        <f t="shared" ca="1" si="117"/>
        <v>#N/A</v>
      </c>
      <c r="P54" s="296" t="e">
        <f t="shared" ca="1" si="117"/>
        <v>#N/A</v>
      </c>
      <c r="Q54" s="296" t="e">
        <f t="shared" ca="1" si="117"/>
        <v>#N/A</v>
      </c>
      <c r="R54" s="296" t="e">
        <f t="shared" ca="1" si="117"/>
        <v>#N/A</v>
      </c>
      <c r="S54" s="296" t="e">
        <f t="shared" ca="1" si="117"/>
        <v>#N/A</v>
      </c>
      <c r="T54" s="296" t="e">
        <f t="shared" ca="1" si="117"/>
        <v>#N/A</v>
      </c>
      <c r="U54" s="296" t="e">
        <f t="shared" ca="1" si="117"/>
        <v>#N/A</v>
      </c>
      <c r="V54" s="297" t="e">
        <f t="shared" ca="1" si="117"/>
        <v>#N/A</v>
      </c>
      <c r="W54" s="296" t="e">
        <f t="shared" ca="1" si="117"/>
        <v>#N/A</v>
      </c>
      <c r="X54" s="296" t="e">
        <f t="shared" ca="1" si="117"/>
        <v>#N/A</v>
      </c>
      <c r="Y54" s="296" t="e">
        <f t="shared" ca="1" si="117"/>
        <v>#N/A</v>
      </c>
      <c r="Z54" s="296" t="e">
        <f t="shared" ca="1" si="117"/>
        <v>#N/A</v>
      </c>
      <c r="AA54" s="296" t="e">
        <f t="shared" ca="1" si="117"/>
        <v>#N/A</v>
      </c>
      <c r="AB54" s="296" t="e">
        <f t="shared" ca="1" si="117"/>
        <v>#N/A</v>
      </c>
      <c r="AC54" s="296" t="e">
        <f t="shared" ca="1" si="117"/>
        <v>#N/A</v>
      </c>
      <c r="AD54" s="296" t="e">
        <f t="shared" ca="1" si="118"/>
        <v>#N/A</v>
      </c>
      <c r="AE54" s="296" t="e">
        <f t="shared" ca="1" si="118"/>
        <v>#N/A</v>
      </c>
      <c r="AF54" s="297" t="e">
        <f t="shared" ca="1" si="118"/>
        <v>#N/A</v>
      </c>
      <c r="AG54" s="296" t="e">
        <f t="shared" ca="1" si="118"/>
        <v>#N/A</v>
      </c>
      <c r="AH54" s="296" t="e">
        <f t="shared" ca="1" si="118"/>
        <v>#N/A</v>
      </c>
      <c r="AI54" s="296" t="e">
        <f t="shared" ca="1" si="118"/>
        <v>#N/A</v>
      </c>
      <c r="AJ54" s="296" t="e">
        <f t="shared" ca="1" si="118"/>
        <v>#N/A</v>
      </c>
      <c r="AK54" s="296" t="e">
        <f t="shared" ca="1" si="118"/>
        <v>#N/A</v>
      </c>
      <c r="AL54" s="296" t="e">
        <f t="shared" ca="1" si="118"/>
        <v>#N/A</v>
      </c>
      <c r="AM54" s="296" t="e">
        <f t="shared" ca="1" si="118"/>
        <v>#N/A</v>
      </c>
      <c r="AN54" s="296" t="e">
        <f t="shared" ca="1" si="118"/>
        <v>#N/A</v>
      </c>
      <c r="AO54" s="296" t="e">
        <f t="shared" ca="1" si="118"/>
        <v>#N/A</v>
      </c>
      <c r="AP54" s="297" t="e">
        <f t="shared" ca="1" si="118"/>
        <v>#N/A</v>
      </c>
      <c r="AQ54" s="296" t="e">
        <f t="shared" ca="1" si="118"/>
        <v>#N/A</v>
      </c>
      <c r="AR54" s="296" t="e">
        <f t="shared" ca="1" si="118"/>
        <v>#N/A</v>
      </c>
      <c r="AS54" s="296" t="e">
        <f t="shared" ca="1" si="118"/>
        <v>#N/A</v>
      </c>
      <c r="AT54" s="296" t="e">
        <f t="shared" ca="1" si="118"/>
        <v>#N/A</v>
      </c>
      <c r="AU54" s="296" t="e">
        <f t="shared" ca="1" si="105"/>
        <v>#N/A</v>
      </c>
      <c r="AV54" s="296" t="e">
        <f t="shared" ca="1" si="105"/>
        <v>#N/A</v>
      </c>
      <c r="AW54" s="296" t="e">
        <f t="shared" ca="1" si="105"/>
        <v>#N/A</v>
      </c>
      <c r="AX54" s="296" t="e">
        <f t="shared" ca="1" si="105"/>
        <v>#N/A</v>
      </c>
      <c r="AY54" s="296" t="e">
        <f t="shared" ca="1" si="109"/>
        <v>#N/A</v>
      </c>
      <c r="AZ54" s="297" t="e">
        <f t="shared" ca="1" si="109"/>
        <v>#N/A</v>
      </c>
      <c r="BA54" s="296" t="e">
        <f t="shared" ca="1" si="109"/>
        <v>#N/A</v>
      </c>
      <c r="BB54" s="296" t="e">
        <f t="shared" ca="1" si="109"/>
        <v>#N/A</v>
      </c>
      <c r="BC54" s="296" t="e">
        <f t="shared" ca="1" si="109"/>
        <v>#N/A</v>
      </c>
      <c r="BD54" s="296" t="e">
        <f t="shared" ca="1" si="109"/>
        <v>#N/A</v>
      </c>
      <c r="BE54" s="296" t="e">
        <f t="shared" ca="1" si="109"/>
        <v>#N/A</v>
      </c>
      <c r="BF54" s="296" t="e">
        <f t="shared" ca="1" si="109"/>
        <v>#N/A</v>
      </c>
      <c r="BG54" s="296" t="e">
        <f t="shared" ca="1" si="109"/>
        <v>#N/A</v>
      </c>
      <c r="BH54" s="296" t="e">
        <f t="shared" ca="1" si="109"/>
        <v>#N/A</v>
      </c>
      <c r="BI54" s="296" t="e">
        <f t="shared" ca="1" si="109"/>
        <v>#N/A</v>
      </c>
      <c r="BJ54" s="297" t="e">
        <f t="shared" ca="1" si="109"/>
        <v>#N/A</v>
      </c>
      <c r="BK54" s="296" t="e">
        <f t="shared" ca="1" si="109"/>
        <v>#N/A</v>
      </c>
      <c r="BL54" s="296" t="e">
        <f t="shared" ca="1" si="109"/>
        <v>#N/A</v>
      </c>
      <c r="BM54" s="296" t="e">
        <f t="shared" ca="1" si="119"/>
        <v>#N/A</v>
      </c>
      <c r="BN54" s="296" t="e">
        <f t="shared" ca="1" si="119"/>
        <v>#N/A</v>
      </c>
      <c r="BO54" s="296" t="e">
        <f t="shared" ca="1" si="119"/>
        <v>#N/A</v>
      </c>
      <c r="BP54" s="296" t="e">
        <f t="shared" ca="1" si="119"/>
        <v>#N/A</v>
      </c>
      <c r="BQ54" s="296" t="e">
        <f t="shared" ca="1" si="119"/>
        <v>#N/A</v>
      </c>
      <c r="BR54" s="296" t="e">
        <f t="shared" ca="1" si="119"/>
        <v>#N/A</v>
      </c>
      <c r="BS54" s="296" t="e">
        <f t="shared" ca="1" si="119"/>
        <v>#N/A</v>
      </c>
      <c r="BT54" s="297" t="e">
        <f t="shared" ca="1" si="119"/>
        <v>#N/A</v>
      </c>
      <c r="BU54" s="296" t="e">
        <f t="shared" ca="1" si="119"/>
        <v>#N/A</v>
      </c>
      <c r="BV54" s="296" t="e">
        <f t="shared" ca="1" si="119"/>
        <v>#N/A</v>
      </c>
      <c r="BW54" s="296" t="e">
        <f t="shared" ca="1" si="119"/>
        <v>#N/A</v>
      </c>
      <c r="BX54" s="296" t="e">
        <f t="shared" ca="1" si="119"/>
        <v>#N/A</v>
      </c>
      <c r="BY54" s="296" t="e">
        <f t="shared" ca="1" si="119"/>
        <v>#N/A</v>
      </c>
      <c r="BZ54" s="296" t="e">
        <f t="shared" ca="1" si="119"/>
        <v>#N/A</v>
      </c>
      <c r="CA54" s="296" t="e">
        <f t="shared" ca="1" si="119"/>
        <v>#N/A</v>
      </c>
      <c r="CB54" s="296" t="e">
        <f t="shared" ca="1" si="119"/>
        <v>#N/A</v>
      </c>
      <c r="CC54" s="296" t="e">
        <f t="shared" ca="1" si="104"/>
        <v>#N/A</v>
      </c>
      <c r="CD54" s="297" t="e">
        <f t="shared" ca="1" si="106"/>
        <v>#N/A</v>
      </c>
      <c r="CE54" s="296" t="e">
        <f t="shared" ca="1" si="106"/>
        <v>#N/A</v>
      </c>
      <c r="CF54" s="296" t="e">
        <f t="shared" ca="1" si="104"/>
        <v>#N/A</v>
      </c>
      <c r="CG54" s="296" t="e">
        <f t="shared" ca="1" si="104"/>
        <v>#N/A</v>
      </c>
      <c r="CH54" s="296" t="e">
        <f t="shared" ca="1" si="104"/>
        <v>#N/A</v>
      </c>
      <c r="CI54" s="296" t="e">
        <f t="shared" ca="1" si="104"/>
        <v>#N/A</v>
      </c>
      <c r="CJ54" s="296" t="e">
        <f t="shared" ca="1" si="104"/>
        <v>#N/A</v>
      </c>
      <c r="CK54" s="296" t="e">
        <f t="shared" ca="1" si="104"/>
        <v>#N/A</v>
      </c>
      <c r="CL54" s="296" t="e">
        <f t="shared" ca="1" si="104"/>
        <v>#N/A</v>
      </c>
      <c r="CM54" s="296" t="e">
        <f t="shared" ca="1" si="104"/>
        <v>#N/A</v>
      </c>
      <c r="CN54" s="297" t="e">
        <f t="shared" ca="1" si="104"/>
        <v>#N/A</v>
      </c>
      <c r="CO54" s="296" t="e">
        <f t="shared" ca="1" si="104"/>
        <v>#N/A</v>
      </c>
      <c r="CP54" s="296" t="e">
        <f t="shared" ca="1" si="104"/>
        <v>#N/A</v>
      </c>
      <c r="CQ54" s="296" t="e">
        <f t="shared" ca="1" si="104"/>
        <v>#N/A</v>
      </c>
      <c r="CR54" s="296" t="e">
        <f t="shared" ca="1" si="104"/>
        <v>#N/A</v>
      </c>
      <c r="CS54" s="296" t="e">
        <f t="shared" ca="1" si="103"/>
        <v>#N/A</v>
      </c>
      <c r="CT54" s="296" t="e">
        <f t="shared" ca="1" si="103"/>
        <v>#N/A</v>
      </c>
      <c r="CU54" s="296" t="e">
        <f t="shared" ca="1" si="103"/>
        <v>#N/A</v>
      </c>
      <c r="CV54" s="296" t="e">
        <f t="shared" ca="1" si="103"/>
        <v>#N/A</v>
      </c>
      <c r="CW54" s="296" t="e">
        <f t="shared" ca="1" si="120"/>
        <v>#N/A</v>
      </c>
      <c r="CX54" s="297" t="e">
        <f t="shared" ca="1" si="103"/>
        <v>#N/A</v>
      </c>
      <c r="CY54" s="296" t="e">
        <f t="shared" ca="1" si="103"/>
        <v>#N/A</v>
      </c>
      <c r="CZ54" s="296" t="e">
        <f t="shared" ca="1" si="120"/>
        <v>#N/A</v>
      </c>
      <c r="DA54" s="296" t="e">
        <f t="shared" ca="1" si="120"/>
        <v>#N/A</v>
      </c>
      <c r="DB54" s="296" t="e">
        <f t="shared" ca="1" si="120"/>
        <v>#N/A</v>
      </c>
      <c r="DC54" s="296" t="e">
        <f t="shared" ca="1" si="120"/>
        <v>#N/A</v>
      </c>
      <c r="DD54" s="296" t="e">
        <f t="shared" ca="1" si="120"/>
        <v>#N/A</v>
      </c>
      <c r="DE54" s="296" t="e">
        <f t="shared" ca="1" si="120"/>
        <v>#N/A</v>
      </c>
      <c r="DF54" s="296" t="e">
        <f t="shared" ca="1" si="120"/>
        <v>#N/A</v>
      </c>
      <c r="DG54" s="296" t="e">
        <f t="shared" ca="1" si="120"/>
        <v>#N/A</v>
      </c>
      <c r="DH54" s="297" t="e">
        <f t="shared" ca="1" si="120"/>
        <v>#N/A</v>
      </c>
      <c r="DI54" s="296" t="e">
        <f t="shared" ca="1" si="120"/>
        <v>#N/A</v>
      </c>
      <c r="DJ54" s="296" t="e">
        <f t="shared" ca="1" si="120"/>
        <v>#N/A</v>
      </c>
      <c r="DK54" s="296" t="e">
        <f t="shared" ca="1" si="120"/>
        <v>#N/A</v>
      </c>
      <c r="DL54" s="296" t="e">
        <f t="shared" ca="1" si="120"/>
        <v>#N/A</v>
      </c>
      <c r="DM54" s="296" t="e">
        <f t="shared" ca="1" si="111"/>
        <v>#N/A</v>
      </c>
      <c r="DN54" s="296" t="e">
        <f t="shared" ca="1" si="111"/>
        <v>#N/A</v>
      </c>
      <c r="DO54" s="296" t="e">
        <f t="shared" ca="1" si="111"/>
        <v>#N/A</v>
      </c>
      <c r="DP54" s="296" t="e">
        <f t="shared" ca="1" si="111"/>
        <v>#N/A</v>
      </c>
      <c r="DQ54" s="296" t="e">
        <f t="shared" ca="1" si="107"/>
        <v>#N/A</v>
      </c>
      <c r="DR54" s="297" t="e">
        <f t="shared" ca="1" si="111"/>
        <v>#N/A</v>
      </c>
      <c r="DS54" s="296" t="e">
        <f t="shared" ca="1" si="111"/>
        <v>#N/A</v>
      </c>
      <c r="DT54" s="296" t="e">
        <f t="shared" ca="1" si="107"/>
        <v>#N/A</v>
      </c>
      <c r="DU54" s="296" t="e">
        <f t="shared" ca="1" si="107"/>
        <v>#N/A</v>
      </c>
      <c r="DV54" s="296" t="e">
        <f t="shared" ca="1" si="107"/>
        <v>#N/A</v>
      </c>
      <c r="DW54" s="296" t="e">
        <f t="shared" ca="1" si="107"/>
        <v>#N/A</v>
      </c>
      <c r="DX54" s="296" t="e">
        <f t="shared" ca="1" si="107"/>
        <v>#N/A</v>
      </c>
      <c r="DY54" s="296" t="e">
        <f t="shared" ca="1" si="107"/>
        <v>#N/A</v>
      </c>
      <c r="DZ54" s="296" t="e">
        <f t="shared" ca="1" si="107"/>
        <v>#N/A</v>
      </c>
      <c r="EA54" s="296" t="e">
        <f t="shared" ca="1" si="107"/>
        <v>#N/A</v>
      </c>
      <c r="EB54" s="297" t="e">
        <f t="shared" ca="1" si="107"/>
        <v>#N/A</v>
      </c>
    </row>
    <row r="55" spans="1:132" ht="15" customHeight="1" x14ac:dyDescent="0.35">
      <c r="A55" s="327" t="s">
        <v>90</v>
      </c>
      <c r="B55" s="328">
        <f t="shared" si="77"/>
        <v>7</v>
      </c>
      <c r="C55" s="292" t="e">
        <f ca="1">CONCATENATE($A$1,".",VLOOKUP($F55,Tools!$J$3:$K$6,2,FALSE),".",VLOOKUP($A55,Tools!$N$3:$O$10,2,FALSE),".",1,".",VLOOKUP($G55,Tools!$R$3:$S$23,2,FALSE),".",$H55)</f>
        <v>#N/A</v>
      </c>
      <c r="D55" s="293" t="e">
        <f t="shared" ca="1" si="98"/>
        <v>#N/A</v>
      </c>
      <c r="E55" s="293" t="e">
        <f t="shared" ca="1" si="98"/>
        <v>#N/A</v>
      </c>
      <c r="F55" s="293" t="e">
        <f t="shared" ca="1" si="98"/>
        <v>#N/A</v>
      </c>
      <c r="G55" s="293" t="e">
        <f t="shared" ca="1" si="98"/>
        <v>#N/A</v>
      </c>
      <c r="H55" s="294" t="e">
        <f t="shared" ca="1" si="74"/>
        <v>#N/A</v>
      </c>
      <c r="I55" s="295" t="e">
        <f t="shared" ca="1" si="85"/>
        <v>#N/A</v>
      </c>
      <c r="J55" s="295" t="e">
        <f t="shared" ca="1" si="85"/>
        <v>#N/A</v>
      </c>
      <c r="K55" s="295" t="e">
        <f t="shared" ca="1" si="85"/>
        <v>#N/A</v>
      </c>
      <c r="L55" s="329" t="e">
        <f t="shared" ca="1" si="85"/>
        <v>#N/A</v>
      </c>
      <c r="M55" s="296" t="e">
        <f t="shared" ca="1" si="117"/>
        <v>#N/A</v>
      </c>
      <c r="N55" s="296" t="e">
        <f t="shared" ca="1" si="117"/>
        <v>#N/A</v>
      </c>
      <c r="O55" s="296" t="e">
        <f t="shared" ca="1" si="117"/>
        <v>#N/A</v>
      </c>
      <c r="P55" s="296" t="e">
        <f t="shared" ca="1" si="117"/>
        <v>#N/A</v>
      </c>
      <c r="Q55" s="296" t="e">
        <f t="shared" ca="1" si="117"/>
        <v>#N/A</v>
      </c>
      <c r="R55" s="296" t="e">
        <f t="shared" ca="1" si="117"/>
        <v>#N/A</v>
      </c>
      <c r="S55" s="296" t="e">
        <f t="shared" ca="1" si="117"/>
        <v>#N/A</v>
      </c>
      <c r="T55" s="296" t="e">
        <f t="shared" ca="1" si="117"/>
        <v>#N/A</v>
      </c>
      <c r="U55" s="296" t="e">
        <f t="shared" ca="1" si="117"/>
        <v>#N/A</v>
      </c>
      <c r="V55" s="297" t="e">
        <f t="shared" ca="1" si="117"/>
        <v>#N/A</v>
      </c>
      <c r="W55" s="296" t="e">
        <f t="shared" ca="1" si="117"/>
        <v>#N/A</v>
      </c>
      <c r="X55" s="296" t="e">
        <f t="shared" ca="1" si="117"/>
        <v>#N/A</v>
      </c>
      <c r="Y55" s="296" t="e">
        <f t="shared" ca="1" si="117"/>
        <v>#N/A</v>
      </c>
      <c r="Z55" s="296" t="e">
        <f t="shared" ca="1" si="117"/>
        <v>#N/A</v>
      </c>
      <c r="AA55" s="296" t="e">
        <f t="shared" ca="1" si="117"/>
        <v>#N/A</v>
      </c>
      <c r="AB55" s="296" t="e">
        <f t="shared" ca="1" si="117"/>
        <v>#N/A</v>
      </c>
      <c r="AC55" s="296" t="e">
        <f t="shared" ca="1" si="117"/>
        <v>#N/A</v>
      </c>
      <c r="AD55" s="296" t="e">
        <f t="shared" ca="1" si="118"/>
        <v>#N/A</v>
      </c>
      <c r="AE55" s="296" t="e">
        <f t="shared" ca="1" si="118"/>
        <v>#N/A</v>
      </c>
      <c r="AF55" s="297" t="e">
        <f t="shared" ca="1" si="118"/>
        <v>#N/A</v>
      </c>
      <c r="AG55" s="296" t="e">
        <f t="shared" ca="1" si="118"/>
        <v>#N/A</v>
      </c>
      <c r="AH55" s="296" t="e">
        <f t="shared" ca="1" si="118"/>
        <v>#N/A</v>
      </c>
      <c r="AI55" s="296" t="e">
        <f t="shared" ca="1" si="118"/>
        <v>#N/A</v>
      </c>
      <c r="AJ55" s="296" t="e">
        <f t="shared" ca="1" si="118"/>
        <v>#N/A</v>
      </c>
      <c r="AK55" s="296" t="e">
        <f t="shared" ca="1" si="118"/>
        <v>#N/A</v>
      </c>
      <c r="AL55" s="296" t="e">
        <f t="shared" ca="1" si="118"/>
        <v>#N/A</v>
      </c>
      <c r="AM55" s="296" t="e">
        <f t="shared" ca="1" si="118"/>
        <v>#N/A</v>
      </c>
      <c r="AN55" s="296" t="e">
        <f t="shared" ca="1" si="118"/>
        <v>#N/A</v>
      </c>
      <c r="AO55" s="296" t="e">
        <f t="shared" ca="1" si="118"/>
        <v>#N/A</v>
      </c>
      <c r="AP55" s="297" t="e">
        <f t="shared" ca="1" si="118"/>
        <v>#N/A</v>
      </c>
      <c r="AQ55" s="296" t="e">
        <f t="shared" ca="1" si="118"/>
        <v>#N/A</v>
      </c>
      <c r="AR55" s="296" t="e">
        <f t="shared" ca="1" si="118"/>
        <v>#N/A</v>
      </c>
      <c r="AS55" s="296" t="e">
        <f t="shared" ca="1" si="118"/>
        <v>#N/A</v>
      </c>
      <c r="AT55" s="296" t="e">
        <f t="shared" ca="1" si="118"/>
        <v>#N/A</v>
      </c>
      <c r="AU55" s="296" t="e">
        <f t="shared" ca="1" si="105"/>
        <v>#N/A</v>
      </c>
      <c r="AV55" s="296" t="e">
        <f t="shared" ca="1" si="105"/>
        <v>#N/A</v>
      </c>
      <c r="AW55" s="296" t="e">
        <f t="shared" ca="1" si="105"/>
        <v>#N/A</v>
      </c>
      <c r="AX55" s="296" t="e">
        <f t="shared" ca="1" si="105"/>
        <v>#N/A</v>
      </c>
      <c r="AY55" s="296" t="e">
        <f t="shared" ca="1" si="109"/>
        <v>#N/A</v>
      </c>
      <c r="AZ55" s="297" t="e">
        <f t="shared" ca="1" si="109"/>
        <v>#N/A</v>
      </c>
      <c r="BA55" s="296" t="e">
        <f t="shared" ca="1" si="109"/>
        <v>#N/A</v>
      </c>
      <c r="BB55" s="296" t="e">
        <f t="shared" ca="1" si="109"/>
        <v>#N/A</v>
      </c>
      <c r="BC55" s="296" t="e">
        <f t="shared" ca="1" si="109"/>
        <v>#N/A</v>
      </c>
      <c r="BD55" s="296" t="e">
        <f t="shared" ca="1" si="109"/>
        <v>#N/A</v>
      </c>
      <c r="BE55" s="296" t="e">
        <f t="shared" ca="1" si="109"/>
        <v>#N/A</v>
      </c>
      <c r="BF55" s="296" t="e">
        <f t="shared" ca="1" si="109"/>
        <v>#N/A</v>
      </c>
      <c r="BG55" s="296" t="e">
        <f t="shared" ca="1" si="109"/>
        <v>#N/A</v>
      </c>
      <c r="BH55" s="296" t="e">
        <f t="shared" ca="1" si="109"/>
        <v>#N/A</v>
      </c>
      <c r="BI55" s="296" t="e">
        <f t="shared" ca="1" si="109"/>
        <v>#N/A</v>
      </c>
      <c r="BJ55" s="297" t="e">
        <f t="shared" ca="1" si="109"/>
        <v>#N/A</v>
      </c>
      <c r="BK55" s="296" t="e">
        <f t="shared" ca="1" si="109"/>
        <v>#N/A</v>
      </c>
      <c r="BL55" s="296" t="e">
        <f t="shared" ca="1" si="109"/>
        <v>#N/A</v>
      </c>
      <c r="BM55" s="296" t="e">
        <f t="shared" ca="1" si="119"/>
        <v>#N/A</v>
      </c>
      <c r="BN55" s="296" t="e">
        <f t="shared" ca="1" si="119"/>
        <v>#N/A</v>
      </c>
      <c r="BO55" s="296" t="e">
        <f t="shared" ca="1" si="119"/>
        <v>#N/A</v>
      </c>
      <c r="BP55" s="296" t="e">
        <f t="shared" ca="1" si="119"/>
        <v>#N/A</v>
      </c>
      <c r="BQ55" s="296" t="e">
        <f t="shared" ca="1" si="119"/>
        <v>#N/A</v>
      </c>
      <c r="BR55" s="296" t="e">
        <f t="shared" ca="1" si="119"/>
        <v>#N/A</v>
      </c>
      <c r="BS55" s="296" t="e">
        <f t="shared" ca="1" si="119"/>
        <v>#N/A</v>
      </c>
      <c r="BT55" s="297" t="e">
        <f t="shared" ca="1" si="119"/>
        <v>#N/A</v>
      </c>
      <c r="BU55" s="296" t="e">
        <f t="shared" ca="1" si="119"/>
        <v>#N/A</v>
      </c>
      <c r="BV55" s="296" t="e">
        <f t="shared" ca="1" si="119"/>
        <v>#N/A</v>
      </c>
      <c r="BW55" s="296" t="e">
        <f t="shared" ca="1" si="119"/>
        <v>#N/A</v>
      </c>
      <c r="BX55" s="296" t="e">
        <f t="shared" ca="1" si="119"/>
        <v>#N/A</v>
      </c>
      <c r="BY55" s="296" t="e">
        <f t="shared" ca="1" si="119"/>
        <v>#N/A</v>
      </c>
      <c r="BZ55" s="296" t="e">
        <f t="shared" ca="1" si="119"/>
        <v>#N/A</v>
      </c>
      <c r="CA55" s="296" t="e">
        <f t="shared" ca="1" si="119"/>
        <v>#N/A</v>
      </c>
      <c r="CB55" s="296" t="e">
        <f t="shared" ca="1" si="119"/>
        <v>#N/A</v>
      </c>
      <c r="CC55" s="296" t="e">
        <f t="shared" ca="1" si="104"/>
        <v>#N/A</v>
      </c>
      <c r="CD55" s="297" t="e">
        <f t="shared" ca="1" si="106"/>
        <v>#N/A</v>
      </c>
      <c r="CE55" s="296" t="e">
        <f t="shared" ca="1" si="106"/>
        <v>#N/A</v>
      </c>
      <c r="CF55" s="296" t="e">
        <f t="shared" ca="1" si="104"/>
        <v>#N/A</v>
      </c>
      <c r="CG55" s="296" t="e">
        <f t="shared" ca="1" si="104"/>
        <v>#N/A</v>
      </c>
      <c r="CH55" s="296" t="e">
        <f t="shared" ca="1" si="104"/>
        <v>#N/A</v>
      </c>
      <c r="CI55" s="296" t="e">
        <f t="shared" ca="1" si="104"/>
        <v>#N/A</v>
      </c>
      <c r="CJ55" s="296" t="e">
        <f t="shared" ca="1" si="104"/>
        <v>#N/A</v>
      </c>
      <c r="CK55" s="296" t="e">
        <f t="shared" ca="1" si="104"/>
        <v>#N/A</v>
      </c>
      <c r="CL55" s="296" t="e">
        <f t="shared" ca="1" si="104"/>
        <v>#N/A</v>
      </c>
      <c r="CM55" s="296" t="e">
        <f t="shared" ca="1" si="104"/>
        <v>#N/A</v>
      </c>
      <c r="CN55" s="297" t="e">
        <f t="shared" ca="1" si="104"/>
        <v>#N/A</v>
      </c>
      <c r="CO55" s="296" t="e">
        <f t="shared" ca="1" si="104"/>
        <v>#N/A</v>
      </c>
      <c r="CP55" s="296" t="e">
        <f t="shared" ca="1" si="104"/>
        <v>#N/A</v>
      </c>
      <c r="CQ55" s="296" t="e">
        <f t="shared" ca="1" si="104"/>
        <v>#N/A</v>
      </c>
      <c r="CR55" s="296" t="e">
        <f t="shared" ca="1" si="104"/>
        <v>#N/A</v>
      </c>
      <c r="CS55" s="296" t="e">
        <f t="shared" ca="1" si="103"/>
        <v>#N/A</v>
      </c>
      <c r="CT55" s="296" t="e">
        <f t="shared" ca="1" si="103"/>
        <v>#N/A</v>
      </c>
      <c r="CU55" s="296" t="e">
        <f t="shared" ca="1" si="103"/>
        <v>#N/A</v>
      </c>
      <c r="CV55" s="296" t="e">
        <f t="shared" ca="1" si="103"/>
        <v>#N/A</v>
      </c>
      <c r="CW55" s="296" t="e">
        <f t="shared" ca="1" si="120"/>
        <v>#N/A</v>
      </c>
      <c r="CX55" s="297" t="e">
        <f t="shared" ca="1" si="103"/>
        <v>#N/A</v>
      </c>
      <c r="CY55" s="296" t="e">
        <f t="shared" ca="1" si="103"/>
        <v>#N/A</v>
      </c>
      <c r="CZ55" s="296" t="e">
        <f t="shared" ca="1" si="120"/>
        <v>#N/A</v>
      </c>
      <c r="DA55" s="296" t="e">
        <f t="shared" ca="1" si="120"/>
        <v>#N/A</v>
      </c>
      <c r="DB55" s="296" t="e">
        <f t="shared" ca="1" si="120"/>
        <v>#N/A</v>
      </c>
      <c r="DC55" s="296" t="e">
        <f t="shared" ca="1" si="120"/>
        <v>#N/A</v>
      </c>
      <c r="DD55" s="296" t="e">
        <f t="shared" ca="1" si="120"/>
        <v>#N/A</v>
      </c>
      <c r="DE55" s="296" t="e">
        <f t="shared" ca="1" si="120"/>
        <v>#N/A</v>
      </c>
      <c r="DF55" s="296" t="e">
        <f t="shared" ca="1" si="120"/>
        <v>#N/A</v>
      </c>
      <c r="DG55" s="296" t="e">
        <f t="shared" ca="1" si="120"/>
        <v>#N/A</v>
      </c>
      <c r="DH55" s="297" t="e">
        <f t="shared" ca="1" si="120"/>
        <v>#N/A</v>
      </c>
      <c r="DI55" s="296" t="e">
        <f t="shared" ca="1" si="120"/>
        <v>#N/A</v>
      </c>
      <c r="DJ55" s="296" t="e">
        <f t="shared" ca="1" si="120"/>
        <v>#N/A</v>
      </c>
      <c r="DK55" s="296" t="e">
        <f t="shared" ca="1" si="120"/>
        <v>#N/A</v>
      </c>
      <c r="DL55" s="296" t="e">
        <f t="shared" ca="1" si="120"/>
        <v>#N/A</v>
      </c>
      <c r="DM55" s="296" t="e">
        <f t="shared" ca="1" si="111"/>
        <v>#N/A</v>
      </c>
      <c r="DN55" s="296" t="e">
        <f t="shared" ca="1" si="111"/>
        <v>#N/A</v>
      </c>
      <c r="DO55" s="296" t="e">
        <f t="shared" ca="1" si="111"/>
        <v>#N/A</v>
      </c>
      <c r="DP55" s="296" t="e">
        <f t="shared" ca="1" si="111"/>
        <v>#N/A</v>
      </c>
      <c r="DQ55" s="296" t="e">
        <f t="shared" ca="1" si="107"/>
        <v>#N/A</v>
      </c>
      <c r="DR55" s="297" t="e">
        <f t="shared" ca="1" si="111"/>
        <v>#N/A</v>
      </c>
      <c r="DS55" s="296" t="e">
        <f t="shared" ca="1" si="111"/>
        <v>#N/A</v>
      </c>
      <c r="DT55" s="296" t="e">
        <f t="shared" ca="1" si="107"/>
        <v>#N/A</v>
      </c>
      <c r="DU55" s="296" t="e">
        <f t="shared" ca="1" si="107"/>
        <v>#N/A</v>
      </c>
      <c r="DV55" s="296" t="e">
        <f t="shared" ca="1" si="107"/>
        <v>#N/A</v>
      </c>
      <c r="DW55" s="296" t="e">
        <f t="shared" ca="1" si="107"/>
        <v>#N/A</v>
      </c>
      <c r="DX55" s="296" t="e">
        <f t="shared" ca="1" si="107"/>
        <v>#N/A</v>
      </c>
      <c r="DY55" s="296" t="e">
        <f t="shared" ca="1" si="107"/>
        <v>#N/A</v>
      </c>
      <c r="DZ55" s="296" t="e">
        <f t="shared" ca="1" si="107"/>
        <v>#N/A</v>
      </c>
      <c r="EA55" s="296" t="e">
        <f t="shared" ca="1" si="107"/>
        <v>#N/A</v>
      </c>
      <c r="EB55" s="297" t="e">
        <f t="shared" ca="1" si="107"/>
        <v>#N/A</v>
      </c>
    </row>
    <row r="56" spans="1:132" ht="15" customHeight="1" x14ac:dyDescent="0.35">
      <c r="A56" s="327" t="s">
        <v>90</v>
      </c>
      <c r="B56" s="328">
        <f t="shared" si="77"/>
        <v>8</v>
      </c>
      <c r="C56" s="292" t="e">
        <f ca="1">CONCATENATE($A$1,".",VLOOKUP($F56,Tools!$J$3:$K$6,2,FALSE),".",VLOOKUP($A56,Tools!$N$3:$O$10,2,FALSE),".",1,".",VLOOKUP($G56,Tools!$R$3:$S$23,2,FALSE),".",$H56)</f>
        <v>#N/A</v>
      </c>
      <c r="D56" s="293" t="e">
        <f t="shared" ca="1" si="98"/>
        <v>#N/A</v>
      </c>
      <c r="E56" s="293" t="e">
        <f t="shared" ca="1" si="98"/>
        <v>#N/A</v>
      </c>
      <c r="F56" s="293" t="e">
        <f t="shared" ca="1" si="98"/>
        <v>#N/A</v>
      </c>
      <c r="G56" s="293" t="e">
        <f t="shared" ca="1" si="98"/>
        <v>#N/A</v>
      </c>
      <c r="H56" s="294" t="e">
        <f t="shared" ca="1" si="74"/>
        <v>#N/A</v>
      </c>
      <c r="I56" s="295" t="e">
        <f t="shared" ca="1" si="85"/>
        <v>#N/A</v>
      </c>
      <c r="J56" s="295" t="e">
        <f t="shared" ca="1" si="85"/>
        <v>#N/A</v>
      </c>
      <c r="K56" s="295" t="e">
        <f t="shared" ca="1" si="85"/>
        <v>#N/A</v>
      </c>
      <c r="L56" s="329" t="e">
        <f t="shared" ca="1" si="85"/>
        <v>#N/A</v>
      </c>
      <c r="M56" s="296" t="e">
        <f t="shared" ca="1" si="117"/>
        <v>#N/A</v>
      </c>
      <c r="N56" s="296" t="e">
        <f t="shared" ca="1" si="117"/>
        <v>#N/A</v>
      </c>
      <c r="O56" s="296" t="e">
        <f t="shared" ca="1" si="117"/>
        <v>#N/A</v>
      </c>
      <c r="P56" s="296" t="e">
        <f t="shared" ca="1" si="117"/>
        <v>#N/A</v>
      </c>
      <c r="Q56" s="296" t="e">
        <f t="shared" ca="1" si="117"/>
        <v>#N/A</v>
      </c>
      <c r="R56" s="296" t="e">
        <f t="shared" ca="1" si="117"/>
        <v>#N/A</v>
      </c>
      <c r="S56" s="296" t="e">
        <f t="shared" ca="1" si="117"/>
        <v>#N/A</v>
      </c>
      <c r="T56" s="296" t="e">
        <f t="shared" ca="1" si="117"/>
        <v>#N/A</v>
      </c>
      <c r="U56" s="296" t="e">
        <f t="shared" ca="1" si="117"/>
        <v>#N/A</v>
      </c>
      <c r="V56" s="297" t="e">
        <f t="shared" ca="1" si="117"/>
        <v>#N/A</v>
      </c>
      <c r="W56" s="296" t="e">
        <f t="shared" ca="1" si="117"/>
        <v>#N/A</v>
      </c>
      <c r="X56" s="296" t="e">
        <f t="shared" ca="1" si="117"/>
        <v>#N/A</v>
      </c>
      <c r="Y56" s="296" t="e">
        <f t="shared" ca="1" si="117"/>
        <v>#N/A</v>
      </c>
      <c r="Z56" s="296" t="e">
        <f t="shared" ca="1" si="117"/>
        <v>#N/A</v>
      </c>
      <c r="AA56" s="296" t="e">
        <f t="shared" ca="1" si="117"/>
        <v>#N/A</v>
      </c>
      <c r="AB56" s="296" t="e">
        <f t="shared" ca="1" si="117"/>
        <v>#N/A</v>
      </c>
      <c r="AC56" s="296" t="e">
        <f t="shared" ca="1" si="117"/>
        <v>#N/A</v>
      </c>
      <c r="AD56" s="296" t="e">
        <f t="shared" ca="1" si="118"/>
        <v>#N/A</v>
      </c>
      <c r="AE56" s="296" t="e">
        <f t="shared" ca="1" si="118"/>
        <v>#N/A</v>
      </c>
      <c r="AF56" s="297" t="e">
        <f t="shared" ca="1" si="118"/>
        <v>#N/A</v>
      </c>
      <c r="AG56" s="296" t="e">
        <f t="shared" ca="1" si="118"/>
        <v>#N/A</v>
      </c>
      <c r="AH56" s="296" t="e">
        <f t="shared" ca="1" si="118"/>
        <v>#N/A</v>
      </c>
      <c r="AI56" s="296" t="e">
        <f t="shared" ca="1" si="118"/>
        <v>#N/A</v>
      </c>
      <c r="AJ56" s="296" t="e">
        <f t="shared" ca="1" si="118"/>
        <v>#N/A</v>
      </c>
      <c r="AK56" s="296" t="e">
        <f t="shared" ca="1" si="118"/>
        <v>#N/A</v>
      </c>
      <c r="AL56" s="296" t="e">
        <f t="shared" ca="1" si="118"/>
        <v>#N/A</v>
      </c>
      <c r="AM56" s="296" t="e">
        <f t="shared" ca="1" si="118"/>
        <v>#N/A</v>
      </c>
      <c r="AN56" s="296" t="e">
        <f t="shared" ca="1" si="118"/>
        <v>#N/A</v>
      </c>
      <c r="AO56" s="296" t="e">
        <f t="shared" ca="1" si="118"/>
        <v>#N/A</v>
      </c>
      <c r="AP56" s="297" t="e">
        <f t="shared" ca="1" si="118"/>
        <v>#N/A</v>
      </c>
      <c r="AQ56" s="296" t="e">
        <f t="shared" ca="1" si="118"/>
        <v>#N/A</v>
      </c>
      <c r="AR56" s="296" t="e">
        <f t="shared" ca="1" si="118"/>
        <v>#N/A</v>
      </c>
      <c r="AS56" s="296" t="e">
        <f t="shared" ca="1" si="118"/>
        <v>#N/A</v>
      </c>
      <c r="AT56" s="296" t="e">
        <f t="shared" ca="1" si="118"/>
        <v>#N/A</v>
      </c>
      <c r="AU56" s="296" t="e">
        <f t="shared" ca="1" si="105"/>
        <v>#N/A</v>
      </c>
      <c r="AV56" s="296" t="e">
        <f t="shared" ca="1" si="105"/>
        <v>#N/A</v>
      </c>
      <c r="AW56" s="296" t="e">
        <f t="shared" ca="1" si="105"/>
        <v>#N/A</v>
      </c>
      <c r="AX56" s="296" t="e">
        <f t="shared" ca="1" si="105"/>
        <v>#N/A</v>
      </c>
      <c r="AY56" s="296" t="e">
        <f t="shared" ca="1" si="109"/>
        <v>#N/A</v>
      </c>
      <c r="AZ56" s="297" t="e">
        <f t="shared" ca="1" si="109"/>
        <v>#N/A</v>
      </c>
      <c r="BA56" s="296" t="e">
        <f t="shared" ca="1" si="109"/>
        <v>#N/A</v>
      </c>
      <c r="BB56" s="296" t="e">
        <f t="shared" ca="1" si="109"/>
        <v>#N/A</v>
      </c>
      <c r="BC56" s="296" t="e">
        <f t="shared" ca="1" si="109"/>
        <v>#N/A</v>
      </c>
      <c r="BD56" s="296" t="e">
        <f t="shared" ca="1" si="109"/>
        <v>#N/A</v>
      </c>
      <c r="BE56" s="296" t="e">
        <f t="shared" ca="1" si="109"/>
        <v>#N/A</v>
      </c>
      <c r="BF56" s="296" t="e">
        <f t="shared" ca="1" si="109"/>
        <v>#N/A</v>
      </c>
      <c r="BG56" s="296" t="e">
        <f t="shared" ca="1" si="109"/>
        <v>#N/A</v>
      </c>
      <c r="BH56" s="296" t="e">
        <f t="shared" ca="1" si="109"/>
        <v>#N/A</v>
      </c>
      <c r="BI56" s="296" t="e">
        <f t="shared" ca="1" si="109"/>
        <v>#N/A</v>
      </c>
      <c r="BJ56" s="297" t="e">
        <f t="shared" ca="1" si="109"/>
        <v>#N/A</v>
      </c>
      <c r="BK56" s="296" t="e">
        <f t="shared" ca="1" si="109"/>
        <v>#N/A</v>
      </c>
      <c r="BL56" s="296" t="e">
        <f t="shared" ca="1" si="109"/>
        <v>#N/A</v>
      </c>
      <c r="BM56" s="296" t="e">
        <f t="shared" ca="1" si="119"/>
        <v>#N/A</v>
      </c>
      <c r="BN56" s="296" t="e">
        <f t="shared" ca="1" si="119"/>
        <v>#N/A</v>
      </c>
      <c r="BO56" s="296" t="e">
        <f t="shared" ca="1" si="119"/>
        <v>#N/A</v>
      </c>
      <c r="BP56" s="296" t="e">
        <f t="shared" ca="1" si="119"/>
        <v>#N/A</v>
      </c>
      <c r="BQ56" s="296" t="e">
        <f t="shared" ca="1" si="119"/>
        <v>#N/A</v>
      </c>
      <c r="BR56" s="296" t="e">
        <f t="shared" ca="1" si="119"/>
        <v>#N/A</v>
      </c>
      <c r="BS56" s="296" t="e">
        <f t="shared" ca="1" si="119"/>
        <v>#N/A</v>
      </c>
      <c r="BT56" s="297" t="e">
        <f t="shared" ca="1" si="119"/>
        <v>#N/A</v>
      </c>
      <c r="BU56" s="296" t="e">
        <f t="shared" ca="1" si="119"/>
        <v>#N/A</v>
      </c>
      <c r="BV56" s="296" t="e">
        <f t="shared" ca="1" si="119"/>
        <v>#N/A</v>
      </c>
      <c r="BW56" s="296" t="e">
        <f t="shared" ca="1" si="119"/>
        <v>#N/A</v>
      </c>
      <c r="BX56" s="296" t="e">
        <f t="shared" ca="1" si="119"/>
        <v>#N/A</v>
      </c>
      <c r="BY56" s="296" t="e">
        <f t="shared" ca="1" si="119"/>
        <v>#N/A</v>
      </c>
      <c r="BZ56" s="296" t="e">
        <f t="shared" ca="1" si="119"/>
        <v>#N/A</v>
      </c>
      <c r="CA56" s="296" t="e">
        <f t="shared" ca="1" si="119"/>
        <v>#N/A</v>
      </c>
      <c r="CB56" s="296" t="e">
        <f t="shared" ca="1" si="119"/>
        <v>#N/A</v>
      </c>
      <c r="CC56" s="296" t="e">
        <f t="shared" ca="1" si="104"/>
        <v>#N/A</v>
      </c>
      <c r="CD56" s="297" t="e">
        <f t="shared" ca="1" si="106"/>
        <v>#N/A</v>
      </c>
      <c r="CE56" s="296" t="e">
        <f t="shared" ca="1" si="106"/>
        <v>#N/A</v>
      </c>
      <c r="CF56" s="296" t="e">
        <f t="shared" ca="1" si="104"/>
        <v>#N/A</v>
      </c>
      <c r="CG56" s="296" t="e">
        <f t="shared" ca="1" si="104"/>
        <v>#N/A</v>
      </c>
      <c r="CH56" s="296" t="e">
        <f t="shared" ca="1" si="104"/>
        <v>#N/A</v>
      </c>
      <c r="CI56" s="296" t="e">
        <f t="shared" ca="1" si="104"/>
        <v>#N/A</v>
      </c>
      <c r="CJ56" s="296" t="e">
        <f t="shared" ca="1" si="104"/>
        <v>#N/A</v>
      </c>
      <c r="CK56" s="296" t="e">
        <f t="shared" ca="1" si="104"/>
        <v>#N/A</v>
      </c>
      <c r="CL56" s="296" t="e">
        <f t="shared" ca="1" si="104"/>
        <v>#N/A</v>
      </c>
      <c r="CM56" s="296" t="e">
        <f t="shared" ca="1" si="104"/>
        <v>#N/A</v>
      </c>
      <c r="CN56" s="297" t="e">
        <f t="shared" ca="1" si="104"/>
        <v>#N/A</v>
      </c>
      <c r="CO56" s="296" t="e">
        <f t="shared" ca="1" si="104"/>
        <v>#N/A</v>
      </c>
      <c r="CP56" s="296" t="e">
        <f t="shared" ca="1" si="104"/>
        <v>#N/A</v>
      </c>
      <c r="CQ56" s="296" t="e">
        <f t="shared" ca="1" si="104"/>
        <v>#N/A</v>
      </c>
      <c r="CR56" s="296" t="e">
        <f t="shared" ca="1" si="104"/>
        <v>#N/A</v>
      </c>
      <c r="CS56" s="296" t="e">
        <f t="shared" ca="1" si="103"/>
        <v>#N/A</v>
      </c>
      <c r="CT56" s="296" t="e">
        <f t="shared" ca="1" si="103"/>
        <v>#N/A</v>
      </c>
      <c r="CU56" s="296" t="e">
        <f t="shared" ca="1" si="103"/>
        <v>#N/A</v>
      </c>
      <c r="CV56" s="296" t="e">
        <f t="shared" ca="1" si="103"/>
        <v>#N/A</v>
      </c>
      <c r="CW56" s="296" t="e">
        <f t="shared" ca="1" si="120"/>
        <v>#N/A</v>
      </c>
      <c r="CX56" s="297" t="e">
        <f t="shared" ca="1" si="103"/>
        <v>#N/A</v>
      </c>
      <c r="CY56" s="296" t="e">
        <f t="shared" ca="1" si="103"/>
        <v>#N/A</v>
      </c>
      <c r="CZ56" s="296" t="e">
        <f t="shared" ca="1" si="120"/>
        <v>#N/A</v>
      </c>
      <c r="DA56" s="296" t="e">
        <f t="shared" ca="1" si="120"/>
        <v>#N/A</v>
      </c>
      <c r="DB56" s="296" t="e">
        <f t="shared" ca="1" si="120"/>
        <v>#N/A</v>
      </c>
      <c r="DC56" s="296" t="e">
        <f t="shared" ca="1" si="120"/>
        <v>#N/A</v>
      </c>
      <c r="DD56" s="296" t="e">
        <f t="shared" ca="1" si="120"/>
        <v>#N/A</v>
      </c>
      <c r="DE56" s="296" t="e">
        <f t="shared" ca="1" si="120"/>
        <v>#N/A</v>
      </c>
      <c r="DF56" s="296" t="e">
        <f t="shared" ca="1" si="120"/>
        <v>#N/A</v>
      </c>
      <c r="DG56" s="296" t="e">
        <f t="shared" ca="1" si="120"/>
        <v>#N/A</v>
      </c>
      <c r="DH56" s="297" t="e">
        <f t="shared" ca="1" si="120"/>
        <v>#N/A</v>
      </c>
      <c r="DI56" s="296" t="e">
        <f t="shared" ca="1" si="120"/>
        <v>#N/A</v>
      </c>
      <c r="DJ56" s="296" t="e">
        <f t="shared" ca="1" si="120"/>
        <v>#N/A</v>
      </c>
      <c r="DK56" s="296" t="e">
        <f t="shared" ca="1" si="120"/>
        <v>#N/A</v>
      </c>
      <c r="DL56" s="296" t="e">
        <f t="shared" ca="1" si="120"/>
        <v>#N/A</v>
      </c>
      <c r="DM56" s="296" t="e">
        <f t="shared" ca="1" si="111"/>
        <v>#N/A</v>
      </c>
      <c r="DN56" s="296" t="e">
        <f t="shared" ca="1" si="111"/>
        <v>#N/A</v>
      </c>
      <c r="DO56" s="296" t="e">
        <f t="shared" ca="1" si="111"/>
        <v>#N/A</v>
      </c>
      <c r="DP56" s="296" t="e">
        <f t="shared" ca="1" si="111"/>
        <v>#N/A</v>
      </c>
      <c r="DQ56" s="296" t="e">
        <f t="shared" ca="1" si="107"/>
        <v>#N/A</v>
      </c>
      <c r="DR56" s="297" t="e">
        <f t="shared" ca="1" si="111"/>
        <v>#N/A</v>
      </c>
      <c r="DS56" s="296" t="e">
        <f t="shared" ca="1" si="111"/>
        <v>#N/A</v>
      </c>
      <c r="DT56" s="296" t="e">
        <f t="shared" ca="1" si="107"/>
        <v>#N/A</v>
      </c>
      <c r="DU56" s="296" t="e">
        <f t="shared" ca="1" si="107"/>
        <v>#N/A</v>
      </c>
      <c r="DV56" s="296" t="e">
        <f t="shared" ca="1" si="107"/>
        <v>#N/A</v>
      </c>
      <c r="DW56" s="296" t="e">
        <f t="shared" ca="1" si="107"/>
        <v>#N/A</v>
      </c>
      <c r="DX56" s="296" t="e">
        <f t="shared" ca="1" si="107"/>
        <v>#N/A</v>
      </c>
      <c r="DY56" s="296" t="e">
        <f t="shared" ca="1" si="107"/>
        <v>#N/A</v>
      </c>
      <c r="DZ56" s="296" t="e">
        <f t="shared" ca="1" si="107"/>
        <v>#N/A</v>
      </c>
      <c r="EA56" s="296" t="e">
        <f t="shared" ca="1" si="107"/>
        <v>#N/A</v>
      </c>
      <c r="EB56" s="297" t="e">
        <f t="shared" ca="1" si="107"/>
        <v>#N/A</v>
      </c>
    </row>
    <row r="57" spans="1:132" ht="15" customHeight="1" x14ac:dyDescent="0.35">
      <c r="A57" s="327" t="s">
        <v>90</v>
      </c>
      <c r="B57" s="328">
        <f t="shared" si="77"/>
        <v>9</v>
      </c>
      <c r="C57" s="292" t="e">
        <f ca="1">CONCATENATE($A$1,".",VLOOKUP($F57,Tools!$J$3:$K$6,2,FALSE),".",VLOOKUP($A57,Tools!$N$3:$O$10,2,FALSE),".",1,".",VLOOKUP($G57,Tools!$R$3:$S$23,2,FALSE),".",$H57)</f>
        <v>#N/A</v>
      </c>
      <c r="D57" s="293" t="e">
        <f t="shared" ca="1" si="98"/>
        <v>#N/A</v>
      </c>
      <c r="E57" s="293" t="e">
        <f t="shared" ca="1" si="98"/>
        <v>#N/A</v>
      </c>
      <c r="F57" s="293" t="e">
        <f t="shared" ca="1" si="98"/>
        <v>#N/A</v>
      </c>
      <c r="G57" s="293" t="e">
        <f t="shared" ca="1" si="98"/>
        <v>#N/A</v>
      </c>
      <c r="H57" s="294" t="e">
        <f t="shared" ca="1" si="74"/>
        <v>#N/A</v>
      </c>
      <c r="I57" s="295" t="e">
        <f t="shared" ca="1" si="85"/>
        <v>#N/A</v>
      </c>
      <c r="J57" s="295" t="e">
        <f t="shared" ca="1" si="85"/>
        <v>#N/A</v>
      </c>
      <c r="K57" s="295" t="e">
        <f t="shared" ca="1" si="85"/>
        <v>#N/A</v>
      </c>
      <c r="L57" s="329" t="e">
        <f t="shared" ca="1" si="85"/>
        <v>#N/A</v>
      </c>
      <c r="M57" s="296" t="e">
        <f t="shared" ca="1" si="117"/>
        <v>#N/A</v>
      </c>
      <c r="N57" s="296" t="e">
        <f t="shared" ca="1" si="117"/>
        <v>#N/A</v>
      </c>
      <c r="O57" s="296" t="e">
        <f t="shared" ca="1" si="117"/>
        <v>#N/A</v>
      </c>
      <c r="P57" s="296" t="e">
        <f t="shared" ca="1" si="117"/>
        <v>#N/A</v>
      </c>
      <c r="Q57" s="296" t="e">
        <f t="shared" ca="1" si="117"/>
        <v>#N/A</v>
      </c>
      <c r="R57" s="296" t="e">
        <f t="shared" ca="1" si="117"/>
        <v>#N/A</v>
      </c>
      <c r="S57" s="296" t="e">
        <f t="shared" ca="1" si="117"/>
        <v>#N/A</v>
      </c>
      <c r="T57" s="296" t="e">
        <f t="shared" ca="1" si="117"/>
        <v>#N/A</v>
      </c>
      <c r="U57" s="296" t="e">
        <f t="shared" ca="1" si="117"/>
        <v>#N/A</v>
      </c>
      <c r="V57" s="297" t="e">
        <f t="shared" ca="1" si="117"/>
        <v>#N/A</v>
      </c>
      <c r="W57" s="296" t="e">
        <f t="shared" ca="1" si="117"/>
        <v>#N/A</v>
      </c>
      <c r="X57" s="296" t="e">
        <f t="shared" ca="1" si="117"/>
        <v>#N/A</v>
      </c>
      <c r="Y57" s="296" t="e">
        <f t="shared" ca="1" si="117"/>
        <v>#N/A</v>
      </c>
      <c r="Z57" s="296" t="e">
        <f t="shared" ca="1" si="117"/>
        <v>#N/A</v>
      </c>
      <c r="AA57" s="296" t="e">
        <f t="shared" ca="1" si="117"/>
        <v>#N/A</v>
      </c>
      <c r="AB57" s="296" t="e">
        <f t="shared" ca="1" si="117"/>
        <v>#N/A</v>
      </c>
      <c r="AC57" s="296" t="e">
        <f t="shared" ca="1" si="117"/>
        <v>#N/A</v>
      </c>
      <c r="AD57" s="296" t="e">
        <f t="shared" ca="1" si="118"/>
        <v>#N/A</v>
      </c>
      <c r="AE57" s="296" t="e">
        <f t="shared" ca="1" si="118"/>
        <v>#N/A</v>
      </c>
      <c r="AF57" s="297" t="e">
        <f t="shared" ca="1" si="118"/>
        <v>#N/A</v>
      </c>
      <c r="AG57" s="296" t="e">
        <f t="shared" ca="1" si="118"/>
        <v>#N/A</v>
      </c>
      <c r="AH57" s="296" t="e">
        <f t="shared" ca="1" si="118"/>
        <v>#N/A</v>
      </c>
      <c r="AI57" s="296" t="e">
        <f t="shared" ca="1" si="118"/>
        <v>#N/A</v>
      </c>
      <c r="AJ57" s="296" t="e">
        <f t="shared" ca="1" si="118"/>
        <v>#N/A</v>
      </c>
      <c r="AK57" s="296" t="e">
        <f t="shared" ca="1" si="118"/>
        <v>#N/A</v>
      </c>
      <c r="AL57" s="296" t="e">
        <f t="shared" ca="1" si="118"/>
        <v>#N/A</v>
      </c>
      <c r="AM57" s="296" t="e">
        <f t="shared" ca="1" si="118"/>
        <v>#N/A</v>
      </c>
      <c r="AN57" s="296" t="e">
        <f t="shared" ca="1" si="118"/>
        <v>#N/A</v>
      </c>
      <c r="AO57" s="296" t="e">
        <f t="shared" ca="1" si="118"/>
        <v>#N/A</v>
      </c>
      <c r="AP57" s="297" t="e">
        <f t="shared" ca="1" si="118"/>
        <v>#N/A</v>
      </c>
      <c r="AQ57" s="296" t="e">
        <f t="shared" ca="1" si="118"/>
        <v>#N/A</v>
      </c>
      <c r="AR57" s="296" t="e">
        <f t="shared" ca="1" si="118"/>
        <v>#N/A</v>
      </c>
      <c r="AS57" s="296" t="e">
        <f t="shared" ca="1" si="118"/>
        <v>#N/A</v>
      </c>
      <c r="AT57" s="296" t="e">
        <f t="shared" ca="1" si="118"/>
        <v>#N/A</v>
      </c>
      <c r="AU57" s="296" t="e">
        <f t="shared" ca="1" si="105"/>
        <v>#N/A</v>
      </c>
      <c r="AV57" s="296" t="e">
        <f t="shared" ca="1" si="105"/>
        <v>#N/A</v>
      </c>
      <c r="AW57" s="296" t="e">
        <f t="shared" ca="1" si="105"/>
        <v>#N/A</v>
      </c>
      <c r="AX57" s="296" t="e">
        <f t="shared" ca="1" si="105"/>
        <v>#N/A</v>
      </c>
      <c r="AY57" s="296" t="e">
        <f t="shared" ca="1" si="109"/>
        <v>#N/A</v>
      </c>
      <c r="AZ57" s="297" t="e">
        <f t="shared" ca="1" si="109"/>
        <v>#N/A</v>
      </c>
      <c r="BA57" s="296" t="e">
        <f t="shared" ca="1" si="109"/>
        <v>#N/A</v>
      </c>
      <c r="BB57" s="296" t="e">
        <f t="shared" ca="1" si="109"/>
        <v>#N/A</v>
      </c>
      <c r="BC57" s="296" t="e">
        <f t="shared" ca="1" si="109"/>
        <v>#N/A</v>
      </c>
      <c r="BD57" s="296" t="e">
        <f t="shared" ca="1" si="109"/>
        <v>#N/A</v>
      </c>
      <c r="BE57" s="296" t="e">
        <f t="shared" ca="1" si="109"/>
        <v>#N/A</v>
      </c>
      <c r="BF57" s="296" t="e">
        <f t="shared" ca="1" si="109"/>
        <v>#N/A</v>
      </c>
      <c r="BG57" s="296" t="e">
        <f t="shared" ca="1" si="109"/>
        <v>#N/A</v>
      </c>
      <c r="BH57" s="296" t="e">
        <f t="shared" ca="1" si="109"/>
        <v>#N/A</v>
      </c>
      <c r="BI57" s="296" t="e">
        <f t="shared" ca="1" si="109"/>
        <v>#N/A</v>
      </c>
      <c r="BJ57" s="297" t="e">
        <f t="shared" ca="1" si="109"/>
        <v>#N/A</v>
      </c>
      <c r="BK57" s="296" t="e">
        <f t="shared" ca="1" si="109"/>
        <v>#N/A</v>
      </c>
      <c r="BL57" s="296" t="e">
        <f t="shared" ca="1" si="109"/>
        <v>#N/A</v>
      </c>
      <c r="BM57" s="296" t="e">
        <f t="shared" ca="1" si="119"/>
        <v>#N/A</v>
      </c>
      <c r="BN57" s="296" t="e">
        <f t="shared" ca="1" si="119"/>
        <v>#N/A</v>
      </c>
      <c r="BO57" s="296" t="e">
        <f t="shared" ca="1" si="119"/>
        <v>#N/A</v>
      </c>
      <c r="BP57" s="296" t="e">
        <f t="shared" ca="1" si="119"/>
        <v>#N/A</v>
      </c>
      <c r="BQ57" s="296" t="e">
        <f t="shared" ca="1" si="119"/>
        <v>#N/A</v>
      </c>
      <c r="BR57" s="296" t="e">
        <f t="shared" ca="1" si="119"/>
        <v>#N/A</v>
      </c>
      <c r="BS57" s="296" t="e">
        <f t="shared" ca="1" si="119"/>
        <v>#N/A</v>
      </c>
      <c r="BT57" s="297" t="e">
        <f t="shared" ca="1" si="119"/>
        <v>#N/A</v>
      </c>
      <c r="BU57" s="296" t="e">
        <f t="shared" ca="1" si="119"/>
        <v>#N/A</v>
      </c>
      <c r="BV57" s="296" t="e">
        <f t="shared" ca="1" si="119"/>
        <v>#N/A</v>
      </c>
      <c r="BW57" s="296" t="e">
        <f t="shared" ca="1" si="119"/>
        <v>#N/A</v>
      </c>
      <c r="BX57" s="296" t="e">
        <f t="shared" ca="1" si="119"/>
        <v>#N/A</v>
      </c>
      <c r="BY57" s="296" t="e">
        <f t="shared" ca="1" si="119"/>
        <v>#N/A</v>
      </c>
      <c r="BZ57" s="296" t="e">
        <f t="shared" ca="1" si="119"/>
        <v>#N/A</v>
      </c>
      <c r="CA57" s="296" t="e">
        <f t="shared" ca="1" si="119"/>
        <v>#N/A</v>
      </c>
      <c r="CB57" s="296" t="e">
        <f t="shared" ca="1" si="119"/>
        <v>#N/A</v>
      </c>
      <c r="CC57" s="296" t="e">
        <f t="shared" ca="1" si="104"/>
        <v>#N/A</v>
      </c>
      <c r="CD57" s="297" t="e">
        <f t="shared" ca="1" si="106"/>
        <v>#N/A</v>
      </c>
      <c r="CE57" s="296" t="e">
        <f t="shared" ca="1" si="106"/>
        <v>#N/A</v>
      </c>
      <c r="CF57" s="296" t="e">
        <f t="shared" ca="1" si="104"/>
        <v>#N/A</v>
      </c>
      <c r="CG57" s="296" t="e">
        <f t="shared" ca="1" si="104"/>
        <v>#N/A</v>
      </c>
      <c r="CH57" s="296" t="e">
        <f t="shared" ca="1" si="104"/>
        <v>#N/A</v>
      </c>
      <c r="CI57" s="296" t="e">
        <f t="shared" ca="1" si="104"/>
        <v>#N/A</v>
      </c>
      <c r="CJ57" s="296" t="e">
        <f t="shared" ca="1" si="104"/>
        <v>#N/A</v>
      </c>
      <c r="CK57" s="296" t="e">
        <f t="shared" ca="1" si="104"/>
        <v>#N/A</v>
      </c>
      <c r="CL57" s="296" t="e">
        <f t="shared" ca="1" si="104"/>
        <v>#N/A</v>
      </c>
      <c r="CM57" s="296" t="e">
        <f t="shared" ca="1" si="104"/>
        <v>#N/A</v>
      </c>
      <c r="CN57" s="297" t="e">
        <f t="shared" ca="1" si="104"/>
        <v>#N/A</v>
      </c>
      <c r="CO57" s="296" t="e">
        <f t="shared" ca="1" si="104"/>
        <v>#N/A</v>
      </c>
      <c r="CP57" s="296" t="e">
        <f t="shared" ca="1" si="104"/>
        <v>#N/A</v>
      </c>
      <c r="CQ57" s="296" t="e">
        <f t="shared" ca="1" si="104"/>
        <v>#N/A</v>
      </c>
      <c r="CR57" s="296" t="e">
        <f t="shared" ca="1" si="104"/>
        <v>#N/A</v>
      </c>
      <c r="CS57" s="296" t="e">
        <f t="shared" ca="1" si="103"/>
        <v>#N/A</v>
      </c>
      <c r="CT57" s="296" t="e">
        <f t="shared" ca="1" si="103"/>
        <v>#N/A</v>
      </c>
      <c r="CU57" s="296" t="e">
        <f t="shared" ca="1" si="103"/>
        <v>#N/A</v>
      </c>
      <c r="CV57" s="296" t="e">
        <f t="shared" ca="1" si="103"/>
        <v>#N/A</v>
      </c>
      <c r="CW57" s="296" t="e">
        <f t="shared" ca="1" si="120"/>
        <v>#N/A</v>
      </c>
      <c r="CX57" s="297" t="e">
        <f t="shared" ca="1" si="103"/>
        <v>#N/A</v>
      </c>
      <c r="CY57" s="296" t="e">
        <f t="shared" ca="1" si="103"/>
        <v>#N/A</v>
      </c>
      <c r="CZ57" s="296" t="e">
        <f t="shared" ca="1" si="120"/>
        <v>#N/A</v>
      </c>
      <c r="DA57" s="296" t="e">
        <f t="shared" ca="1" si="120"/>
        <v>#N/A</v>
      </c>
      <c r="DB57" s="296" t="e">
        <f t="shared" ca="1" si="120"/>
        <v>#N/A</v>
      </c>
      <c r="DC57" s="296" t="e">
        <f t="shared" ca="1" si="120"/>
        <v>#N/A</v>
      </c>
      <c r="DD57" s="296" t="e">
        <f t="shared" ca="1" si="120"/>
        <v>#N/A</v>
      </c>
      <c r="DE57" s="296" t="e">
        <f t="shared" ca="1" si="120"/>
        <v>#N/A</v>
      </c>
      <c r="DF57" s="296" t="e">
        <f t="shared" ca="1" si="120"/>
        <v>#N/A</v>
      </c>
      <c r="DG57" s="296" t="e">
        <f t="shared" ca="1" si="120"/>
        <v>#N/A</v>
      </c>
      <c r="DH57" s="297" t="e">
        <f t="shared" ca="1" si="120"/>
        <v>#N/A</v>
      </c>
      <c r="DI57" s="296" t="e">
        <f t="shared" ca="1" si="120"/>
        <v>#N/A</v>
      </c>
      <c r="DJ57" s="296" t="e">
        <f t="shared" ca="1" si="120"/>
        <v>#N/A</v>
      </c>
      <c r="DK57" s="296" t="e">
        <f t="shared" ca="1" si="120"/>
        <v>#N/A</v>
      </c>
      <c r="DL57" s="296" t="e">
        <f t="shared" ca="1" si="120"/>
        <v>#N/A</v>
      </c>
      <c r="DM57" s="296" t="e">
        <f t="shared" ca="1" si="111"/>
        <v>#N/A</v>
      </c>
      <c r="DN57" s="296" t="e">
        <f t="shared" ca="1" si="111"/>
        <v>#N/A</v>
      </c>
      <c r="DO57" s="296" t="e">
        <f t="shared" ca="1" si="111"/>
        <v>#N/A</v>
      </c>
      <c r="DP57" s="296" t="e">
        <f t="shared" ca="1" si="111"/>
        <v>#N/A</v>
      </c>
      <c r="DQ57" s="296" t="e">
        <f t="shared" ca="1" si="107"/>
        <v>#N/A</v>
      </c>
      <c r="DR57" s="297" t="e">
        <f t="shared" ca="1" si="111"/>
        <v>#N/A</v>
      </c>
      <c r="DS57" s="296" t="e">
        <f t="shared" ca="1" si="111"/>
        <v>#N/A</v>
      </c>
      <c r="DT57" s="296" t="e">
        <f t="shared" ca="1" si="107"/>
        <v>#N/A</v>
      </c>
      <c r="DU57" s="296" t="e">
        <f t="shared" ca="1" si="107"/>
        <v>#N/A</v>
      </c>
      <c r="DV57" s="296" t="e">
        <f t="shared" ca="1" si="107"/>
        <v>#N/A</v>
      </c>
      <c r="DW57" s="296" t="e">
        <f t="shared" ca="1" si="107"/>
        <v>#N/A</v>
      </c>
      <c r="DX57" s="296" t="e">
        <f t="shared" ca="1" si="107"/>
        <v>#N/A</v>
      </c>
      <c r="DY57" s="296" t="e">
        <f t="shared" ca="1" si="107"/>
        <v>#N/A</v>
      </c>
      <c r="DZ57" s="296" t="e">
        <f t="shared" ca="1" si="107"/>
        <v>#N/A</v>
      </c>
      <c r="EA57" s="296" t="e">
        <f t="shared" ca="1" si="107"/>
        <v>#N/A</v>
      </c>
      <c r="EB57" s="297" t="e">
        <f t="shared" ca="1" si="107"/>
        <v>#N/A</v>
      </c>
    </row>
    <row r="58" spans="1:132" ht="15" customHeight="1" x14ac:dyDescent="0.35">
      <c r="A58" s="327" t="s">
        <v>90</v>
      </c>
      <c r="B58" s="328">
        <f t="shared" si="77"/>
        <v>10</v>
      </c>
      <c r="C58" s="292" t="e">
        <f ca="1">CONCATENATE($A$1,".",VLOOKUP($F58,Tools!$J$3:$K$6,2,FALSE),".",VLOOKUP($A58,Tools!$N$3:$O$10,2,FALSE),".",1,".",VLOOKUP($G58,Tools!$R$3:$S$23,2,FALSE),".",$H58)</f>
        <v>#N/A</v>
      </c>
      <c r="D58" s="293" t="e">
        <f t="shared" ca="1" si="98"/>
        <v>#N/A</v>
      </c>
      <c r="E58" s="293" t="e">
        <f t="shared" ca="1" si="98"/>
        <v>#N/A</v>
      </c>
      <c r="F58" s="293" t="e">
        <f t="shared" ca="1" si="98"/>
        <v>#N/A</v>
      </c>
      <c r="G58" s="293" t="e">
        <f t="shared" ca="1" si="98"/>
        <v>#N/A</v>
      </c>
      <c r="H58" s="294" t="e">
        <f t="shared" ca="1" si="74"/>
        <v>#N/A</v>
      </c>
      <c r="I58" s="295" t="e">
        <f t="shared" ca="1" si="85"/>
        <v>#N/A</v>
      </c>
      <c r="J58" s="295" t="e">
        <f t="shared" ca="1" si="85"/>
        <v>#N/A</v>
      </c>
      <c r="K58" s="295" t="e">
        <f t="shared" ca="1" si="85"/>
        <v>#N/A</v>
      </c>
      <c r="L58" s="329" t="e">
        <f t="shared" ca="1" si="85"/>
        <v>#N/A</v>
      </c>
      <c r="M58" s="296" t="e">
        <f t="shared" ca="1" si="117"/>
        <v>#N/A</v>
      </c>
      <c r="N58" s="296" t="e">
        <f t="shared" ca="1" si="117"/>
        <v>#N/A</v>
      </c>
      <c r="O58" s="296" t="e">
        <f t="shared" ca="1" si="117"/>
        <v>#N/A</v>
      </c>
      <c r="P58" s="296" t="e">
        <f t="shared" ca="1" si="117"/>
        <v>#N/A</v>
      </c>
      <c r="Q58" s="296" t="e">
        <f t="shared" ca="1" si="117"/>
        <v>#N/A</v>
      </c>
      <c r="R58" s="296" t="e">
        <f t="shared" ca="1" si="117"/>
        <v>#N/A</v>
      </c>
      <c r="S58" s="296" t="e">
        <f t="shared" ca="1" si="117"/>
        <v>#N/A</v>
      </c>
      <c r="T58" s="296" t="e">
        <f t="shared" ca="1" si="117"/>
        <v>#N/A</v>
      </c>
      <c r="U58" s="296" t="e">
        <f t="shared" ca="1" si="117"/>
        <v>#N/A</v>
      </c>
      <c r="V58" s="297" t="e">
        <f t="shared" ca="1" si="117"/>
        <v>#N/A</v>
      </c>
      <c r="W58" s="296" t="e">
        <f t="shared" ca="1" si="117"/>
        <v>#N/A</v>
      </c>
      <c r="X58" s="296" t="e">
        <f t="shared" ca="1" si="117"/>
        <v>#N/A</v>
      </c>
      <c r="Y58" s="296" t="e">
        <f t="shared" ca="1" si="117"/>
        <v>#N/A</v>
      </c>
      <c r="Z58" s="296" t="e">
        <f t="shared" ca="1" si="117"/>
        <v>#N/A</v>
      </c>
      <c r="AA58" s="296" t="e">
        <f t="shared" ca="1" si="117"/>
        <v>#N/A</v>
      </c>
      <c r="AB58" s="296" t="e">
        <f t="shared" ca="1" si="117"/>
        <v>#N/A</v>
      </c>
      <c r="AC58" s="296" t="e">
        <f t="shared" ca="1" si="117"/>
        <v>#N/A</v>
      </c>
      <c r="AD58" s="296" t="e">
        <f t="shared" ca="1" si="118"/>
        <v>#N/A</v>
      </c>
      <c r="AE58" s="296" t="e">
        <f t="shared" ca="1" si="118"/>
        <v>#N/A</v>
      </c>
      <c r="AF58" s="297" t="e">
        <f t="shared" ca="1" si="118"/>
        <v>#N/A</v>
      </c>
      <c r="AG58" s="296" t="e">
        <f t="shared" ca="1" si="118"/>
        <v>#N/A</v>
      </c>
      <c r="AH58" s="296" t="e">
        <f t="shared" ca="1" si="118"/>
        <v>#N/A</v>
      </c>
      <c r="AI58" s="296" t="e">
        <f t="shared" ca="1" si="118"/>
        <v>#N/A</v>
      </c>
      <c r="AJ58" s="296" t="e">
        <f t="shared" ca="1" si="118"/>
        <v>#N/A</v>
      </c>
      <c r="AK58" s="296" t="e">
        <f t="shared" ca="1" si="118"/>
        <v>#N/A</v>
      </c>
      <c r="AL58" s="296" t="e">
        <f t="shared" ca="1" si="118"/>
        <v>#N/A</v>
      </c>
      <c r="AM58" s="296" t="e">
        <f t="shared" ca="1" si="118"/>
        <v>#N/A</v>
      </c>
      <c r="AN58" s="296" t="e">
        <f t="shared" ca="1" si="118"/>
        <v>#N/A</v>
      </c>
      <c r="AO58" s="296" t="e">
        <f t="shared" ca="1" si="118"/>
        <v>#N/A</v>
      </c>
      <c r="AP58" s="297" t="e">
        <f t="shared" ca="1" si="118"/>
        <v>#N/A</v>
      </c>
      <c r="AQ58" s="296" t="e">
        <f t="shared" ca="1" si="118"/>
        <v>#N/A</v>
      </c>
      <c r="AR58" s="296" t="e">
        <f t="shared" ca="1" si="118"/>
        <v>#N/A</v>
      </c>
      <c r="AS58" s="296" t="e">
        <f t="shared" ca="1" si="118"/>
        <v>#N/A</v>
      </c>
      <c r="AT58" s="296" t="e">
        <f t="shared" ca="1" si="118"/>
        <v>#N/A</v>
      </c>
      <c r="AU58" s="296" t="e">
        <f t="shared" ca="1" si="105"/>
        <v>#N/A</v>
      </c>
      <c r="AV58" s="296" t="e">
        <f t="shared" ca="1" si="105"/>
        <v>#N/A</v>
      </c>
      <c r="AW58" s="296" t="e">
        <f t="shared" ca="1" si="105"/>
        <v>#N/A</v>
      </c>
      <c r="AX58" s="296" t="e">
        <f t="shared" ca="1" si="105"/>
        <v>#N/A</v>
      </c>
      <c r="AY58" s="296" t="e">
        <f t="shared" ca="1" si="109"/>
        <v>#N/A</v>
      </c>
      <c r="AZ58" s="297" t="e">
        <f t="shared" ca="1" si="109"/>
        <v>#N/A</v>
      </c>
      <c r="BA58" s="296" t="e">
        <f t="shared" ca="1" si="109"/>
        <v>#N/A</v>
      </c>
      <c r="BB58" s="296" t="e">
        <f t="shared" ca="1" si="109"/>
        <v>#N/A</v>
      </c>
      <c r="BC58" s="296" t="e">
        <f t="shared" ca="1" si="109"/>
        <v>#N/A</v>
      </c>
      <c r="BD58" s="296" t="e">
        <f t="shared" ca="1" si="109"/>
        <v>#N/A</v>
      </c>
      <c r="BE58" s="296" t="e">
        <f t="shared" ca="1" si="109"/>
        <v>#N/A</v>
      </c>
      <c r="BF58" s="296" t="e">
        <f t="shared" ca="1" si="109"/>
        <v>#N/A</v>
      </c>
      <c r="BG58" s="296" t="e">
        <f t="shared" ca="1" si="109"/>
        <v>#N/A</v>
      </c>
      <c r="BH58" s="296" t="e">
        <f t="shared" ca="1" si="109"/>
        <v>#N/A</v>
      </c>
      <c r="BI58" s="296" t="e">
        <f t="shared" ca="1" si="109"/>
        <v>#N/A</v>
      </c>
      <c r="BJ58" s="297" t="e">
        <f t="shared" ca="1" si="109"/>
        <v>#N/A</v>
      </c>
      <c r="BK58" s="296" t="e">
        <f t="shared" ca="1" si="109"/>
        <v>#N/A</v>
      </c>
      <c r="BL58" s="296" t="e">
        <f t="shared" ca="1" si="109"/>
        <v>#N/A</v>
      </c>
      <c r="BM58" s="296" t="e">
        <f t="shared" ca="1" si="119"/>
        <v>#N/A</v>
      </c>
      <c r="BN58" s="296" t="e">
        <f t="shared" ca="1" si="119"/>
        <v>#N/A</v>
      </c>
      <c r="BO58" s="296" t="e">
        <f t="shared" ca="1" si="119"/>
        <v>#N/A</v>
      </c>
      <c r="BP58" s="296" t="e">
        <f t="shared" ca="1" si="119"/>
        <v>#N/A</v>
      </c>
      <c r="BQ58" s="296" t="e">
        <f t="shared" ca="1" si="119"/>
        <v>#N/A</v>
      </c>
      <c r="BR58" s="296" t="e">
        <f t="shared" ca="1" si="119"/>
        <v>#N/A</v>
      </c>
      <c r="BS58" s="296" t="e">
        <f t="shared" ca="1" si="119"/>
        <v>#N/A</v>
      </c>
      <c r="BT58" s="297" t="e">
        <f t="shared" ca="1" si="119"/>
        <v>#N/A</v>
      </c>
      <c r="BU58" s="296" t="e">
        <f t="shared" ca="1" si="119"/>
        <v>#N/A</v>
      </c>
      <c r="BV58" s="296" t="e">
        <f t="shared" ca="1" si="119"/>
        <v>#N/A</v>
      </c>
      <c r="BW58" s="296" t="e">
        <f t="shared" ca="1" si="119"/>
        <v>#N/A</v>
      </c>
      <c r="BX58" s="296" t="e">
        <f t="shared" ca="1" si="119"/>
        <v>#N/A</v>
      </c>
      <c r="BY58" s="296" t="e">
        <f t="shared" ca="1" si="119"/>
        <v>#N/A</v>
      </c>
      <c r="BZ58" s="296" t="e">
        <f t="shared" ca="1" si="119"/>
        <v>#N/A</v>
      </c>
      <c r="CA58" s="296" t="e">
        <f t="shared" ca="1" si="119"/>
        <v>#N/A</v>
      </c>
      <c r="CB58" s="296" t="e">
        <f t="shared" ca="1" si="119"/>
        <v>#N/A</v>
      </c>
      <c r="CC58" s="296" t="e">
        <f t="shared" ca="1" si="104"/>
        <v>#N/A</v>
      </c>
      <c r="CD58" s="297" t="e">
        <f t="shared" ca="1" si="106"/>
        <v>#N/A</v>
      </c>
      <c r="CE58" s="296" t="e">
        <f t="shared" ca="1" si="106"/>
        <v>#N/A</v>
      </c>
      <c r="CF58" s="296" t="e">
        <f t="shared" ca="1" si="104"/>
        <v>#N/A</v>
      </c>
      <c r="CG58" s="296" t="e">
        <f t="shared" ca="1" si="104"/>
        <v>#N/A</v>
      </c>
      <c r="CH58" s="296" t="e">
        <f t="shared" ca="1" si="104"/>
        <v>#N/A</v>
      </c>
      <c r="CI58" s="296" t="e">
        <f t="shared" ca="1" si="104"/>
        <v>#N/A</v>
      </c>
      <c r="CJ58" s="296" t="e">
        <f t="shared" ca="1" si="104"/>
        <v>#N/A</v>
      </c>
      <c r="CK58" s="296" t="e">
        <f t="shared" ca="1" si="104"/>
        <v>#N/A</v>
      </c>
      <c r="CL58" s="296" t="e">
        <f t="shared" ca="1" si="104"/>
        <v>#N/A</v>
      </c>
      <c r="CM58" s="296" t="e">
        <f t="shared" ca="1" si="104"/>
        <v>#N/A</v>
      </c>
      <c r="CN58" s="297" t="e">
        <f t="shared" ca="1" si="104"/>
        <v>#N/A</v>
      </c>
      <c r="CO58" s="296" t="e">
        <f t="shared" ca="1" si="104"/>
        <v>#N/A</v>
      </c>
      <c r="CP58" s="296" t="e">
        <f t="shared" ca="1" si="104"/>
        <v>#N/A</v>
      </c>
      <c r="CQ58" s="296" t="e">
        <f t="shared" ca="1" si="104"/>
        <v>#N/A</v>
      </c>
      <c r="CR58" s="296" t="e">
        <f t="shared" ca="1" si="104"/>
        <v>#N/A</v>
      </c>
      <c r="CS58" s="296" t="e">
        <f t="shared" ca="1" si="103"/>
        <v>#N/A</v>
      </c>
      <c r="CT58" s="296" t="e">
        <f t="shared" ca="1" si="103"/>
        <v>#N/A</v>
      </c>
      <c r="CU58" s="296" t="e">
        <f t="shared" ca="1" si="103"/>
        <v>#N/A</v>
      </c>
      <c r="CV58" s="296" t="e">
        <f t="shared" ca="1" si="103"/>
        <v>#N/A</v>
      </c>
      <c r="CW58" s="296" t="e">
        <f t="shared" ca="1" si="120"/>
        <v>#N/A</v>
      </c>
      <c r="CX58" s="297" t="e">
        <f t="shared" ca="1" si="103"/>
        <v>#N/A</v>
      </c>
      <c r="CY58" s="296" t="e">
        <f t="shared" ca="1" si="103"/>
        <v>#N/A</v>
      </c>
      <c r="CZ58" s="296" t="e">
        <f t="shared" ca="1" si="120"/>
        <v>#N/A</v>
      </c>
      <c r="DA58" s="296" t="e">
        <f t="shared" ca="1" si="120"/>
        <v>#N/A</v>
      </c>
      <c r="DB58" s="296" t="e">
        <f t="shared" ca="1" si="120"/>
        <v>#N/A</v>
      </c>
      <c r="DC58" s="296" t="e">
        <f t="shared" ca="1" si="120"/>
        <v>#N/A</v>
      </c>
      <c r="DD58" s="296" t="e">
        <f t="shared" ca="1" si="120"/>
        <v>#N/A</v>
      </c>
      <c r="DE58" s="296" t="e">
        <f t="shared" ca="1" si="120"/>
        <v>#N/A</v>
      </c>
      <c r="DF58" s="296" t="e">
        <f t="shared" ca="1" si="120"/>
        <v>#N/A</v>
      </c>
      <c r="DG58" s="296" t="e">
        <f t="shared" ca="1" si="120"/>
        <v>#N/A</v>
      </c>
      <c r="DH58" s="297" t="e">
        <f t="shared" ca="1" si="120"/>
        <v>#N/A</v>
      </c>
      <c r="DI58" s="296" t="e">
        <f t="shared" ca="1" si="120"/>
        <v>#N/A</v>
      </c>
      <c r="DJ58" s="296" t="e">
        <f t="shared" ca="1" si="120"/>
        <v>#N/A</v>
      </c>
      <c r="DK58" s="296" t="e">
        <f t="shared" ca="1" si="120"/>
        <v>#N/A</v>
      </c>
      <c r="DL58" s="296" t="e">
        <f t="shared" ca="1" si="120"/>
        <v>#N/A</v>
      </c>
      <c r="DM58" s="296" t="e">
        <f t="shared" ca="1" si="111"/>
        <v>#N/A</v>
      </c>
      <c r="DN58" s="296" t="e">
        <f t="shared" ca="1" si="111"/>
        <v>#N/A</v>
      </c>
      <c r="DO58" s="296" t="e">
        <f t="shared" ca="1" si="111"/>
        <v>#N/A</v>
      </c>
      <c r="DP58" s="296" t="e">
        <f t="shared" ca="1" si="111"/>
        <v>#N/A</v>
      </c>
      <c r="DQ58" s="296" t="e">
        <f t="shared" ca="1" si="107"/>
        <v>#N/A</v>
      </c>
      <c r="DR58" s="297" t="e">
        <f t="shared" ca="1" si="111"/>
        <v>#N/A</v>
      </c>
      <c r="DS58" s="296" t="e">
        <f t="shared" ca="1" si="111"/>
        <v>#N/A</v>
      </c>
      <c r="DT58" s="296" t="e">
        <f t="shared" ca="1" si="107"/>
        <v>#N/A</v>
      </c>
      <c r="DU58" s="296" t="e">
        <f t="shared" ca="1" si="107"/>
        <v>#N/A</v>
      </c>
      <c r="DV58" s="296" t="e">
        <f t="shared" ca="1" si="107"/>
        <v>#N/A</v>
      </c>
      <c r="DW58" s="296" t="e">
        <f t="shared" ca="1" si="107"/>
        <v>#N/A</v>
      </c>
      <c r="DX58" s="296" t="e">
        <f t="shared" ca="1" si="107"/>
        <v>#N/A</v>
      </c>
      <c r="DY58" s="296" t="e">
        <f t="shared" ca="1" si="107"/>
        <v>#N/A</v>
      </c>
      <c r="DZ58" s="296" t="e">
        <f t="shared" ca="1" si="107"/>
        <v>#N/A</v>
      </c>
      <c r="EA58" s="296" t="e">
        <f t="shared" ca="1" si="107"/>
        <v>#N/A</v>
      </c>
      <c r="EB58" s="297" t="e">
        <f t="shared" ca="1" si="107"/>
        <v>#N/A</v>
      </c>
    </row>
    <row r="59" spans="1:132" ht="15" customHeight="1" x14ac:dyDescent="0.35">
      <c r="A59" s="327" t="s">
        <v>90</v>
      </c>
      <c r="B59" s="328">
        <f t="shared" si="77"/>
        <v>11</v>
      </c>
      <c r="C59" s="292" t="e">
        <f ca="1">CONCATENATE($A$1,".",VLOOKUP($F59,Tools!$J$3:$K$6,2,FALSE),".",VLOOKUP($A59,Tools!$N$3:$O$10,2,FALSE),".",1,".",VLOOKUP($G59,Tools!$R$3:$S$23,2,FALSE),".",$H59)</f>
        <v>#N/A</v>
      </c>
      <c r="D59" s="293" t="e">
        <f t="shared" ca="1" si="98"/>
        <v>#N/A</v>
      </c>
      <c r="E59" s="293" t="e">
        <f t="shared" ca="1" si="98"/>
        <v>#N/A</v>
      </c>
      <c r="F59" s="293" t="e">
        <f t="shared" ca="1" si="98"/>
        <v>#N/A</v>
      </c>
      <c r="G59" s="293" t="e">
        <f t="shared" ca="1" si="98"/>
        <v>#N/A</v>
      </c>
      <c r="H59" s="294" t="e">
        <f t="shared" ca="1" si="74"/>
        <v>#N/A</v>
      </c>
      <c r="I59" s="295" t="e">
        <f t="shared" ca="1" si="85"/>
        <v>#N/A</v>
      </c>
      <c r="J59" s="295" t="e">
        <f t="shared" ca="1" si="85"/>
        <v>#N/A</v>
      </c>
      <c r="K59" s="295" t="e">
        <f t="shared" ca="1" si="85"/>
        <v>#N/A</v>
      </c>
      <c r="L59" s="329" t="e">
        <f t="shared" ca="1" si="85"/>
        <v>#N/A</v>
      </c>
      <c r="M59" s="296" t="e">
        <f t="shared" ca="1" si="117"/>
        <v>#N/A</v>
      </c>
      <c r="N59" s="296" t="e">
        <f t="shared" ca="1" si="117"/>
        <v>#N/A</v>
      </c>
      <c r="O59" s="296" t="e">
        <f t="shared" ca="1" si="117"/>
        <v>#N/A</v>
      </c>
      <c r="P59" s="296" t="e">
        <f t="shared" ca="1" si="117"/>
        <v>#N/A</v>
      </c>
      <c r="Q59" s="296" t="e">
        <f t="shared" ca="1" si="117"/>
        <v>#N/A</v>
      </c>
      <c r="R59" s="296" t="e">
        <f t="shared" ca="1" si="117"/>
        <v>#N/A</v>
      </c>
      <c r="S59" s="296" t="e">
        <f t="shared" ca="1" si="117"/>
        <v>#N/A</v>
      </c>
      <c r="T59" s="296" t="e">
        <f t="shared" ca="1" si="117"/>
        <v>#N/A</v>
      </c>
      <c r="U59" s="296" t="e">
        <f t="shared" ca="1" si="117"/>
        <v>#N/A</v>
      </c>
      <c r="V59" s="297" t="e">
        <f t="shared" ca="1" si="117"/>
        <v>#N/A</v>
      </c>
      <c r="W59" s="296" t="e">
        <f t="shared" ca="1" si="117"/>
        <v>#N/A</v>
      </c>
      <c r="X59" s="296" t="e">
        <f t="shared" ca="1" si="117"/>
        <v>#N/A</v>
      </c>
      <c r="Y59" s="296" t="e">
        <f t="shared" ca="1" si="117"/>
        <v>#N/A</v>
      </c>
      <c r="Z59" s="296" t="e">
        <f t="shared" ca="1" si="117"/>
        <v>#N/A</v>
      </c>
      <c r="AA59" s="296" t="e">
        <f t="shared" ca="1" si="117"/>
        <v>#N/A</v>
      </c>
      <c r="AB59" s="296" t="e">
        <f t="shared" ca="1" si="117"/>
        <v>#N/A</v>
      </c>
      <c r="AC59" s="296" t="e">
        <f t="shared" ca="1" si="117"/>
        <v>#N/A</v>
      </c>
      <c r="AD59" s="296" t="e">
        <f t="shared" ca="1" si="118"/>
        <v>#N/A</v>
      </c>
      <c r="AE59" s="296" t="e">
        <f t="shared" ca="1" si="118"/>
        <v>#N/A</v>
      </c>
      <c r="AF59" s="297" t="e">
        <f t="shared" ca="1" si="118"/>
        <v>#N/A</v>
      </c>
      <c r="AG59" s="296" t="e">
        <f t="shared" ca="1" si="118"/>
        <v>#N/A</v>
      </c>
      <c r="AH59" s="296" t="e">
        <f t="shared" ca="1" si="118"/>
        <v>#N/A</v>
      </c>
      <c r="AI59" s="296" t="e">
        <f t="shared" ca="1" si="118"/>
        <v>#N/A</v>
      </c>
      <c r="AJ59" s="296" t="e">
        <f t="shared" ca="1" si="118"/>
        <v>#N/A</v>
      </c>
      <c r="AK59" s="296" t="e">
        <f t="shared" ca="1" si="118"/>
        <v>#N/A</v>
      </c>
      <c r="AL59" s="296" t="e">
        <f t="shared" ca="1" si="118"/>
        <v>#N/A</v>
      </c>
      <c r="AM59" s="296" t="e">
        <f t="shared" ca="1" si="118"/>
        <v>#N/A</v>
      </c>
      <c r="AN59" s="296" t="e">
        <f t="shared" ca="1" si="118"/>
        <v>#N/A</v>
      </c>
      <c r="AO59" s="296" t="e">
        <f t="shared" ca="1" si="118"/>
        <v>#N/A</v>
      </c>
      <c r="AP59" s="297" t="e">
        <f t="shared" ca="1" si="118"/>
        <v>#N/A</v>
      </c>
      <c r="AQ59" s="296" t="e">
        <f t="shared" ca="1" si="118"/>
        <v>#N/A</v>
      </c>
      <c r="AR59" s="296" t="e">
        <f t="shared" ca="1" si="118"/>
        <v>#N/A</v>
      </c>
      <c r="AS59" s="296" t="e">
        <f t="shared" ca="1" si="118"/>
        <v>#N/A</v>
      </c>
      <c r="AT59" s="296" t="e">
        <f t="shared" ca="1" si="118"/>
        <v>#N/A</v>
      </c>
      <c r="AU59" s="296" t="e">
        <f t="shared" ca="1" si="105"/>
        <v>#N/A</v>
      </c>
      <c r="AV59" s="296" t="e">
        <f t="shared" ca="1" si="105"/>
        <v>#N/A</v>
      </c>
      <c r="AW59" s="296" t="e">
        <f t="shared" ca="1" si="105"/>
        <v>#N/A</v>
      </c>
      <c r="AX59" s="296" t="e">
        <f t="shared" ca="1" si="105"/>
        <v>#N/A</v>
      </c>
      <c r="AY59" s="296" t="e">
        <f t="shared" ca="1" si="109"/>
        <v>#N/A</v>
      </c>
      <c r="AZ59" s="297" t="e">
        <f t="shared" ca="1" si="109"/>
        <v>#N/A</v>
      </c>
      <c r="BA59" s="296" t="e">
        <f t="shared" ca="1" si="109"/>
        <v>#N/A</v>
      </c>
      <c r="BB59" s="296" t="e">
        <f t="shared" ca="1" si="109"/>
        <v>#N/A</v>
      </c>
      <c r="BC59" s="296" t="e">
        <f t="shared" ca="1" si="109"/>
        <v>#N/A</v>
      </c>
      <c r="BD59" s="296" t="e">
        <f t="shared" ca="1" si="109"/>
        <v>#N/A</v>
      </c>
      <c r="BE59" s="296" t="e">
        <f t="shared" ca="1" si="109"/>
        <v>#N/A</v>
      </c>
      <c r="BF59" s="296" t="e">
        <f t="shared" ca="1" si="109"/>
        <v>#N/A</v>
      </c>
      <c r="BG59" s="296" t="e">
        <f t="shared" ca="1" si="109"/>
        <v>#N/A</v>
      </c>
      <c r="BH59" s="296" t="e">
        <f t="shared" ca="1" si="109"/>
        <v>#N/A</v>
      </c>
      <c r="BI59" s="296" t="e">
        <f t="shared" ca="1" si="109"/>
        <v>#N/A</v>
      </c>
      <c r="BJ59" s="297" t="e">
        <f t="shared" ca="1" si="109"/>
        <v>#N/A</v>
      </c>
      <c r="BK59" s="296" t="e">
        <f t="shared" ca="1" si="109"/>
        <v>#N/A</v>
      </c>
      <c r="BL59" s="296" t="e">
        <f t="shared" ca="1" si="109"/>
        <v>#N/A</v>
      </c>
      <c r="BM59" s="296" t="e">
        <f t="shared" ca="1" si="119"/>
        <v>#N/A</v>
      </c>
      <c r="BN59" s="296" t="e">
        <f t="shared" ca="1" si="119"/>
        <v>#N/A</v>
      </c>
      <c r="BO59" s="296" t="e">
        <f t="shared" ca="1" si="119"/>
        <v>#N/A</v>
      </c>
      <c r="BP59" s="296" t="e">
        <f t="shared" ca="1" si="119"/>
        <v>#N/A</v>
      </c>
      <c r="BQ59" s="296" t="e">
        <f t="shared" ca="1" si="119"/>
        <v>#N/A</v>
      </c>
      <c r="BR59" s="296" t="e">
        <f t="shared" ca="1" si="119"/>
        <v>#N/A</v>
      </c>
      <c r="BS59" s="296" t="e">
        <f t="shared" ca="1" si="119"/>
        <v>#N/A</v>
      </c>
      <c r="BT59" s="297" t="e">
        <f t="shared" ca="1" si="119"/>
        <v>#N/A</v>
      </c>
      <c r="BU59" s="296" t="e">
        <f t="shared" ca="1" si="119"/>
        <v>#N/A</v>
      </c>
      <c r="BV59" s="296" t="e">
        <f t="shared" ca="1" si="119"/>
        <v>#N/A</v>
      </c>
      <c r="BW59" s="296" t="e">
        <f t="shared" ca="1" si="119"/>
        <v>#N/A</v>
      </c>
      <c r="BX59" s="296" t="e">
        <f t="shared" ca="1" si="119"/>
        <v>#N/A</v>
      </c>
      <c r="BY59" s="296" t="e">
        <f t="shared" ca="1" si="119"/>
        <v>#N/A</v>
      </c>
      <c r="BZ59" s="296" t="e">
        <f t="shared" ca="1" si="119"/>
        <v>#N/A</v>
      </c>
      <c r="CA59" s="296" t="e">
        <f t="shared" ca="1" si="119"/>
        <v>#N/A</v>
      </c>
      <c r="CB59" s="296" t="e">
        <f t="shared" ca="1" si="119"/>
        <v>#N/A</v>
      </c>
      <c r="CC59" s="296" t="e">
        <f t="shared" ca="1" si="104"/>
        <v>#N/A</v>
      </c>
      <c r="CD59" s="297" t="e">
        <f t="shared" ca="1" si="106"/>
        <v>#N/A</v>
      </c>
      <c r="CE59" s="296" t="e">
        <f t="shared" ca="1" si="106"/>
        <v>#N/A</v>
      </c>
      <c r="CF59" s="296" t="e">
        <f t="shared" ca="1" si="106"/>
        <v>#N/A</v>
      </c>
      <c r="CG59" s="296" t="e">
        <f t="shared" ca="1" si="104"/>
        <v>#N/A</v>
      </c>
      <c r="CH59" s="296" t="e">
        <f t="shared" ca="1" si="104"/>
        <v>#N/A</v>
      </c>
      <c r="CI59" s="296" t="e">
        <f t="shared" ca="1" si="104"/>
        <v>#N/A</v>
      </c>
      <c r="CJ59" s="296" t="e">
        <f t="shared" ca="1" si="104"/>
        <v>#N/A</v>
      </c>
      <c r="CK59" s="296" t="e">
        <f t="shared" ca="1" si="104"/>
        <v>#N/A</v>
      </c>
      <c r="CL59" s="296" t="e">
        <f t="shared" ca="1" si="104"/>
        <v>#N/A</v>
      </c>
      <c r="CM59" s="296" t="e">
        <f t="shared" ca="1" si="104"/>
        <v>#N/A</v>
      </c>
      <c r="CN59" s="297" t="e">
        <f t="shared" ca="1" si="104"/>
        <v>#N/A</v>
      </c>
      <c r="CO59" s="296" t="e">
        <f t="shared" ca="1" si="104"/>
        <v>#N/A</v>
      </c>
      <c r="CP59" s="296" t="e">
        <f t="shared" ca="1" si="104"/>
        <v>#N/A</v>
      </c>
      <c r="CQ59" s="296" t="e">
        <f t="shared" ca="1" si="104"/>
        <v>#N/A</v>
      </c>
      <c r="CR59" s="296" t="e">
        <f t="shared" ca="1" si="104"/>
        <v>#N/A</v>
      </c>
      <c r="CS59" s="296" t="e">
        <f t="shared" ca="1" si="103"/>
        <v>#N/A</v>
      </c>
      <c r="CT59" s="296" t="e">
        <f t="shared" ca="1" si="103"/>
        <v>#N/A</v>
      </c>
      <c r="CU59" s="296" t="e">
        <f t="shared" ca="1" si="103"/>
        <v>#N/A</v>
      </c>
      <c r="CV59" s="296" t="e">
        <f t="shared" ca="1" si="103"/>
        <v>#N/A</v>
      </c>
      <c r="CW59" s="296" t="e">
        <f t="shared" ca="1" si="120"/>
        <v>#N/A</v>
      </c>
      <c r="CX59" s="297" t="e">
        <f t="shared" ca="1" si="103"/>
        <v>#N/A</v>
      </c>
      <c r="CY59" s="296" t="e">
        <f t="shared" ca="1" si="103"/>
        <v>#N/A</v>
      </c>
      <c r="CZ59" s="296" t="e">
        <f t="shared" ca="1" si="103"/>
        <v>#N/A</v>
      </c>
      <c r="DA59" s="296" t="e">
        <f t="shared" ca="1" si="120"/>
        <v>#N/A</v>
      </c>
      <c r="DB59" s="296" t="e">
        <f t="shared" ca="1" si="120"/>
        <v>#N/A</v>
      </c>
      <c r="DC59" s="296" t="e">
        <f t="shared" ca="1" si="120"/>
        <v>#N/A</v>
      </c>
      <c r="DD59" s="296" t="e">
        <f t="shared" ca="1" si="120"/>
        <v>#N/A</v>
      </c>
      <c r="DE59" s="296" t="e">
        <f t="shared" ca="1" si="120"/>
        <v>#N/A</v>
      </c>
      <c r="DF59" s="296" t="e">
        <f t="shared" ca="1" si="120"/>
        <v>#N/A</v>
      </c>
      <c r="DG59" s="296" t="e">
        <f t="shared" ca="1" si="120"/>
        <v>#N/A</v>
      </c>
      <c r="DH59" s="297" t="e">
        <f t="shared" ca="1" si="120"/>
        <v>#N/A</v>
      </c>
      <c r="DI59" s="296" t="e">
        <f t="shared" ca="1" si="120"/>
        <v>#N/A</v>
      </c>
      <c r="DJ59" s="296" t="e">
        <f t="shared" ca="1" si="120"/>
        <v>#N/A</v>
      </c>
      <c r="DK59" s="296" t="e">
        <f t="shared" ca="1" si="120"/>
        <v>#N/A</v>
      </c>
      <c r="DL59" s="296" t="e">
        <f t="shared" ca="1" si="120"/>
        <v>#N/A</v>
      </c>
      <c r="DM59" s="296" t="e">
        <f t="shared" ca="1" si="111"/>
        <v>#N/A</v>
      </c>
      <c r="DN59" s="296" t="e">
        <f t="shared" ca="1" si="111"/>
        <v>#N/A</v>
      </c>
      <c r="DO59" s="296" t="e">
        <f t="shared" ca="1" si="111"/>
        <v>#N/A</v>
      </c>
      <c r="DP59" s="296" t="e">
        <f t="shared" ca="1" si="111"/>
        <v>#N/A</v>
      </c>
      <c r="DQ59" s="296" t="e">
        <f t="shared" ca="1" si="107"/>
        <v>#N/A</v>
      </c>
      <c r="DR59" s="297" t="e">
        <f t="shared" ca="1" si="111"/>
        <v>#N/A</v>
      </c>
      <c r="DS59" s="296" t="e">
        <f t="shared" ca="1" si="111"/>
        <v>#N/A</v>
      </c>
      <c r="DT59" s="296" t="e">
        <f t="shared" ca="1" si="111"/>
        <v>#N/A</v>
      </c>
      <c r="DU59" s="296" t="e">
        <f t="shared" ca="1" si="107"/>
        <v>#N/A</v>
      </c>
      <c r="DV59" s="296" t="e">
        <f t="shared" ca="1" si="107"/>
        <v>#N/A</v>
      </c>
      <c r="DW59" s="296" t="e">
        <f t="shared" ca="1" si="107"/>
        <v>#N/A</v>
      </c>
      <c r="DX59" s="296" t="e">
        <f t="shared" ca="1" si="107"/>
        <v>#N/A</v>
      </c>
      <c r="DY59" s="296" t="e">
        <f t="shared" ca="1" si="107"/>
        <v>#N/A</v>
      </c>
      <c r="DZ59" s="296" t="e">
        <f t="shared" ca="1" si="107"/>
        <v>#N/A</v>
      </c>
      <c r="EA59" s="296" t="e">
        <f t="shared" ca="1" si="107"/>
        <v>#N/A</v>
      </c>
      <c r="EB59" s="297" t="e">
        <f t="shared" ca="1" si="107"/>
        <v>#N/A</v>
      </c>
    </row>
    <row r="60" spans="1:132" ht="15" customHeight="1" x14ac:dyDescent="0.35">
      <c r="A60" s="327" t="s">
        <v>90</v>
      </c>
      <c r="B60" s="328">
        <f t="shared" si="77"/>
        <v>12</v>
      </c>
      <c r="C60" s="292" t="e">
        <f ca="1">CONCATENATE($A$1,".",VLOOKUP($F60,Tools!$J$3:$K$6,2,FALSE),".",VLOOKUP($A60,Tools!$N$3:$O$10,2,FALSE),".",1,".",VLOOKUP($G60,Tools!$R$3:$S$23,2,FALSE),".",$H60)</f>
        <v>#N/A</v>
      </c>
      <c r="D60" s="293" t="e">
        <f t="shared" ca="1" si="98"/>
        <v>#N/A</v>
      </c>
      <c r="E60" s="293" t="e">
        <f t="shared" ca="1" si="98"/>
        <v>#N/A</v>
      </c>
      <c r="F60" s="293" t="e">
        <f t="shared" ca="1" si="98"/>
        <v>#N/A</v>
      </c>
      <c r="G60" s="293" t="e">
        <f t="shared" ca="1" si="98"/>
        <v>#N/A</v>
      </c>
      <c r="H60" s="294" t="e">
        <f t="shared" ca="1" si="74"/>
        <v>#N/A</v>
      </c>
      <c r="I60" s="295" t="e">
        <f t="shared" ca="1" si="85"/>
        <v>#N/A</v>
      </c>
      <c r="J60" s="295" t="e">
        <f t="shared" ca="1" si="85"/>
        <v>#N/A</v>
      </c>
      <c r="K60" s="295" t="e">
        <f t="shared" ca="1" si="85"/>
        <v>#N/A</v>
      </c>
      <c r="L60" s="329" t="e">
        <f t="shared" ca="1" si="85"/>
        <v>#N/A</v>
      </c>
      <c r="M60" s="296" t="e">
        <f t="shared" ca="1" si="117"/>
        <v>#N/A</v>
      </c>
      <c r="N60" s="296" t="e">
        <f t="shared" ca="1" si="117"/>
        <v>#N/A</v>
      </c>
      <c r="O60" s="296" t="e">
        <f t="shared" ca="1" si="117"/>
        <v>#N/A</v>
      </c>
      <c r="P60" s="296" t="e">
        <f t="shared" ca="1" si="117"/>
        <v>#N/A</v>
      </c>
      <c r="Q60" s="296" t="e">
        <f t="shared" ca="1" si="117"/>
        <v>#N/A</v>
      </c>
      <c r="R60" s="296" t="e">
        <f t="shared" ca="1" si="117"/>
        <v>#N/A</v>
      </c>
      <c r="S60" s="296" t="e">
        <f t="shared" ca="1" si="117"/>
        <v>#N/A</v>
      </c>
      <c r="T60" s="296" t="e">
        <f t="shared" ca="1" si="117"/>
        <v>#N/A</v>
      </c>
      <c r="U60" s="296" t="e">
        <f t="shared" ca="1" si="117"/>
        <v>#N/A</v>
      </c>
      <c r="V60" s="297" t="e">
        <f t="shared" ca="1" si="117"/>
        <v>#N/A</v>
      </c>
      <c r="W60" s="296" t="e">
        <f t="shared" ca="1" si="117"/>
        <v>#N/A</v>
      </c>
      <c r="X60" s="296" t="e">
        <f t="shared" ca="1" si="117"/>
        <v>#N/A</v>
      </c>
      <c r="Y60" s="296" t="e">
        <f t="shared" ca="1" si="117"/>
        <v>#N/A</v>
      </c>
      <c r="Z60" s="296" t="e">
        <f t="shared" ca="1" si="117"/>
        <v>#N/A</v>
      </c>
      <c r="AA60" s="296" t="e">
        <f t="shared" ca="1" si="117"/>
        <v>#N/A</v>
      </c>
      <c r="AB60" s="296" t="e">
        <f t="shared" ca="1" si="117"/>
        <v>#N/A</v>
      </c>
      <c r="AC60" s="296" t="e">
        <f t="shared" ca="1" si="117"/>
        <v>#N/A</v>
      </c>
      <c r="AD60" s="296" t="e">
        <f t="shared" ca="1" si="118"/>
        <v>#N/A</v>
      </c>
      <c r="AE60" s="296" t="e">
        <f t="shared" ca="1" si="118"/>
        <v>#N/A</v>
      </c>
      <c r="AF60" s="297" t="e">
        <f t="shared" ca="1" si="118"/>
        <v>#N/A</v>
      </c>
      <c r="AG60" s="296" t="e">
        <f t="shared" ca="1" si="118"/>
        <v>#N/A</v>
      </c>
      <c r="AH60" s="296" t="e">
        <f t="shared" ca="1" si="118"/>
        <v>#N/A</v>
      </c>
      <c r="AI60" s="296" t="e">
        <f t="shared" ca="1" si="118"/>
        <v>#N/A</v>
      </c>
      <c r="AJ60" s="296" t="e">
        <f t="shared" ca="1" si="118"/>
        <v>#N/A</v>
      </c>
      <c r="AK60" s="296" t="e">
        <f t="shared" ca="1" si="118"/>
        <v>#N/A</v>
      </c>
      <c r="AL60" s="296" t="e">
        <f t="shared" ca="1" si="118"/>
        <v>#N/A</v>
      </c>
      <c r="AM60" s="296" t="e">
        <f t="shared" ca="1" si="118"/>
        <v>#N/A</v>
      </c>
      <c r="AN60" s="296" t="e">
        <f t="shared" ca="1" si="118"/>
        <v>#N/A</v>
      </c>
      <c r="AO60" s="296" t="e">
        <f t="shared" ca="1" si="118"/>
        <v>#N/A</v>
      </c>
      <c r="AP60" s="297" t="e">
        <f t="shared" ca="1" si="118"/>
        <v>#N/A</v>
      </c>
      <c r="AQ60" s="296" t="e">
        <f t="shared" ca="1" si="118"/>
        <v>#N/A</v>
      </c>
      <c r="AR60" s="296" t="e">
        <f t="shared" ca="1" si="118"/>
        <v>#N/A</v>
      </c>
      <c r="AS60" s="296" t="e">
        <f t="shared" ca="1" si="118"/>
        <v>#N/A</v>
      </c>
      <c r="AT60" s="296" t="e">
        <f t="shared" ca="1" si="118"/>
        <v>#N/A</v>
      </c>
      <c r="AU60" s="296" t="e">
        <f t="shared" ca="1" si="105"/>
        <v>#N/A</v>
      </c>
      <c r="AV60" s="296" t="e">
        <f t="shared" ca="1" si="105"/>
        <v>#N/A</v>
      </c>
      <c r="AW60" s="296" t="e">
        <f t="shared" ca="1" si="105"/>
        <v>#N/A</v>
      </c>
      <c r="AX60" s="296" t="e">
        <f t="shared" ca="1" si="105"/>
        <v>#N/A</v>
      </c>
      <c r="AY60" s="296" t="e">
        <f t="shared" ca="1" si="109"/>
        <v>#N/A</v>
      </c>
      <c r="AZ60" s="297" t="e">
        <f t="shared" ca="1" si="109"/>
        <v>#N/A</v>
      </c>
      <c r="BA60" s="296" t="e">
        <f t="shared" ca="1" si="109"/>
        <v>#N/A</v>
      </c>
      <c r="BB60" s="296" t="e">
        <f t="shared" ca="1" si="109"/>
        <v>#N/A</v>
      </c>
      <c r="BC60" s="296" t="e">
        <f t="shared" ca="1" si="109"/>
        <v>#N/A</v>
      </c>
      <c r="BD60" s="296" t="e">
        <f t="shared" ca="1" si="109"/>
        <v>#N/A</v>
      </c>
      <c r="BE60" s="296" t="e">
        <f t="shared" ca="1" si="109"/>
        <v>#N/A</v>
      </c>
      <c r="BF60" s="296" t="e">
        <f t="shared" ca="1" si="109"/>
        <v>#N/A</v>
      </c>
      <c r="BG60" s="296" t="e">
        <f t="shared" ca="1" si="109"/>
        <v>#N/A</v>
      </c>
      <c r="BH60" s="296" t="e">
        <f t="shared" ca="1" si="109"/>
        <v>#N/A</v>
      </c>
      <c r="BI60" s="296" t="e">
        <f t="shared" ca="1" si="109"/>
        <v>#N/A</v>
      </c>
      <c r="BJ60" s="297" t="e">
        <f t="shared" ca="1" si="109"/>
        <v>#N/A</v>
      </c>
      <c r="BK60" s="296" t="e">
        <f t="shared" ca="1" si="109"/>
        <v>#N/A</v>
      </c>
      <c r="BL60" s="296" t="e">
        <f t="shared" ca="1" si="109"/>
        <v>#N/A</v>
      </c>
      <c r="BM60" s="296" t="e">
        <f t="shared" ca="1" si="119"/>
        <v>#N/A</v>
      </c>
      <c r="BN60" s="296" t="e">
        <f t="shared" ca="1" si="119"/>
        <v>#N/A</v>
      </c>
      <c r="BO60" s="296" t="e">
        <f t="shared" ca="1" si="119"/>
        <v>#N/A</v>
      </c>
      <c r="BP60" s="296" t="e">
        <f t="shared" ca="1" si="119"/>
        <v>#N/A</v>
      </c>
      <c r="BQ60" s="296" t="e">
        <f t="shared" ca="1" si="119"/>
        <v>#N/A</v>
      </c>
      <c r="BR60" s="296" t="e">
        <f t="shared" ca="1" si="119"/>
        <v>#N/A</v>
      </c>
      <c r="BS60" s="296" t="e">
        <f t="shared" ca="1" si="119"/>
        <v>#N/A</v>
      </c>
      <c r="BT60" s="297" t="e">
        <f t="shared" ca="1" si="119"/>
        <v>#N/A</v>
      </c>
      <c r="BU60" s="296" t="e">
        <f t="shared" ca="1" si="119"/>
        <v>#N/A</v>
      </c>
      <c r="BV60" s="296" t="e">
        <f t="shared" ca="1" si="119"/>
        <v>#N/A</v>
      </c>
      <c r="BW60" s="296" t="e">
        <f t="shared" ca="1" si="119"/>
        <v>#N/A</v>
      </c>
      <c r="BX60" s="296" t="e">
        <f t="shared" ca="1" si="119"/>
        <v>#N/A</v>
      </c>
      <c r="BY60" s="296" t="e">
        <f t="shared" ca="1" si="119"/>
        <v>#N/A</v>
      </c>
      <c r="BZ60" s="296" t="e">
        <f t="shared" ca="1" si="119"/>
        <v>#N/A</v>
      </c>
      <c r="CA60" s="296" t="e">
        <f t="shared" ca="1" si="119"/>
        <v>#N/A</v>
      </c>
      <c r="CB60" s="296" t="e">
        <f t="shared" ca="1" si="119"/>
        <v>#N/A</v>
      </c>
      <c r="CC60" s="296" t="e">
        <f t="shared" ca="1" si="104"/>
        <v>#N/A</v>
      </c>
      <c r="CD60" s="297" t="e">
        <f t="shared" ca="1" si="106"/>
        <v>#N/A</v>
      </c>
      <c r="CE60" s="296" t="e">
        <f t="shared" ca="1" si="106"/>
        <v>#N/A</v>
      </c>
      <c r="CF60" s="296" t="e">
        <f t="shared" ca="1" si="106"/>
        <v>#N/A</v>
      </c>
      <c r="CG60" s="296" t="e">
        <f t="shared" ca="1" si="104"/>
        <v>#N/A</v>
      </c>
      <c r="CH60" s="296" t="e">
        <f t="shared" ca="1" si="104"/>
        <v>#N/A</v>
      </c>
      <c r="CI60" s="296" t="e">
        <f t="shared" ca="1" si="104"/>
        <v>#N/A</v>
      </c>
      <c r="CJ60" s="296" t="e">
        <f t="shared" ca="1" si="104"/>
        <v>#N/A</v>
      </c>
      <c r="CK60" s="296" t="e">
        <f t="shared" ca="1" si="104"/>
        <v>#N/A</v>
      </c>
      <c r="CL60" s="296" t="e">
        <f t="shared" ca="1" si="104"/>
        <v>#N/A</v>
      </c>
      <c r="CM60" s="296" t="e">
        <f t="shared" ca="1" si="104"/>
        <v>#N/A</v>
      </c>
      <c r="CN60" s="297" t="e">
        <f t="shared" ca="1" si="104"/>
        <v>#N/A</v>
      </c>
      <c r="CO60" s="296" t="e">
        <f t="shared" ca="1" si="104"/>
        <v>#N/A</v>
      </c>
      <c r="CP60" s="296" t="e">
        <f t="shared" ca="1" si="104"/>
        <v>#N/A</v>
      </c>
      <c r="CQ60" s="296" t="e">
        <f t="shared" ca="1" si="104"/>
        <v>#N/A</v>
      </c>
      <c r="CR60" s="296" t="e">
        <f t="shared" ca="1" si="104"/>
        <v>#N/A</v>
      </c>
      <c r="CS60" s="296" t="e">
        <f t="shared" ref="CS60:CV60" ca="1" si="121">IFERROR(INDEX(INDIRECT(CONCATENATE($A60,"!$A$1:$Z$999")),MATCH($B60,INDIRECT(CONCATENATE($A60,"!$A:$A")),0)+CS$3,CS$2)/$L60,INDEX(INDIRECT(CONCATENATE($A60,"!$A$1:$Z$999")),MATCH($B60,INDIRECT(CONCATENATE($A60,"!$A:$A")),0)+CS$3,CS$2))</f>
        <v>#N/A</v>
      </c>
      <c r="CT60" s="296" t="e">
        <f t="shared" ca="1" si="121"/>
        <v>#N/A</v>
      </c>
      <c r="CU60" s="296" t="e">
        <f t="shared" ca="1" si="121"/>
        <v>#N/A</v>
      </c>
      <c r="CV60" s="296" t="e">
        <f t="shared" ca="1" si="121"/>
        <v>#N/A</v>
      </c>
      <c r="CW60" s="296" t="e">
        <f t="shared" ca="1" si="120"/>
        <v>#N/A</v>
      </c>
      <c r="CX60" s="297" t="e">
        <f t="shared" ca="1" si="120"/>
        <v>#N/A</v>
      </c>
      <c r="CY60" s="296" t="e">
        <f t="shared" ca="1" si="120"/>
        <v>#N/A</v>
      </c>
      <c r="CZ60" s="296" t="e">
        <f t="shared" ca="1" si="120"/>
        <v>#N/A</v>
      </c>
      <c r="DA60" s="296" t="e">
        <f t="shared" ca="1" si="120"/>
        <v>#N/A</v>
      </c>
      <c r="DB60" s="296" t="e">
        <f t="shared" ca="1" si="120"/>
        <v>#N/A</v>
      </c>
      <c r="DC60" s="296" t="e">
        <f t="shared" ca="1" si="120"/>
        <v>#N/A</v>
      </c>
      <c r="DD60" s="296" t="e">
        <f t="shared" ca="1" si="120"/>
        <v>#N/A</v>
      </c>
      <c r="DE60" s="296" t="e">
        <f t="shared" ca="1" si="120"/>
        <v>#N/A</v>
      </c>
      <c r="DF60" s="296" t="e">
        <f t="shared" ca="1" si="120"/>
        <v>#N/A</v>
      </c>
      <c r="DG60" s="296" t="e">
        <f t="shared" ca="1" si="120"/>
        <v>#N/A</v>
      </c>
      <c r="DH60" s="297" t="e">
        <f t="shared" ca="1" si="120"/>
        <v>#N/A</v>
      </c>
      <c r="DI60" s="296" t="e">
        <f t="shared" ca="1" si="120"/>
        <v>#N/A</v>
      </c>
      <c r="DJ60" s="296" t="e">
        <f t="shared" ca="1" si="120"/>
        <v>#N/A</v>
      </c>
      <c r="DK60" s="296" t="e">
        <f t="shared" ca="1" si="120"/>
        <v>#N/A</v>
      </c>
      <c r="DL60" s="296" t="e">
        <f t="shared" ca="1" si="120"/>
        <v>#N/A</v>
      </c>
      <c r="DM60" s="296" t="e">
        <f t="shared" ca="1" si="111"/>
        <v>#N/A</v>
      </c>
      <c r="DN60" s="296" t="e">
        <f t="shared" ca="1" si="111"/>
        <v>#N/A</v>
      </c>
      <c r="DO60" s="296" t="e">
        <f t="shared" ca="1" si="111"/>
        <v>#N/A</v>
      </c>
      <c r="DP60" s="296" t="e">
        <f t="shared" ca="1" si="111"/>
        <v>#N/A</v>
      </c>
      <c r="DQ60" s="296" t="e">
        <f t="shared" ca="1" si="107"/>
        <v>#N/A</v>
      </c>
      <c r="DR60" s="297" t="e">
        <f t="shared" ca="1" si="107"/>
        <v>#N/A</v>
      </c>
      <c r="DS60" s="296" t="e">
        <f t="shared" ca="1" si="107"/>
        <v>#N/A</v>
      </c>
      <c r="DT60" s="296" t="e">
        <f t="shared" ca="1" si="107"/>
        <v>#N/A</v>
      </c>
      <c r="DU60" s="296" t="e">
        <f t="shared" ca="1" si="107"/>
        <v>#N/A</v>
      </c>
      <c r="DV60" s="296" t="e">
        <f t="shared" ca="1" si="107"/>
        <v>#N/A</v>
      </c>
      <c r="DW60" s="296" t="e">
        <f t="shared" ca="1" si="107"/>
        <v>#N/A</v>
      </c>
      <c r="DX60" s="296" t="e">
        <f t="shared" ca="1" si="107"/>
        <v>#N/A</v>
      </c>
      <c r="DY60" s="296" t="e">
        <f t="shared" ca="1" si="107"/>
        <v>#N/A</v>
      </c>
      <c r="DZ60" s="296" t="e">
        <f t="shared" ca="1" si="107"/>
        <v>#N/A</v>
      </c>
      <c r="EA60" s="296" t="e">
        <f t="shared" ca="1" si="107"/>
        <v>#N/A</v>
      </c>
      <c r="EB60" s="297" t="e">
        <f t="shared" ca="1" si="107"/>
        <v>#N/A</v>
      </c>
    </row>
    <row r="61" spans="1:132" ht="15" customHeight="1" x14ac:dyDescent="0.35">
      <c r="A61" s="327" t="s">
        <v>90</v>
      </c>
      <c r="B61" s="328">
        <f t="shared" si="77"/>
        <v>13</v>
      </c>
      <c r="C61" s="292" t="e">
        <f ca="1">CONCATENATE($A$1,".",VLOOKUP($F61,Tools!$J$3:$K$6,2,FALSE),".",VLOOKUP($A61,Tools!$N$3:$O$10,2,FALSE),".",1,".",VLOOKUP($G61,Tools!$R$3:$S$23,2,FALSE),".",$H61)</f>
        <v>#N/A</v>
      </c>
      <c r="D61" s="293" t="e">
        <f t="shared" ca="1" si="98"/>
        <v>#N/A</v>
      </c>
      <c r="E61" s="293" t="e">
        <f t="shared" ca="1" si="98"/>
        <v>#N/A</v>
      </c>
      <c r="F61" s="293" t="e">
        <f t="shared" ca="1" si="98"/>
        <v>#N/A</v>
      </c>
      <c r="G61" s="293" t="e">
        <f t="shared" ca="1" si="98"/>
        <v>#N/A</v>
      </c>
      <c r="H61" s="294" t="e">
        <f t="shared" ca="1" si="74"/>
        <v>#N/A</v>
      </c>
      <c r="I61" s="295" t="e">
        <f t="shared" ca="1" si="85"/>
        <v>#N/A</v>
      </c>
      <c r="J61" s="295" t="e">
        <f t="shared" ca="1" si="85"/>
        <v>#N/A</v>
      </c>
      <c r="K61" s="295" t="e">
        <f t="shared" ca="1" si="85"/>
        <v>#N/A</v>
      </c>
      <c r="L61" s="329" t="e">
        <f t="shared" ca="1" si="85"/>
        <v>#N/A</v>
      </c>
      <c r="M61" s="296" t="e">
        <f t="shared" ca="1" si="117"/>
        <v>#N/A</v>
      </c>
      <c r="N61" s="296" t="e">
        <f t="shared" ca="1" si="117"/>
        <v>#N/A</v>
      </c>
      <c r="O61" s="296" t="e">
        <f t="shared" ca="1" si="117"/>
        <v>#N/A</v>
      </c>
      <c r="P61" s="296" t="e">
        <f t="shared" ca="1" si="117"/>
        <v>#N/A</v>
      </c>
      <c r="Q61" s="296" t="e">
        <f t="shared" ca="1" si="117"/>
        <v>#N/A</v>
      </c>
      <c r="R61" s="296" t="e">
        <f t="shared" ca="1" si="117"/>
        <v>#N/A</v>
      </c>
      <c r="S61" s="296" t="e">
        <f t="shared" ca="1" si="117"/>
        <v>#N/A</v>
      </c>
      <c r="T61" s="296" t="e">
        <f t="shared" ca="1" si="117"/>
        <v>#N/A</v>
      </c>
      <c r="U61" s="296" t="e">
        <f t="shared" ca="1" si="117"/>
        <v>#N/A</v>
      </c>
      <c r="V61" s="297" t="e">
        <f t="shared" ca="1" si="117"/>
        <v>#N/A</v>
      </c>
      <c r="W61" s="296" t="e">
        <f t="shared" ca="1" si="117"/>
        <v>#N/A</v>
      </c>
      <c r="X61" s="296" t="e">
        <f t="shared" ca="1" si="117"/>
        <v>#N/A</v>
      </c>
      <c r="Y61" s="296" t="e">
        <f t="shared" ca="1" si="117"/>
        <v>#N/A</v>
      </c>
      <c r="Z61" s="296" t="e">
        <f t="shared" ca="1" si="117"/>
        <v>#N/A</v>
      </c>
      <c r="AA61" s="296" t="e">
        <f t="shared" ca="1" si="117"/>
        <v>#N/A</v>
      </c>
      <c r="AB61" s="296" t="e">
        <f t="shared" ca="1" si="117"/>
        <v>#N/A</v>
      </c>
      <c r="AC61" s="296" t="e">
        <f t="shared" ca="1" si="117"/>
        <v>#N/A</v>
      </c>
      <c r="AD61" s="296" t="e">
        <f t="shared" ca="1" si="118"/>
        <v>#N/A</v>
      </c>
      <c r="AE61" s="296" t="e">
        <f t="shared" ca="1" si="118"/>
        <v>#N/A</v>
      </c>
      <c r="AF61" s="297" t="e">
        <f t="shared" ca="1" si="118"/>
        <v>#N/A</v>
      </c>
      <c r="AG61" s="296" t="e">
        <f t="shared" ca="1" si="118"/>
        <v>#N/A</v>
      </c>
      <c r="AH61" s="296" t="e">
        <f t="shared" ca="1" si="118"/>
        <v>#N/A</v>
      </c>
      <c r="AI61" s="296" t="e">
        <f t="shared" ca="1" si="118"/>
        <v>#N/A</v>
      </c>
      <c r="AJ61" s="296" t="e">
        <f t="shared" ca="1" si="118"/>
        <v>#N/A</v>
      </c>
      <c r="AK61" s="296" t="e">
        <f t="shared" ca="1" si="118"/>
        <v>#N/A</v>
      </c>
      <c r="AL61" s="296" t="e">
        <f t="shared" ca="1" si="118"/>
        <v>#N/A</v>
      </c>
      <c r="AM61" s="296" t="e">
        <f t="shared" ca="1" si="118"/>
        <v>#N/A</v>
      </c>
      <c r="AN61" s="296" t="e">
        <f t="shared" ca="1" si="118"/>
        <v>#N/A</v>
      </c>
      <c r="AO61" s="296" t="e">
        <f t="shared" ca="1" si="118"/>
        <v>#N/A</v>
      </c>
      <c r="AP61" s="297" t="e">
        <f t="shared" ca="1" si="118"/>
        <v>#N/A</v>
      </c>
      <c r="AQ61" s="296" t="e">
        <f t="shared" ca="1" si="118"/>
        <v>#N/A</v>
      </c>
      <c r="AR61" s="296" t="e">
        <f t="shared" ca="1" si="118"/>
        <v>#N/A</v>
      </c>
      <c r="AS61" s="296" t="e">
        <f t="shared" ca="1" si="118"/>
        <v>#N/A</v>
      </c>
      <c r="AT61" s="296" t="e">
        <f t="shared" ca="1" si="118"/>
        <v>#N/A</v>
      </c>
      <c r="AU61" s="296" t="e">
        <f t="shared" ca="1" si="105"/>
        <v>#N/A</v>
      </c>
      <c r="AV61" s="296" t="e">
        <f t="shared" ca="1" si="105"/>
        <v>#N/A</v>
      </c>
      <c r="AW61" s="296" t="e">
        <f t="shared" ca="1" si="105"/>
        <v>#N/A</v>
      </c>
      <c r="AX61" s="296" t="e">
        <f t="shared" ca="1" si="105"/>
        <v>#N/A</v>
      </c>
      <c r="AY61" s="296" t="e">
        <f t="shared" ca="1" si="109"/>
        <v>#N/A</v>
      </c>
      <c r="AZ61" s="297" t="e">
        <f t="shared" ca="1" si="109"/>
        <v>#N/A</v>
      </c>
      <c r="BA61" s="296" t="e">
        <f t="shared" ca="1" si="109"/>
        <v>#N/A</v>
      </c>
      <c r="BB61" s="296" t="e">
        <f t="shared" ca="1" si="109"/>
        <v>#N/A</v>
      </c>
      <c r="BC61" s="296" t="e">
        <f t="shared" ca="1" si="109"/>
        <v>#N/A</v>
      </c>
      <c r="BD61" s="296" t="e">
        <f t="shared" ca="1" si="109"/>
        <v>#N/A</v>
      </c>
      <c r="BE61" s="296" t="e">
        <f t="shared" ca="1" si="109"/>
        <v>#N/A</v>
      </c>
      <c r="BF61" s="296" t="e">
        <f t="shared" ca="1" si="109"/>
        <v>#N/A</v>
      </c>
      <c r="BG61" s="296" t="e">
        <f t="shared" ca="1" si="109"/>
        <v>#N/A</v>
      </c>
      <c r="BH61" s="296" t="e">
        <f t="shared" ca="1" si="109"/>
        <v>#N/A</v>
      </c>
      <c r="BI61" s="296" t="e">
        <f t="shared" ca="1" si="109"/>
        <v>#N/A</v>
      </c>
      <c r="BJ61" s="297" t="e">
        <f t="shared" ca="1" si="109"/>
        <v>#N/A</v>
      </c>
      <c r="BK61" s="296" t="e">
        <f t="shared" ca="1" si="109"/>
        <v>#N/A</v>
      </c>
      <c r="BL61" s="296" t="e">
        <f t="shared" ca="1" si="109"/>
        <v>#N/A</v>
      </c>
      <c r="BM61" s="296" t="e">
        <f t="shared" ca="1" si="119"/>
        <v>#N/A</v>
      </c>
      <c r="BN61" s="296" t="e">
        <f t="shared" ca="1" si="119"/>
        <v>#N/A</v>
      </c>
      <c r="BO61" s="296" t="e">
        <f t="shared" ca="1" si="119"/>
        <v>#N/A</v>
      </c>
      <c r="BP61" s="296" t="e">
        <f t="shared" ca="1" si="119"/>
        <v>#N/A</v>
      </c>
      <c r="BQ61" s="296" t="e">
        <f t="shared" ca="1" si="119"/>
        <v>#N/A</v>
      </c>
      <c r="BR61" s="296" t="e">
        <f t="shared" ca="1" si="119"/>
        <v>#N/A</v>
      </c>
      <c r="BS61" s="296" t="e">
        <f t="shared" ca="1" si="119"/>
        <v>#N/A</v>
      </c>
      <c r="BT61" s="297" t="e">
        <f t="shared" ca="1" si="119"/>
        <v>#N/A</v>
      </c>
      <c r="BU61" s="296" t="e">
        <f t="shared" ca="1" si="119"/>
        <v>#N/A</v>
      </c>
      <c r="BV61" s="296" t="e">
        <f t="shared" ca="1" si="119"/>
        <v>#N/A</v>
      </c>
      <c r="BW61" s="296" t="e">
        <f t="shared" ca="1" si="119"/>
        <v>#N/A</v>
      </c>
      <c r="BX61" s="296" t="e">
        <f t="shared" ca="1" si="119"/>
        <v>#N/A</v>
      </c>
      <c r="BY61" s="296" t="e">
        <f t="shared" ca="1" si="119"/>
        <v>#N/A</v>
      </c>
      <c r="BZ61" s="296" t="e">
        <f t="shared" ca="1" si="119"/>
        <v>#N/A</v>
      </c>
      <c r="CA61" s="296" t="e">
        <f t="shared" ca="1" si="119"/>
        <v>#N/A</v>
      </c>
      <c r="CB61" s="296" t="e">
        <f t="shared" ca="1" si="119"/>
        <v>#N/A</v>
      </c>
      <c r="CC61" s="296" t="e">
        <f t="shared" ca="1" si="119"/>
        <v>#N/A</v>
      </c>
      <c r="CD61" s="297" t="e">
        <f t="shared" ca="1" si="106"/>
        <v>#N/A</v>
      </c>
      <c r="CE61" s="296" t="e">
        <f t="shared" ca="1" si="106"/>
        <v>#N/A</v>
      </c>
      <c r="CF61" s="296" t="e">
        <f t="shared" ca="1" si="106"/>
        <v>#N/A</v>
      </c>
      <c r="CG61" s="296" t="e">
        <f t="shared" ca="1" si="106"/>
        <v>#N/A</v>
      </c>
      <c r="CH61" s="296" t="e">
        <f t="shared" ca="1" si="106"/>
        <v>#N/A</v>
      </c>
      <c r="CI61" s="296" t="e">
        <f t="shared" ca="1" si="106"/>
        <v>#N/A</v>
      </c>
      <c r="CJ61" s="296" t="e">
        <f t="shared" ca="1" si="106"/>
        <v>#N/A</v>
      </c>
      <c r="CK61" s="296" t="e">
        <f t="shared" ca="1" si="106"/>
        <v>#N/A</v>
      </c>
      <c r="CL61" s="296" t="e">
        <f t="shared" ca="1" si="106"/>
        <v>#N/A</v>
      </c>
      <c r="CM61" s="296" t="e">
        <f t="shared" ca="1" si="106"/>
        <v>#N/A</v>
      </c>
      <c r="CN61" s="297" t="e">
        <f t="shared" ca="1" si="106"/>
        <v>#N/A</v>
      </c>
      <c r="CO61" s="296" t="e">
        <f t="shared" ca="1" si="106"/>
        <v>#N/A</v>
      </c>
      <c r="CP61" s="296" t="e">
        <f t="shared" ca="1" si="106"/>
        <v>#N/A</v>
      </c>
      <c r="CQ61" s="296" t="e">
        <f t="shared" ca="1" si="106"/>
        <v>#N/A</v>
      </c>
      <c r="CR61" s="296" t="e">
        <f t="shared" ref="CR61:DH76" ca="1" si="122">IFERROR(INDEX(INDIRECT(CONCATENATE($A61,"!$A$1:$Z$999")),MATCH($B61,INDIRECT(CONCATENATE($A61,"!$A:$A")),0)+CR$3,CR$2)/$L61,INDEX(INDIRECT(CONCATENATE($A61,"!$A$1:$Z$999")),MATCH($B61,INDIRECT(CONCATENATE($A61,"!$A:$A")),0)+CR$3,CR$2))</f>
        <v>#N/A</v>
      </c>
      <c r="CS61" s="296" t="e">
        <f t="shared" ca="1" si="122"/>
        <v>#N/A</v>
      </c>
      <c r="CT61" s="296" t="e">
        <f t="shared" ca="1" si="122"/>
        <v>#N/A</v>
      </c>
      <c r="CU61" s="296" t="e">
        <f t="shared" ca="1" si="122"/>
        <v>#N/A</v>
      </c>
      <c r="CV61" s="296" t="e">
        <f t="shared" ca="1" si="122"/>
        <v>#N/A</v>
      </c>
      <c r="CW61" s="296" t="e">
        <f t="shared" ca="1" si="122"/>
        <v>#N/A</v>
      </c>
      <c r="CX61" s="297" t="e">
        <f t="shared" ca="1" si="120"/>
        <v>#N/A</v>
      </c>
      <c r="CY61" s="296" t="e">
        <f t="shared" ca="1" si="120"/>
        <v>#N/A</v>
      </c>
      <c r="CZ61" s="296" t="e">
        <f t="shared" ca="1" si="120"/>
        <v>#N/A</v>
      </c>
      <c r="DA61" s="296" t="e">
        <f t="shared" ca="1" si="120"/>
        <v>#N/A</v>
      </c>
      <c r="DB61" s="296" t="e">
        <f t="shared" ca="1" si="120"/>
        <v>#N/A</v>
      </c>
      <c r="DC61" s="296" t="e">
        <f t="shared" ca="1" si="120"/>
        <v>#N/A</v>
      </c>
      <c r="DD61" s="296" t="e">
        <f t="shared" ca="1" si="120"/>
        <v>#N/A</v>
      </c>
      <c r="DE61" s="296" t="e">
        <f t="shared" ca="1" si="120"/>
        <v>#N/A</v>
      </c>
      <c r="DF61" s="296" t="e">
        <f t="shared" ca="1" si="120"/>
        <v>#N/A</v>
      </c>
      <c r="DG61" s="296" t="e">
        <f t="shared" ca="1" si="120"/>
        <v>#N/A</v>
      </c>
      <c r="DH61" s="297" t="e">
        <f t="shared" ca="1" si="120"/>
        <v>#N/A</v>
      </c>
      <c r="DI61" s="296" t="e">
        <f t="shared" ca="1" si="120"/>
        <v>#N/A</v>
      </c>
      <c r="DJ61" s="296" t="e">
        <f t="shared" ca="1" si="120"/>
        <v>#N/A</v>
      </c>
      <c r="DK61" s="296" t="e">
        <f t="shared" ca="1" si="120"/>
        <v>#N/A</v>
      </c>
      <c r="DL61" s="296" t="e">
        <f t="shared" ca="1" si="120"/>
        <v>#N/A</v>
      </c>
      <c r="DM61" s="296" t="e">
        <f t="shared" ca="1" si="111"/>
        <v>#N/A</v>
      </c>
      <c r="DN61" s="296" t="e">
        <f t="shared" ca="1" si="111"/>
        <v>#N/A</v>
      </c>
      <c r="DO61" s="296" t="e">
        <f t="shared" ca="1" si="111"/>
        <v>#N/A</v>
      </c>
      <c r="DP61" s="296" t="e">
        <f t="shared" ca="1" si="111"/>
        <v>#N/A</v>
      </c>
      <c r="DQ61" s="296" t="e">
        <f t="shared" ca="1" si="111"/>
        <v>#N/A</v>
      </c>
      <c r="DR61" s="297" t="e">
        <f t="shared" ca="1" si="107"/>
        <v>#N/A</v>
      </c>
      <c r="DS61" s="296" t="e">
        <f t="shared" ca="1" si="107"/>
        <v>#N/A</v>
      </c>
      <c r="DT61" s="296" t="e">
        <f t="shared" ca="1" si="107"/>
        <v>#N/A</v>
      </c>
      <c r="DU61" s="296" t="e">
        <f t="shared" ca="1" si="107"/>
        <v>#N/A</v>
      </c>
      <c r="DV61" s="296" t="e">
        <f t="shared" ca="1" si="107"/>
        <v>#N/A</v>
      </c>
      <c r="DW61" s="296" t="e">
        <f t="shared" ca="1" si="107"/>
        <v>#N/A</v>
      </c>
      <c r="DX61" s="296" t="e">
        <f t="shared" ca="1" si="107"/>
        <v>#N/A</v>
      </c>
      <c r="DY61" s="296" t="e">
        <f t="shared" ca="1" si="107"/>
        <v>#N/A</v>
      </c>
      <c r="DZ61" s="296" t="e">
        <f t="shared" ca="1" si="107"/>
        <v>#N/A</v>
      </c>
      <c r="EA61" s="296" t="e">
        <f t="shared" ca="1" si="107"/>
        <v>#N/A</v>
      </c>
      <c r="EB61" s="297" t="e">
        <f t="shared" ca="1" si="107"/>
        <v>#N/A</v>
      </c>
    </row>
    <row r="62" spans="1:132" ht="15" customHeight="1" x14ac:dyDescent="0.35">
      <c r="A62" s="327" t="s">
        <v>90</v>
      </c>
      <c r="B62" s="328">
        <f t="shared" si="77"/>
        <v>14</v>
      </c>
      <c r="C62" s="292" t="e">
        <f ca="1">CONCATENATE($A$1,".",VLOOKUP($F62,Tools!$J$3:$K$6,2,FALSE),".",VLOOKUP($A62,Tools!$N$3:$O$10,2,FALSE),".",1,".",VLOOKUP($G62,Tools!$R$3:$S$23,2,FALSE),".",$H62)</f>
        <v>#N/A</v>
      </c>
      <c r="D62" s="293" t="e">
        <f t="shared" ca="1" si="98"/>
        <v>#N/A</v>
      </c>
      <c r="E62" s="293" t="e">
        <f t="shared" ca="1" si="98"/>
        <v>#N/A</v>
      </c>
      <c r="F62" s="293" t="e">
        <f t="shared" ca="1" si="98"/>
        <v>#N/A</v>
      </c>
      <c r="G62" s="293" t="e">
        <f t="shared" ca="1" si="98"/>
        <v>#N/A</v>
      </c>
      <c r="H62" s="294" t="e">
        <f t="shared" ca="1" si="74"/>
        <v>#N/A</v>
      </c>
      <c r="I62" s="295" t="e">
        <f t="shared" ca="1" si="85"/>
        <v>#N/A</v>
      </c>
      <c r="J62" s="295" t="e">
        <f t="shared" ca="1" si="85"/>
        <v>#N/A</v>
      </c>
      <c r="K62" s="295" t="e">
        <f t="shared" ca="1" si="85"/>
        <v>#N/A</v>
      </c>
      <c r="L62" s="329" t="e">
        <f t="shared" ca="1" si="85"/>
        <v>#N/A</v>
      </c>
      <c r="M62" s="296" t="e">
        <f t="shared" ca="1" si="117"/>
        <v>#N/A</v>
      </c>
      <c r="N62" s="296" t="e">
        <f t="shared" ca="1" si="117"/>
        <v>#N/A</v>
      </c>
      <c r="O62" s="296" t="e">
        <f t="shared" ca="1" si="117"/>
        <v>#N/A</v>
      </c>
      <c r="P62" s="296" t="e">
        <f t="shared" ca="1" si="117"/>
        <v>#N/A</v>
      </c>
      <c r="Q62" s="296" t="e">
        <f t="shared" ca="1" si="117"/>
        <v>#N/A</v>
      </c>
      <c r="R62" s="296" t="e">
        <f t="shared" ca="1" si="117"/>
        <v>#N/A</v>
      </c>
      <c r="S62" s="296" t="e">
        <f t="shared" ca="1" si="117"/>
        <v>#N/A</v>
      </c>
      <c r="T62" s="296" t="e">
        <f t="shared" ca="1" si="117"/>
        <v>#N/A</v>
      </c>
      <c r="U62" s="296" t="e">
        <f t="shared" ca="1" si="117"/>
        <v>#N/A</v>
      </c>
      <c r="V62" s="297" t="e">
        <f t="shared" ca="1" si="117"/>
        <v>#N/A</v>
      </c>
      <c r="W62" s="296" t="e">
        <f t="shared" ca="1" si="117"/>
        <v>#N/A</v>
      </c>
      <c r="X62" s="296" t="e">
        <f t="shared" ca="1" si="117"/>
        <v>#N/A</v>
      </c>
      <c r="Y62" s="296" t="e">
        <f t="shared" ca="1" si="117"/>
        <v>#N/A</v>
      </c>
      <c r="Z62" s="296" t="e">
        <f t="shared" ca="1" si="117"/>
        <v>#N/A</v>
      </c>
      <c r="AA62" s="296" t="e">
        <f t="shared" ca="1" si="117"/>
        <v>#N/A</v>
      </c>
      <c r="AB62" s="296" t="e">
        <f t="shared" ca="1" si="117"/>
        <v>#N/A</v>
      </c>
      <c r="AC62" s="296" t="e">
        <f t="shared" ca="1" si="117"/>
        <v>#N/A</v>
      </c>
      <c r="AD62" s="296" t="e">
        <f t="shared" ca="1" si="118"/>
        <v>#N/A</v>
      </c>
      <c r="AE62" s="296" t="e">
        <f t="shared" ca="1" si="118"/>
        <v>#N/A</v>
      </c>
      <c r="AF62" s="297" t="e">
        <f t="shared" ca="1" si="118"/>
        <v>#N/A</v>
      </c>
      <c r="AG62" s="296" t="e">
        <f t="shared" ca="1" si="118"/>
        <v>#N/A</v>
      </c>
      <c r="AH62" s="296" t="e">
        <f t="shared" ca="1" si="118"/>
        <v>#N/A</v>
      </c>
      <c r="AI62" s="296" t="e">
        <f t="shared" ca="1" si="118"/>
        <v>#N/A</v>
      </c>
      <c r="AJ62" s="296" t="e">
        <f t="shared" ca="1" si="118"/>
        <v>#N/A</v>
      </c>
      <c r="AK62" s="296" t="e">
        <f t="shared" ca="1" si="118"/>
        <v>#N/A</v>
      </c>
      <c r="AL62" s="296" t="e">
        <f t="shared" ca="1" si="118"/>
        <v>#N/A</v>
      </c>
      <c r="AM62" s="296" t="e">
        <f t="shared" ca="1" si="118"/>
        <v>#N/A</v>
      </c>
      <c r="AN62" s="296" t="e">
        <f t="shared" ca="1" si="118"/>
        <v>#N/A</v>
      </c>
      <c r="AO62" s="296" t="e">
        <f t="shared" ca="1" si="118"/>
        <v>#N/A</v>
      </c>
      <c r="AP62" s="297" t="e">
        <f t="shared" ca="1" si="118"/>
        <v>#N/A</v>
      </c>
      <c r="AQ62" s="296" t="e">
        <f t="shared" ca="1" si="118"/>
        <v>#N/A</v>
      </c>
      <c r="AR62" s="296" t="e">
        <f t="shared" ca="1" si="118"/>
        <v>#N/A</v>
      </c>
      <c r="AS62" s="296" t="e">
        <f t="shared" ca="1" si="118"/>
        <v>#N/A</v>
      </c>
      <c r="AT62" s="296" t="e">
        <f t="shared" ca="1" si="118"/>
        <v>#N/A</v>
      </c>
      <c r="AU62" s="296" t="e">
        <f t="shared" ca="1" si="105"/>
        <v>#N/A</v>
      </c>
      <c r="AV62" s="296" t="e">
        <f t="shared" ca="1" si="105"/>
        <v>#N/A</v>
      </c>
      <c r="AW62" s="296" t="e">
        <f t="shared" ca="1" si="105"/>
        <v>#N/A</v>
      </c>
      <c r="AX62" s="296" t="e">
        <f t="shared" ca="1" si="105"/>
        <v>#N/A</v>
      </c>
      <c r="AY62" s="296" t="e">
        <f t="shared" ca="1" si="109"/>
        <v>#N/A</v>
      </c>
      <c r="AZ62" s="297" t="e">
        <f t="shared" ca="1" si="109"/>
        <v>#N/A</v>
      </c>
      <c r="BA62" s="296" t="e">
        <f t="shared" ca="1" si="109"/>
        <v>#N/A</v>
      </c>
      <c r="BB62" s="296" t="e">
        <f t="shared" ca="1" si="109"/>
        <v>#N/A</v>
      </c>
      <c r="BC62" s="296" t="e">
        <f t="shared" ca="1" si="109"/>
        <v>#N/A</v>
      </c>
      <c r="BD62" s="296" t="e">
        <f t="shared" ca="1" si="109"/>
        <v>#N/A</v>
      </c>
      <c r="BE62" s="296" t="e">
        <f t="shared" ca="1" si="109"/>
        <v>#N/A</v>
      </c>
      <c r="BF62" s="296" t="e">
        <f t="shared" ca="1" si="109"/>
        <v>#N/A</v>
      </c>
      <c r="BG62" s="296" t="e">
        <f t="shared" ca="1" si="109"/>
        <v>#N/A</v>
      </c>
      <c r="BH62" s="296" t="e">
        <f t="shared" ca="1" si="109"/>
        <v>#N/A</v>
      </c>
      <c r="BI62" s="296" t="e">
        <f t="shared" ca="1" si="109"/>
        <v>#N/A</v>
      </c>
      <c r="BJ62" s="297" t="e">
        <f t="shared" ca="1" si="109"/>
        <v>#N/A</v>
      </c>
      <c r="BK62" s="296" t="e">
        <f t="shared" ca="1" si="109"/>
        <v>#N/A</v>
      </c>
      <c r="BL62" s="296" t="e">
        <f t="shared" ca="1" si="109"/>
        <v>#N/A</v>
      </c>
      <c r="BM62" s="296" t="e">
        <f t="shared" ca="1" si="119"/>
        <v>#N/A</v>
      </c>
      <c r="BN62" s="296" t="e">
        <f t="shared" ca="1" si="119"/>
        <v>#N/A</v>
      </c>
      <c r="BO62" s="296" t="e">
        <f t="shared" ca="1" si="119"/>
        <v>#N/A</v>
      </c>
      <c r="BP62" s="296" t="e">
        <f t="shared" ca="1" si="119"/>
        <v>#N/A</v>
      </c>
      <c r="BQ62" s="296" t="e">
        <f t="shared" ca="1" si="119"/>
        <v>#N/A</v>
      </c>
      <c r="BR62" s="296" t="e">
        <f t="shared" ca="1" si="119"/>
        <v>#N/A</v>
      </c>
      <c r="BS62" s="296" t="e">
        <f t="shared" ca="1" si="119"/>
        <v>#N/A</v>
      </c>
      <c r="BT62" s="297" t="e">
        <f t="shared" ca="1" si="119"/>
        <v>#N/A</v>
      </c>
      <c r="BU62" s="296" t="e">
        <f t="shared" ca="1" si="119"/>
        <v>#N/A</v>
      </c>
      <c r="BV62" s="296" t="e">
        <f t="shared" ca="1" si="119"/>
        <v>#N/A</v>
      </c>
      <c r="BW62" s="296" t="e">
        <f t="shared" ca="1" si="119"/>
        <v>#N/A</v>
      </c>
      <c r="BX62" s="296" t="e">
        <f t="shared" ca="1" si="119"/>
        <v>#N/A</v>
      </c>
      <c r="BY62" s="296" t="e">
        <f t="shared" ca="1" si="119"/>
        <v>#N/A</v>
      </c>
      <c r="BZ62" s="296" t="e">
        <f t="shared" ca="1" si="119"/>
        <v>#N/A</v>
      </c>
      <c r="CA62" s="296" t="e">
        <f t="shared" ca="1" si="119"/>
        <v>#N/A</v>
      </c>
      <c r="CB62" s="296" t="e">
        <f t="shared" ca="1" si="119"/>
        <v>#N/A</v>
      </c>
      <c r="CC62" s="296" t="e">
        <f t="shared" ca="1" si="119"/>
        <v>#N/A</v>
      </c>
      <c r="CD62" s="297" t="e">
        <f t="shared" ca="1" si="106"/>
        <v>#N/A</v>
      </c>
      <c r="CE62" s="296" t="e">
        <f t="shared" ca="1" si="106"/>
        <v>#N/A</v>
      </c>
      <c r="CF62" s="296" t="e">
        <f t="shared" ca="1" si="106"/>
        <v>#N/A</v>
      </c>
      <c r="CG62" s="296" t="e">
        <f t="shared" ca="1" si="106"/>
        <v>#N/A</v>
      </c>
      <c r="CH62" s="296" t="e">
        <f t="shared" ca="1" si="106"/>
        <v>#N/A</v>
      </c>
      <c r="CI62" s="296" t="e">
        <f t="shared" ca="1" si="106"/>
        <v>#N/A</v>
      </c>
      <c r="CJ62" s="296" t="e">
        <f t="shared" ca="1" si="106"/>
        <v>#N/A</v>
      </c>
      <c r="CK62" s="296" t="e">
        <f t="shared" ca="1" si="106"/>
        <v>#N/A</v>
      </c>
      <c r="CL62" s="296" t="e">
        <f t="shared" ca="1" si="106"/>
        <v>#N/A</v>
      </c>
      <c r="CM62" s="296" t="e">
        <f t="shared" ca="1" si="106"/>
        <v>#N/A</v>
      </c>
      <c r="CN62" s="297" t="e">
        <f t="shared" ca="1" si="106"/>
        <v>#N/A</v>
      </c>
      <c r="CO62" s="296" t="e">
        <f t="shared" ca="1" si="106"/>
        <v>#N/A</v>
      </c>
      <c r="CP62" s="296" t="e">
        <f t="shared" ca="1" si="106"/>
        <v>#N/A</v>
      </c>
      <c r="CQ62" s="296" t="e">
        <f t="shared" ca="1" si="106"/>
        <v>#N/A</v>
      </c>
      <c r="CR62" s="296" t="e">
        <f t="shared" ca="1" si="122"/>
        <v>#N/A</v>
      </c>
      <c r="CS62" s="296" t="e">
        <f t="shared" ca="1" si="122"/>
        <v>#N/A</v>
      </c>
      <c r="CT62" s="296" t="e">
        <f t="shared" ca="1" si="122"/>
        <v>#N/A</v>
      </c>
      <c r="CU62" s="296" t="e">
        <f t="shared" ca="1" si="122"/>
        <v>#N/A</v>
      </c>
      <c r="CV62" s="296" t="e">
        <f t="shared" ca="1" si="122"/>
        <v>#N/A</v>
      </c>
      <c r="CW62" s="296" t="e">
        <f t="shared" ca="1" si="122"/>
        <v>#N/A</v>
      </c>
      <c r="CX62" s="297" t="e">
        <f t="shared" ca="1" si="120"/>
        <v>#N/A</v>
      </c>
      <c r="CY62" s="296" t="e">
        <f t="shared" ca="1" si="120"/>
        <v>#N/A</v>
      </c>
      <c r="CZ62" s="296" t="e">
        <f t="shared" ca="1" si="120"/>
        <v>#N/A</v>
      </c>
      <c r="DA62" s="296" t="e">
        <f t="shared" ca="1" si="120"/>
        <v>#N/A</v>
      </c>
      <c r="DB62" s="296" t="e">
        <f t="shared" ca="1" si="120"/>
        <v>#N/A</v>
      </c>
      <c r="DC62" s="296" t="e">
        <f t="shared" ca="1" si="120"/>
        <v>#N/A</v>
      </c>
      <c r="DD62" s="296" t="e">
        <f t="shared" ca="1" si="120"/>
        <v>#N/A</v>
      </c>
      <c r="DE62" s="296" t="e">
        <f t="shared" ca="1" si="120"/>
        <v>#N/A</v>
      </c>
      <c r="DF62" s="296" t="e">
        <f t="shared" ca="1" si="120"/>
        <v>#N/A</v>
      </c>
      <c r="DG62" s="296" t="e">
        <f t="shared" ca="1" si="120"/>
        <v>#N/A</v>
      </c>
      <c r="DH62" s="297" t="e">
        <f t="shared" ca="1" si="120"/>
        <v>#N/A</v>
      </c>
      <c r="DI62" s="296" t="e">
        <f t="shared" ca="1" si="120"/>
        <v>#N/A</v>
      </c>
      <c r="DJ62" s="296" t="e">
        <f t="shared" ca="1" si="120"/>
        <v>#N/A</v>
      </c>
      <c r="DK62" s="296" t="e">
        <f t="shared" ca="1" si="120"/>
        <v>#N/A</v>
      </c>
      <c r="DL62" s="296" t="e">
        <f t="shared" ca="1" si="120"/>
        <v>#N/A</v>
      </c>
      <c r="DM62" s="296" t="e">
        <f t="shared" ca="1" si="111"/>
        <v>#N/A</v>
      </c>
      <c r="DN62" s="296" t="e">
        <f t="shared" ca="1" si="111"/>
        <v>#N/A</v>
      </c>
      <c r="DO62" s="296" t="e">
        <f t="shared" ca="1" si="111"/>
        <v>#N/A</v>
      </c>
      <c r="DP62" s="296" t="e">
        <f t="shared" ca="1" si="111"/>
        <v>#N/A</v>
      </c>
      <c r="DQ62" s="296" t="e">
        <f t="shared" ca="1" si="111"/>
        <v>#N/A</v>
      </c>
      <c r="DR62" s="297" t="e">
        <f t="shared" ca="1" si="107"/>
        <v>#N/A</v>
      </c>
      <c r="DS62" s="296" t="e">
        <f t="shared" ca="1" si="107"/>
        <v>#N/A</v>
      </c>
      <c r="DT62" s="296" t="e">
        <f t="shared" ca="1" si="107"/>
        <v>#N/A</v>
      </c>
      <c r="DU62" s="296" t="e">
        <f t="shared" ca="1" si="107"/>
        <v>#N/A</v>
      </c>
      <c r="DV62" s="296" t="e">
        <f t="shared" ca="1" si="107"/>
        <v>#N/A</v>
      </c>
      <c r="DW62" s="296" t="e">
        <f t="shared" ca="1" si="107"/>
        <v>#N/A</v>
      </c>
      <c r="DX62" s="296" t="e">
        <f t="shared" ca="1" si="107"/>
        <v>#N/A</v>
      </c>
      <c r="DY62" s="296" t="e">
        <f t="shared" ca="1" si="107"/>
        <v>#N/A</v>
      </c>
      <c r="DZ62" s="296" t="e">
        <f t="shared" ca="1" si="107"/>
        <v>#N/A</v>
      </c>
      <c r="EA62" s="296" t="e">
        <f t="shared" ca="1" si="107"/>
        <v>#N/A</v>
      </c>
      <c r="EB62" s="297" t="e">
        <f t="shared" ca="1" si="107"/>
        <v>#N/A</v>
      </c>
    </row>
    <row r="63" spans="1:132" ht="15" customHeight="1" thickBot="1" x14ac:dyDescent="0.4">
      <c r="A63" s="330" t="s">
        <v>90</v>
      </c>
      <c r="B63" s="331">
        <f t="shared" si="77"/>
        <v>15</v>
      </c>
      <c r="C63" s="299" t="e">
        <f ca="1">CONCATENATE($A$1,".",VLOOKUP($F63,Tools!$J$3:$K$6,2,FALSE),".",VLOOKUP($A63,Tools!$N$3:$O$10,2,FALSE),".",1,".",VLOOKUP($G63,Tools!$R$3:$S$23,2,FALSE),".",$H63)</f>
        <v>#N/A</v>
      </c>
      <c r="D63" s="300" t="e">
        <f t="shared" ca="1" si="98"/>
        <v>#N/A</v>
      </c>
      <c r="E63" s="300" t="e">
        <f t="shared" ca="1" si="98"/>
        <v>#N/A</v>
      </c>
      <c r="F63" s="300" t="e">
        <f t="shared" ca="1" si="98"/>
        <v>#N/A</v>
      </c>
      <c r="G63" s="300" t="e">
        <f t="shared" ca="1" si="98"/>
        <v>#N/A</v>
      </c>
      <c r="H63" s="301" t="e">
        <f t="shared" ca="1" si="74"/>
        <v>#N/A</v>
      </c>
      <c r="I63" s="302" t="e">
        <f t="shared" ca="1" si="85"/>
        <v>#N/A</v>
      </c>
      <c r="J63" s="302" t="e">
        <f t="shared" ca="1" si="85"/>
        <v>#N/A</v>
      </c>
      <c r="K63" s="302" t="e">
        <f t="shared" ca="1" si="85"/>
        <v>#N/A</v>
      </c>
      <c r="L63" s="332" t="e">
        <f t="shared" ca="1" si="85"/>
        <v>#N/A</v>
      </c>
      <c r="M63" s="303" t="e">
        <f t="shared" ca="1" si="117"/>
        <v>#N/A</v>
      </c>
      <c r="N63" s="303" t="e">
        <f t="shared" ca="1" si="117"/>
        <v>#N/A</v>
      </c>
      <c r="O63" s="303" t="e">
        <f t="shared" ca="1" si="117"/>
        <v>#N/A</v>
      </c>
      <c r="P63" s="303" t="e">
        <f t="shared" ca="1" si="117"/>
        <v>#N/A</v>
      </c>
      <c r="Q63" s="303" t="e">
        <f t="shared" ca="1" si="117"/>
        <v>#N/A</v>
      </c>
      <c r="R63" s="303" t="e">
        <f t="shared" ca="1" si="117"/>
        <v>#N/A</v>
      </c>
      <c r="S63" s="303" t="e">
        <f t="shared" ca="1" si="117"/>
        <v>#N/A</v>
      </c>
      <c r="T63" s="303" t="e">
        <f t="shared" ca="1" si="117"/>
        <v>#N/A</v>
      </c>
      <c r="U63" s="303" t="e">
        <f t="shared" ca="1" si="117"/>
        <v>#N/A</v>
      </c>
      <c r="V63" s="304" t="e">
        <f t="shared" ca="1" si="117"/>
        <v>#N/A</v>
      </c>
      <c r="W63" s="303" t="e">
        <f t="shared" ca="1" si="117"/>
        <v>#N/A</v>
      </c>
      <c r="X63" s="303" t="e">
        <f t="shared" ca="1" si="117"/>
        <v>#N/A</v>
      </c>
      <c r="Y63" s="303" t="e">
        <f t="shared" ca="1" si="117"/>
        <v>#N/A</v>
      </c>
      <c r="Z63" s="303" t="e">
        <f t="shared" ca="1" si="117"/>
        <v>#N/A</v>
      </c>
      <c r="AA63" s="303" t="e">
        <f t="shared" ca="1" si="117"/>
        <v>#N/A</v>
      </c>
      <c r="AB63" s="303" t="e">
        <f t="shared" ca="1" si="117"/>
        <v>#N/A</v>
      </c>
      <c r="AC63" s="303" t="e">
        <f t="shared" ca="1" si="117"/>
        <v>#N/A</v>
      </c>
      <c r="AD63" s="303" t="e">
        <f t="shared" ca="1" si="118"/>
        <v>#N/A</v>
      </c>
      <c r="AE63" s="303" t="e">
        <f t="shared" ca="1" si="118"/>
        <v>#N/A</v>
      </c>
      <c r="AF63" s="304" t="e">
        <f t="shared" ca="1" si="118"/>
        <v>#N/A</v>
      </c>
      <c r="AG63" s="303" t="e">
        <f t="shared" ca="1" si="118"/>
        <v>#N/A</v>
      </c>
      <c r="AH63" s="303" t="e">
        <f t="shared" ca="1" si="118"/>
        <v>#N/A</v>
      </c>
      <c r="AI63" s="303" t="e">
        <f t="shared" ca="1" si="118"/>
        <v>#N/A</v>
      </c>
      <c r="AJ63" s="303" t="e">
        <f t="shared" ca="1" si="118"/>
        <v>#N/A</v>
      </c>
      <c r="AK63" s="303" t="e">
        <f t="shared" ca="1" si="118"/>
        <v>#N/A</v>
      </c>
      <c r="AL63" s="303" t="e">
        <f t="shared" ca="1" si="118"/>
        <v>#N/A</v>
      </c>
      <c r="AM63" s="303" t="e">
        <f t="shared" ca="1" si="118"/>
        <v>#N/A</v>
      </c>
      <c r="AN63" s="303" t="e">
        <f t="shared" ca="1" si="118"/>
        <v>#N/A</v>
      </c>
      <c r="AO63" s="303" t="e">
        <f t="shared" ca="1" si="118"/>
        <v>#N/A</v>
      </c>
      <c r="AP63" s="304" t="e">
        <f t="shared" ca="1" si="118"/>
        <v>#N/A</v>
      </c>
      <c r="AQ63" s="303" t="e">
        <f t="shared" ca="1" si="118"/>
        <v>#N/A</v>
      </c>
      <c r="AR63" s="303" t="e">
        <f t="shared" ca="1" si="118"/>
        <v>#N/A</v>
      </c>
      <c r="AS63" s="303" t="e">
        <f t="shared" ca="1" si="118"/>
        <v>#N/A</v>
      </c>
      <c r="AT63" s="303" t="e">
        <f t="shared" ca="1" si="118"/>
        <v>#N/A</v>
      </c>
      <c r="AU63" s="303" t="e">
        <f t="shared" ca="1" si="105"/>
        <v>#N/A</v>
      </c>
      <c r="AV63" s="303" t="e">
        <f t="shared" ca="1" si="105"/>
        <v>#N/A</v>
      </c>
      <c r="AW63" s="303" t="e">
        <f t="shared" ca="1" si="105"/>
        <v>#N/A</v>
      </c>
      <c r="AX63" s="303" t="e">
        <f t="shared" ca="1" si="105"/>
        <v>#N/A</v>
      </c>
      <c r="AY63" s="303" t="e">
        <f t="shared" ca="1" si="109"/>
        <v>#N/A</v>
      </c>
      <c r="AZ63" s="304" t="e">
        <f t="shared" ca="1" si="109"/>
        <v>#N/A</v>
      </c>
      <c r="BA63" s="303" t="e">
        <f t="shared" ca="1" si="109"/>
        <v>#N/A</v>
      </c>
      <c r="BB63" s="303" t="e">
        <f t="shared" ca="1" si="109"/>
        <v>#N/A</v>
      </c>
      <c r="BC63" s="303" t="e">
        <f t="shared" ca="1" si="109"/>
        <v>#N/A</v>
      </c>
      <c r="BD63" s="303" t="e">
        <f t="shared" ca="1" si="109"/>
        <v>#N/A</v>
      </c>
      <c r="BE63" s="303" t="e">
        <f t="shared" ca="1" si="109"/>
        <v>#N/A</v>
      </c>
      <c r="BF63" s="303" t="e">
        <f t="shared" ca="1" si="109"/>
        <v>#N/A</v>
      </c>
      <c r="BG63" s="303" t="e">
        <f t="shared" ca="1" si="109"/>
        <v>#N/A</v>
      </c>
      <c r="BH63" s="303" t="e">
        <f t="shared" ca="1" si="109"/>
        <v>#N/A</v>
      </c>
      <c r="BI63" s="303" t="e">
        <f t="shared" ca="1" si="109"/>
        <v>#N/A</v>
      </c>
      <c r="BJ63" s="304" t="e">
        <f t="shared" ca="1" si="109"/>
        <v>#N/A</v>
      </c>
      <c r="BK63" s="303" t="e">
        <f t="shared" ca="1" si="109"/>
        <v>#N/A</v>
      </c>
      <c r="BL63" s="303" t="e">
        <f t="shared" ca="1" si="109"/>
        <v>#N/A</v>
      </c>
      <c r="BM63" s="303" t="e">
        <f t="shared" ca="1" si="119"/>
        <v>#N/A</v>
      </c>
      <c r="BN63" s="303" t="e">
        <f t="shared" ca="1" si="119"/>
        <v>#N/A</v>
      </c>
      <c r="BO63" s="303" t="e">
        <f t="shared" ca="1" si="119"/>
        <v>#N/A</v>
      </c>
      <c r="BP63" s="303" t="e">
        <f t="shared" ca="1" si="119"/>
        <v>#N/A</v>
      </c>
      <c r="BQ63" s="303" t="e">
        <f t="shared" ca="1" si="119"/>
        <v>#N/A</v>
      </c>
      <c r="BR63" s="303" t="e">
        <f t="shared" ca="1" si="119"/>
        <v>#N/A</v>
      </c>
      <c r="BS63" s="303" t="e">
        <f t="shared" ca="1" si="119"/>
        <v>#N/A</v>
      </c>
      <c r="BT63" s="304" t="e">
        <f t="shared" ca="1" si="119"/>
        <v>#N/A</v>
      </c>
      <c r="BU63" s="303" t="e">
        <f t="shared" ca="1" si="119"/>
        <v>#N/A</v>
      </c>
      <c r="BV63" s="303" t="e">
        <f t="shared" ca="1" si="119"/>
        <v>#N/A</v>
      </c>
      <c r="BW63" s="303" t="e">
        <f t="shared" ca="1" si="119"/>
        <v>#N/A</v>
      </c>
      <c r="BX63" s="303" t="e">
        <f t="shared" ca="1" si="119"/>
        <v>#N/A</v>
      </c>
      <c r="BY63" s="303" t="e">
        <f t="shared" ca="1" si="119"/>
        <v>#N/A</v>
      </c>
      <c r="BZ63" s="303" t="e">
        <f t="shared" ca="1" si="119"/>
        <v>#N/A</v>
      </c>
      <c r="CA63" s="303" t="e">
        <f t="shared" ca="1" si="119"/>
        <v>#N/A</v>
      </c>
      <c r="CB63" s="303" t="e">
        <f t="shared" ca="1" si="119"/>
        <v>#N/A</v>
      </c>
      <c r="CC63" s="303" t="e">
        <f t="shared" ca="1" si="119"/>
        <v>#N/A</v>
      </c>
      <c r="CD63" s="304" t="e">
        <f t="shared" ca="1" si="106"/>
        <v>#N/A</v>
      </c>
      <c r="CE63" s="303" t="e">
        <f t="shared" ca="1" si="106"/>
        <v>#N/A</v>
      </c>
      <c r="CF63" s="303" t="e">
        <f t="shared" ca="1" si="106"/>
        <v>#N/A</v>
      </c>
      <c r="CG63" s="303" t="e">
        <f t="shared" ca="1" si="106"/>
        <v>#N/A</v>
      </c>
      <c r="CH63" s="303" t="e">
        <f t="shared" ca="1" si="106"/>
        <v>#N/A</v>
      </c>
      <c r="CI63" s="303" t="e">
        <f t="shared" ca="1" si="106"/>
        <v>#N/A</v>
      </c>
      <c r="CJ63" s="303" t="e">
        <f t="shared" ca="1" si="106"/>
        <v>#N/A</v>
      </c>
      <c r="CK63" s="303" t="e">
        <f t="shared" ca="1" si="106"/>
        <v>#N/A</v>
      </c>
      <c r="CL63" s="303" t="e">
        <f t="shared" ca="1" si="106"/>
        <v>#N/A</v>
      </c>
      <c r="CM63" s="303" t="e">
        <f t="shared" ca="1" si="106"/>
        <v>#N/A</v>
      </c>
      <c r="CN63" s="304" t="e">
        <f t="shared" ca="1" si="106"/>
        <v>#N/A</v>
      </c>
      <c r="CO63" s="303" t="e">
        <f t="shared" ca="1" si="106"/>
        <v>#N/A</v>
      </c>
      <c r="CP63" s="303" t="e">
        <f t="shared" ca="1" si="106"/>
        <v>#N/A</v>
      </c>
      <c r="CQ63" s="303" t="e">
        <f t="shared" ca="1" si="106"/>
        <v>#N/A</v>
      </c>
      <c r="CR63" s="303" t="e">
        <f t="shared" ca="1" si="122"/>
        <v>#N/A</v>
      </c>
      <c r="CS63" s="303" t="e">
        <f t="shared" ca="1" si="122"/>
        <v>#N/A</v>
      </c>
      <c r="CT63" s="303" t="e">
        <f t="shared" ca="1" si="122"/>
        <v>#N/A</v>
      </c>
      <c r="CU63" s="303" t="e">
        <f t="shared" ca="1" si="122"/>
        <v>#N/A</v>
      </c>
      <c r="CV63" s="303" t="e">
        <f t="shared" ca="1" si="122"/>
        <v>#N/A</v>
      </c>
      <c r="CW63" s="303" t="e">
        <f t="shared" ca="1" si="122"/>
        <v>#N/A</v>
      </c>
      <c r="CX63" s="304" t="e">
        <f t="shared" ca="1" si="120"/>
        <v>#N/A</v>
      </c>
      <c r="CY63" s="303" t="e">
        <f t="shared" ca="1" si="120"/>
        <v>#N/A</v>
      </c>
      <c r="CZ63" s="303" t="e">
        <f t="shared" ca="1" si="120"/>
        <v>#N/A</v>
      </c>
      <c r="DA63" s="303" t="e">
        <f t="shared" ca="1" si="120"/>
        <v>#N/A</v>
      </c>
      <c r="DB63" s="303" t="e">
        <f t="shared" ca="1" si="120"/>
        <v>#N/A</v>
      </c>
      <c r="DC63" s="303" t="e">
        <f t="shared" ca="1" si="120"/>
        <v>#N/A</v>
      </c>
      <c r="DD63" s="303" t="e">
        <f t="shared" ca="1" si="120"/>
        <v>#N/A</v>
      </c>
      <c r="DE63" s="303" t="e">
        <f t="shared" ca="1" si="120"/>
        <v>#N/A</v>
      </c>
      <c r="DF63" s="303" t="e">
        <f t="shared" ca="1" si="120"/>
        <v>#N/A</v>
      </c>
      <c r="DG63" s="303" t="e">
        <f t="shared" ca="1" si="120"/>
        <v>#N/A</v>
      </c>
      <c r="DH63" s="304" t="e">
        <f t="shared" ca="1" si="120"/>
        <v>#N/A</v>
      </c>
      <c r="DI63" s="303" t="e">
        <f t="shared" ca="1" si="120"/>
        <v>#N/A</v>
      </c>
      <c r="DJ63" s="303" t="e">
        <f t="shared" ca="1" si="120"/>
        <v>#N/A</v>
      </c>
      <c r="DK63" s="303" t="e">
        <f t="shared" ca="1" si="120"/>
        <v>#N/A</v>
      </c>
      <c r="DL63" s="303" t="e">
        <f t="shared" ca="1" si="120"/>
        <v>#N/A</v>
      </c>
      <c r="DM63" s="303" t="e">
        <f t="shared" ca="1" si="111"/>
        <v>#N/A</v>
      </c>
      <c r="DN63" s="303" t="e">
        <f t="shared" ca="1" si="111"/>
        <v>#N/A</v>
      </c>
      <c r="DO63" s="303" t="e">
        <f t="shared" ca="1" si="111"/>
        <v>#N/A</v>
      </c>
      <c r="DP63" s="303" t="e">
        <f t="shared" ca="1" si="111"/>
        <v>#N/A</v>
      </c>
      <c r="DQ63" s="303" t="e">
        <f t="shared" ca="1" si="111"/>
        <v>#N/A</v>
      </c>
      <c r="DR63" s="304" t="e">
        <f t="shared" ca="1" si="107"/>
        <v>#N/A</v>
      </c>
      <c r="DS63" s="303" t="e">
        <f t="shared" ca="1" si="107"/>
        <v>#N/A</v>
      </c>
      <c r="DT63" s="303" t="e">
        <f t="shared" ca="1" si="107"/>
        <v>#N/A</v>
      </c>
      <c r="DU63" s="303" t="e">
        <f t="shared" ca="1" si="107"/>
        <v>#N/A</v>
      </c>
      <c r="DV63" s="303" t="e">
        <f t="shared" ca="1" si="107"/>
        <v>#N/A</v>
      </c>
      <c r="DW63" s="303" t="e">
        <f t="shared" ca="1" si="107"/>
        <v>#N/A</v>
      </c>
      <c r="DX63" s="303" t="e">
        <f t="shared" ca="1" si="107"/>
        <v>#N/A</v>
      </c>
      <c r="DY63" s="303" t="e">
        <f t="shared" ca="1" si="107"/>
        <v>#N/A</v>
      </c>
      <c r="DZ63" s="303" t="e">
        <f t="shared" ca="1" si="107"/>
        <v>#N/A</v>
      </c>
      <c r="EA63" s="303" t="e">
        <f t="shared" ca="1" si="107"/>
        <v>#N/A</v>
      </c>
      <c r="EB63" s="304" t="e">
        <f t="shared" ca="1" si="107"/>
        <v>#N/A</v>
      </c>
    </row>
    <row r="64" spans="1:132" ht="15" customHeight="1" x14ac:dyDescent="0.35">
      <c r="A64" s="324" t="s">
        <v>94</v>
      </c>
      <c r="B64" s="325">
        <f t="shared" si="77"/>
        <v>1</v>
      </c>
      <c r="C64" s="286" t="str">
        <f ca="1">CONCATENATE($A$1,".",VLOOKUP($F64,Tools!$J$3:$K$6,2,FALSE),".",VLOOKUP($A64,Tools!$N$3:$O$10,2,FALSE),".",1,".",VLOOKUP($G64,Tools!$R$3:$S$23,2,FALSE),".",$H64)</f>
        <v>233.10.7.1.1.1</v>
      </c>
      <c r="D64" s="287" t="str">
        <f t="shared" ca="1" si="98"/>
        <v>Unemployment benefit 1</v>
      </c>
      <c r="E64" s="287" t="str">
        <f t="shared" ca="1" si="98"/>
        <v>Unemployment benefit 1</v>
      </c>
      <c r="F64" s="287" t="str">
        <f t="shared" ca="1" si="98"/>
        <v>Public</v>
      </c>
      <c r="G64" s="287" t="str">
        <f t="shared" ca="1" si="98"/>
        <v>Unemployment Compensations</v>
      </c>
      <c r="H64" s="288">
        <f t="shared" ca="1" si="74"/>
        <v>1</v>
      </c>
      <c r="I64" s="289" t="str">
        <f t="shared" ca="1" si="85"/>
        <v>No</v>
      </c>
      <c r="J64" s="289" t="str">
        <f t="shared" ca="1" si="85"/>
        <v>No</v>
      </c>
      <c r="K64" s="289" t="str">
        <f t="shared" ca="1" si="85"/>
        <v>Yes</v>
      </c>
      <c r="L64" s="326">
        <f t="shared" ca="1" si="85"/>
        <v>1</v>
      </c>
      <c r="M64" s="290">
        <f t="shared" ca="1" si="117"/>
        <v>2367</v>
      </c>
      <c r="N64" s="290">
        <f t="shared" ca="1" si="117"/>
        <v>871</v>
      </c>
      <c r="O64" s="290">
        <f t="shared" ca="1" si="117"/>
        <v>1496</v>
      </c>
      <c r="P64" s="290" t="str">
        <f t="shared" ca="1" si="117"/>
        <v>(m)</v>
      </c>
      <c r="Q64" s="290" t="str">
        <f t="shared" ca="1" si="117"/>
        <v>(m)</v>
      </c>
      <c r="R64" s="290" t="str">
        <f t="shared" ca="1" si="117"/>
        <v>(m)</v>
      </c>
      <c r="S64" s="290">
        <f t="shared" ca="1" si="117"/>
        <v>6467</v>
      </c>
      <c r="T64" s="290">
        <f t="shared" ca="1" si="117"/>
        <v>5542</v>
      </c>
      <c r="U64" s="290" t="str">
        <f t="shared" ca="1" si="117"/>
        <v>(m)</v>
      </c>
      <c r="V64" s="291" t="str">
        <f t="shared" ca="1" si="117"/>
        <v>(m)</v>
      </c>
      <c r="W64" s="290">
        <f t="shared" ca="1" si="117"/>
        <v>5892</v>
      </c>
      <c r="X64" s="290">
        <f t="shared" ca="1" si="117"/>
        <v>2633</v>
      </c>
      <c r="Y64" s="290">
        <f t="shared" ca="1" si="117"/>
        <v>3259</v>
      </c>
      <c r="Z64" s="290" t="str">
        <f t="shared" ca="1" si="117"/>
        <v>(m)</v>
      </c>
      <c r="AA64" s="290" t="str">
        <f t="shared" ca="1" si="117"/>
        <v>(m)</v>
      </c>
      <c r="AB64" s="290" t="str">
        <f t="shared" ca="1" si="117"/>
        <v>(m)</v>
      </c>
      <c r="AC64" s="290">
        <f t="shared" ca="1" si="117"/>
        <v>15743</v>
      </c>
      <c r="AD64" s="290">
        <f t="shared" ref="AD64:AU78" ca="1" si="123">IFERROR(INDEX(INDIRECT(CONCATENATE($A64,"!$A$1:$Z$999")),MATCH($B64,INDIRECT(CONCATENATE($A64,"!$A:$A")),0)+AD$3,AD$2)/$L64,INDEX(INDIRECT(CONCATENATE($A64,"!$A$1:$Z$999")),MATCH($B64,INDIRECT(CONCATENATE($A64,"!$A:$A")),0)+AD$3,AD$2))</f>
        <v>9033</v>
      </c>
      <c r="AE64" s="290" t="str">
        <f t="shared" ca="1" si="123"/>
        <v>(m)</v>
      </c>
      <c r="AF64" s="291" t="str">
        <f t="shared" ca="1" si="123"/>
        <v>(m)</v>
      </c>
      <c r="AG64" s="290">
        <f t="shared" ca="1" si="123"/>
        <v>31207.75</v>
      </c>
      <c r="AH64" s="290">
        <f t="shared" ca="1" si="123"/>
        <v>17172.75</v>
      </c>
      <c r="AI64" s="290">
        <f t="shared" ca="1" si="123"/>
        <v>14035</v>
      </c>
      <c r="AJ64" s="290" t="str">
        <f t="shared" ca="1" si="123"/>
        <v>(m)</v>
      </c>
      <c r="AK64" s="290" t="str">
        <f t="shared" ca="1" si="123"/>
        <v>(m)</v>
      </c>
      <c r="AL64" s="290" t="str">
        <f t="shared" ca="1" si="123"/>
        <v>(m)</v>
      </c>
      <c r="AM64" s="290">
        <f t="shared" ca="1" si="123"/>
        <v>54970</v>
      </c>
      <c r="AN64" s="290" t="str">
        <f t="shared" ca="1" si="123"/>
        <v>(m)</v>
      </c>
      <c r="AO64" s="290" t="str">
        <f t="shared" ca="1" si="123"/>
        <v>(m)</v>
      </c>
      <c r="AP64" s="291" t="str">
        <f t="shared" ca="1" si="123"/>
        <v>(m)</v>
      </c>
      <c r="AQ64" s="290">
        <f t="shared" ca="1" si="123"/>
        <v>31922.75</v>
      </c>
      <c r="AR64" s="290">
        <f t="shared" ca="1" si="123"/>
        <v>16939</v>
      </c>
      <c r="AS64" s="290">
        <f t="shared" ca="1" si="123"/>
        <v>14983.75</v>
      </c>
      <c r="AT64" s="290" t="str">
        <f t="shared" ca="1" si="123"/>
        <v>(m)</v>
      </c>
      <c r="AU64" s="290" t="str">
        <f t="shared" ca="1" si="123"/>
        <v>(m)</v>
      </c>
      <c r="AV64" s="290" t="str">
        <f t="shared" ref="AV64:BM78" ca="1" si="124">IFERROR(INDEX(INDIRECT(CONCATENATE($A64,"!$A$1:$Z$999")),MATCH($B64,INDIRECT(CONCATENATE($A64,"!$A:$A")),0)+AV$3,AV$2)/$L64,INDEX(INDIRECT(CONCATENATE($A64,"!$A$1:$Z$999")),MATCH($B64,INDIRECT(CONCATENATE($A64,"!$A:$A")),0)+AV$3,AV$2))</f>
        <v>(m)</v>
      </c>
      <c r="AW64" s="290">
        <f t="shared" ca="1" si="124"/>
        <v>32363</v>
      </c>
      <c r="AX64" s="290" t="str">
        <f t="shared" ca="1" si="124"/>
        <v>(m)</v>
      </c>
      <c r="AY64" s="290" t="str">
        <f t="shared" ca="1" si="124"/>
        <v>(m)</v>
      </c>
      <c r="AZ64" s="291" t="str">
        <f t="shared" ca="1" si="124"/>
        <v>(m)</v>
      </c>
      <c r="BA64" s="290">
        <f t="shared" ca="1" si="124"/>
        <v>15744.75</v>
      </c>
      <c r="BB64" s="290">
        <f t="shared" ca="1" si="124"/>
        <v>6988</v>
      </c>
      <c r="BC64" s="290">
        <f t="shared" ca="1" si="124"/>
        <v>8756.75</v>
      </c>
      <c r="BD64" s="290" t="str">
        <f t="shared" ca="1" si="124"/>
        <v>(m)</v>
      </c>
      <c r="BE64" s="290" t="str">
        <f t="shared" ca="1" si="124"/>
        <v>(m)</v>
      </c>
      <c r="BF64" s="290" t="str">
        <f t="shared" ca="1" si="124"/>
        <v>(m)</v>
      </c>
      <c r="BG64" s="290">
        <f t="shared" ca="1" si="124"/>
        <v>19830</v>
      </c>
      <c r="BH64" s="290" t="str">
        <f t="shared" ca="1" si="124"/>
        <v>(m)</v>
      </c>
      <c r="BI64" s="290" t="str">
        <f t="shared" ca="1" si="124"/>
        <v>(m)</v>
      </c>
      <c r="BJ64" s="291" t="str">
        <f t="shared" ca="1" si="124"/>
        <v>(m)</v>
      </c>
      <c r="BK64" s="290">
        <f t="shared" ca="1" si="124"/>
        <v>13059.75</v>
      </c>
      <c r="BL64" s="290">
        <f t="shared" ca="1" si="124"/>
        <v>5540.5</v>
      </c>
      <c r="BM64" s="290">
        <f t="shared" ca="1" si="119"/>
        <v>7519.25</v>
      </c>
      <c r="BN64" s="290" t="str">
        <f t="shared" ca="1" si="119"/>
        <v>(m)</v>
      </c>
      <c r="BO64" s="290" t="str">
        <f t="shared" ca="1" si="119"/>
        <v>(m)</v>
      </c>
      <c r="BP64" s="290" t="str">
        <f t="shared" ca="1" si="119"/>
        <v>(m)</v>
      </c>
      <c r="BQ64" s="290">
        <f t="shared" ca="1" si="119"/>
        <v>19830</v>
      </c>
      <c r="BR64" s="290" t="str">
        <f t="shared" ca="1" si="119"/>
        <v>(m)</v>
      </c>
      <c r="BS64" s="290" t="str">
        <f t="shared" ca="1" si="119"/>
        <v>(m)</v>
      </c>
      <c r="BT64" s="291" t="str">
        <f t="shared" ca="1" si="119"/>
        <v>(m)</v>
      </c>
      <c r="BU64" s="290">
        <f t="shared" ca="1" si="119"/>
        <v>13885.75</v>
      </c>
      <c r="BV64" s="290">
        <f t="shared" ca="1" si="119"/>
        <v>6320.75</v>
      </c>
      <c r="BW64" s="290">
        <f t="shared" ca="1" si="119"/>
        <v>7565</v>
      </c>
      <c r="BX64" s="290" t="str">
        <f t="shared" ref="BX64:CD64" ca="1" si="125">IFERROR(INDEX(INDIRECT(CONCATENATE($A64,"!$A$1:$Z$999")),MATCH($B64,INDIRECT(CONCATENATE($A64,"!$A:$A")),0)+BX$3,BX$2)/$L64,INDEX(INDIRECT(CONCATENATE($A64,"!$A$1:$Z$999")),MATCH($B64,INDIRECT(CONCATENATE($A64,"!$A:$A")),0)+BX$3,BX$2))</f>
        <v>(m)</v>
      </c>
      <c r="BY64" s="290" t="str">
        <f t="shared" ca="1" si="125"/>
        <v>(m)</v>
      </c>
      <c r="BZ64" s="290" t="str">
        <f t="shared" ca="1" si="125"/>
        <v>(m)</v>
      </c>
      <c r="CA64" s="290">
        <f t="shared" ca="1" si="125"/>
        <v>20228</v>
      </c>
      <c r="CB64" s="290" t="str">
        <f t="shared" ca="1" si="125"/>
        <v>(m)</v>
      </c>
      <c r="CC64" s="290" t="str">
        <f t="shared" ca="1" si="125"/>
        <v>(m)</v>
      </c>
      <c r="CD64" s="291" t="str">
        <f t="shared" ca="1" si="125"/>
        <v>(m)</v>
      </c>
      <c r="CE64" s="290">
        <f t="shared" ca="1" si="106"/>
        <v>12910.5</v>
      </c>
      <c r="CF64" s="290">
        <f t="shared" ca="1" si="106"/>
        <v>5988</v>
      </c>
      <c r="CG64" s="290">
        <f t="shared" ca="1" si="106"/>
        <v>6922.5</v>
      </c>
      <c r="CH64" s="290" t="str">
        <f t="shared" ca="1" si="106"/>
        <v>(m)</v>
      </c>
      <c r="CI64" s="290" t="str">
        <f t="shared" ca="1" si="106"/>
        <v>(m)</v>
      </c>
      <c r="CJ64" s="290" t="str">
        <f t="shared" ca="1" si="106"/>
        <v>(m)</v>
      </c>
      <c r="CK64" s="290">
        <f t="shared" ca="1" si="106"/>
        <v>19213</v>
      </c>
      <c r="CL64" s="290" t="str">
        <f t="shared" ca="1" si="106"/>
        <v>(m)</v>
      </c>
      <c r="CM64" s="290" t="str">
        <f t="shared" ca="1" si="106"/>
        <v>(m)</v>
      </c>
      <c r="CN64" s="291" t="str">
        <f t="shared" ca="1" si="106"/>
        <v>(m)</v>
      </c>
      <c r="CO64" s="290">
        <f t="shared" ca="1" si="106"/>
        <v>12849.25</v>
      </c>
      <c r="CP64" s="290">
        <f t="shared" ca="1" si="106"/>
        <v>5636.75</v>
      </c>
      <c r="CQ64" s="290">
        <f t="shared" ca="1" si="106"/>
        <v>7212.5</v>
      </c>
      <c r="CR64" s="290" t="str">
        <f t="shared" ca="1" si="122"/>
        <v>(m)</v>
      </c>
      <c r="CS64" s="290" t="str">
        <f t="shared" ca="1" si="122"/>
        <v>(m)</v>
      </c>
      <c r="CT64" s="290" t="str">
        <f t="shared" ca="1" si="122"/>
        <v>(m)</v>
      </c>
      <c r="CU64" s="290">
        <f t="shared" ca="1" si="122"/>
        <v>21937</v>
      </c>
      <c r="CV64" s="290" t="str">
        <f t="shared" ca="1" si="122"/>
        <v>(m)</v>
      </c>
      <c r="CW64" s="290" t="str">
        <f t="shared" ca="1" si="122"/>
        <v>(m)</v>
      </c>
      <c r="CX64" s="291" t="str">
        <f t="shared" ca="1" si="122"/>
        <v>(m)</v>
      </c>
      <c r="CY64" s="290">
        <f t="shared" ca="1" si="120"/>
        <v>14566.5</v>
      </c>
      <c r="CZ64" s="290">
        <f t="shared" ca="1" si="120"/>
        <v>6597.75</v>
      </c>
      <c r="DA64" s="290">
        <f t="shared" ca="1" si="120"/>
        <v>7968.75</v>
      </c>
      <c r="DB64" s="290" t="str">
        <f t="shared" ca="1" si="120"/>
        <v>(m)</v>
      </c>
      <c r="DC64" s="290" t="str">
        <f t="shared" ca="1" si="120"/>
        <v>(m)</v>
      </c>
      <c r="DD64" s="290" t="str">
        <f t="shared" ca="1" si="120"/>
        <v>(m)</v>
      </c>
      <c r="DE64" s="290">
        <f t="shared" ca="1" si="120"/>
        <v>22255</v>
      </c>
      <c r="DF64" s="290" t="str">
        <f t="shared" ca="1" si="120"/>
        <v>(m)</v>
      </c>
      <c r="DG64" s="290" t="str">
        <f t="shared" ca="1" si="120"/>
        <v>(m)</v>
      </c>
      <c r="DH64" s="291" t="str">
        <f t="shared" ca="1" si="120"/>
        <v>(m)</v>
      </c>
      <c r="DI64" s="290">
        <f t="shared" ca="1" si="120"/>
        <v>13286</v>
      </c>
      <c r="DJ64" s="290">
        <f t="shared" ca="1" si="120"/>
        <v>5655.5</v>
      </c>
      <c r="DK64" s="290">
        <f t="shared" ca="1" si="120"/>
        <v>7630.5</v>
      </c>
      <c r="DL64" s="290" t="str">
        <f t="shared" ca="1" si="120"/>
        <v>(a)</v>
      </c>
      <c r="DM64" s="290" t="str">
        <f t="shared" ca="1" si="111"/>
        <v>(a)</v>
      </c>
      <c r="DN64" s="290" t="str">
        <f t="shared" ca="1" si="111"/>
        <v>(a)</v>
      </c>
      <c r="DO64" s="290">
        <f t="shared" ca="1" si="111"/>
        <v>20577</v>
      </c>
      <c r="DP64" s="290" t="str">
        <f t="shared" ca="1" si="111"/>
        <v>(m)</v>
      </c>
      <c r="DQ64" s="290" t="str">
        <f t="shared" ca="1" si="111"/>
        <v>(m)</v>
      </c>
      <c r="DR64" s="291" t="str">
        <f t="shared" ca="1" si="111"/>
        <v>(m)</v>
      </c>
      <c r="DS64" s="290">
        <f t="shared" ca="1" si="107"/>
        <v>13200</v>
      </c>
      <c r="DT64" s="290">
        <f t="shared" ca="1" si="107"/>
        <v>5702.75</v>
      </c>
      <c r="DU64" s="290">
        <f t="shared" ca="1" si="107"/>
        <v>7497.25</v>
      </c>
      <c r="DV64" s="290" t="str">
        <f t="shared" ca="1" si="107"/>
        <v>(a)</v>
      </c>
      <c r="DW64" s="290" t="str">
        <f t="shared" ca="1" si="107"/>
        <v>(a)</v>
      </c>
      <c r="DX64" s="290" t="str">
        <f t="shared" ca="1" si="107"/>
        <v>(a)</v>
      </c>
      <c r="DY64" s="290">
        <f t="shared" ca="1" si="107"/>
        <v>21802</v>
      </c>
      <c r="DZ64" s="290" t="str">
        <f t="shared" ca="1" si="107"/>
        <v>(m)</v>
      </c>
      <c r="EA64" s="290" t="str">
        <f t="shared" ca="1" si="107"/>
        <v>(m)</v>
      </c>
      <c r="EB64" s="291" t="str">
        <f t="shared" ca="1" si="107"/>
        <v>(m)</v>
      </c>
    </row>
    <row r="65" spans="1:132" ht="15" customHeight="1" x14ac:dyDescent="0.35">
      <c r="A65" s="327" t="s">
        <v>94</v>
      </c>
      <c r="B65" s="328">
        <f t="shared" si="77"/>
        <v>2</v>
      </c>
      <c r="C65" s="292" t="str">
        <f ca="1">CONCATENATE($A$1,".",VLOOKUP($F65,Tools!$J$3:$K$6,2,FALSE),".",VLOOKUP($A65,Tools!$N$3:$O$10,2,FALSE),".",1,".",VLOOKUP($G65,Tools!$R$3:$S$23,2,FALSE),".",$H65)</f>
        <v>233.10.7.1.1.2</v>
      </c>
      <c r="D65" s="293" t="str">
        <f t="shared" ref="D65:G80" ca="1" si="126">INDEX(INDIRECT(CONCATENATE($A65,"!$A$1:$Z$999")),MATCH($B65,INDIRECT(CONCATENATE($A65,"!$A:$A")),0)+D$3,D$2)</f>
        <v>Unemployment benefit 2</v>
      </c>
      <c r="E65" s="293" t="str">
        <f t="shared" ca="1" si="126"/>
        <v>Unemployment benefit 2</v>
      </c>
      <c r="F65" s="293" t="str">
        <f t="shared" ca="1" si="126"/>
        <v>Public</v>
      </c>
      <c r="G65" s="293" t="str">
        <f t="shared" ca="1" si="126"/>
        <v>Unemployment Compensations</v>
      </c>
      <c r="H65" s="294">
        <f t="shared" ca="1" si="74"/>
        <v>2</v>
      </c>
      <c r="I65" s="295" t="str">
        <f t="shared" ca="1" si="85"/>
        <v>No</v>
      </c>
      <c r="J65" s="295" t="str">
        <f t="shared" ca="1" si="85"/>
        <v>Yes</v>
      </c>
      <c r="K65" s="295" t="str">
        <f t="shared" ca="1" si="85"/>
        <v>Yes</v>
      </c>
      <c r="L65" s="329">
        <f t="shared" ca="1" si="85"/>
        <v>1</v>
      </c>
      <c r="M65" s="296">
        <f t="shared" ca="1" si="117"/>
        <v>4757</v>
      </c>
      <c r="N65" s="296">
        <f t="shared" ca="1" si="117"/>
        <v>1431</v>
      </c>
      <c r="O65" s="296">
        <f t="shared" ca="1" si="117"/>
        <v>3326</v>
      </c>
      <c r="P65" s="296">
        <f t="shared" ca="1" si="117"/>
        <v>0</v>
      </c>
      <c r="Q65" s="296">
        <f t="shared" ca="1" si="117"/>
        <v>0</v>
      </c>
      <c r="R65" s="296">
        <f t="shared" ca="1" si="117"/>
        <v>0</v>
      </c>
      <c r="S65" s="296">
        <f t="shared" ca="1" si="117"/>
        <v>13890</v>
      </c>
      <c r="T65" s="296">
        <f t="shared" ca="1" si="117"/>
        <v>11551</v>
      </c>
      <c r="U65" s="296" t="str">
        <f t="shared" ca="1" si="117"/>
        <v>(m)</v>
      </c>
      <c r="V65" s="297" t="str">
        <f t="shared" ca="1" si="117"/>
        <v>(m)</v>
      </c>
      <c r="W65" s="296">
        <f t="shared" ca="1" si="117"/>
        <v>6256</v>
      </c>
      <c r="X65" s="296">
        <f t="shared" ca="1" si="117"/>
        <v>2543</v>
      </c>
      <c r="Y65" s="296">
        <f t="shared" ca="1" si="117"/>
        <v>3713</v>
      </c>
      <c r="Z65" s="296">
        <f t="shared" ca="1" si="117"/>
        <v>0</v>
      </c>
      <c r="AA65" s="296">
        <f t="shared" ca="1" si="117"/>
        <v>0</v>
      </c>
      <c r="AB65" s="296">
        <f t="shared" ca="1" si="117"/>
        <v>0</v>
      </c>
      <c r="AC65" s="296">
        <f t="shared" ca="1" si="117"/>
        <v>18600</v>
      </c>
      <c r="AD65" s="296">
        <f t="shared" ca="1" si="123"/>
        <v>12823</v>
      </c>
      <c r="AE65" s="296" t="str">
        <f t="shared" ca="1" si="123"/>
        <v>(m)</v>
      </c>
      <c r="AF65" s="297" t="str">
        <f t="shared" ca="1" si="123"/>
        <v>(m)</v>
      </c>
      <c r="AG65" s="296">
        <f t="shared" ca="1" si="123"/>
        <v>18377</v>
      </c>
      <c r="AH65" s="296" t="str">
        <f t="shared" ca="1" si="123"/>
        <v>(m)</v>
      </c>
      <c r="AI65" s="296" t="str">
        <f t="shared" ca="1" si="123"/>
        <v>(m)</v>
      </c>
      <c r="AJ65" s="296" t="str">
        <f t="shared" ca="1" si="123"/>
        <v>(m)</v>
      </c>
      <c r="AK65" s="296" t="str">
        <f t="shared" ca="1" si="123"/>
        <v>(m)</v>
      </c>
      <c r="AL65" s="296" t="str">
        <f t="shared" ca="1" si="123"/>
        <v>(m)</v>
      </c>
      <c r="AM65" s="296">
        <f t="shared" ca="1" si="123"/>
        <v>38179</v>
      </c>
      <c r="AN65" s="296" t="str">
        <f t="shared" ca="1" si="123"/>
        <v>(m)</v>
      </c>
      <c r="AO65" s="296" t="str">
        <f t="shared" ca="1" si="123"/>
        <v>(m)</v>
      </c>
      <c r="AP65" s="297" t="str">
        <f t="shared" ca="1" si="123"/>
        <v>(m)</v>
      </c>
      <c r="AQ65" s="296">
        <f t="shared" ca="1" si="123"/>
        <v>15617</v>
      </c>
      <c r="AR65" s="296" t="str">
        <f t="shared" ca="1" si="123"/>
        <v>(m)</v>
      </c>
      <c r="AS65" s="296" t="str">
        <f t="shared" ca="1" si="123"/>
        <v>(m)</v>
      </c>
      <c r="AT65" s="296" t="str">
        <f t="shared" ca="1" si="123"/>
        <v>(m)</v>
      </c>
      <c r="AU65" s="296" t="str">
        <f t="shared" ca="1" si="123"/>
        <v>(m)</v>
      </c>
      <c r="AV65" s="296" t="str">
        <f t="shared" ca="1" si="124"/>
        <v>(m)</v>
      </c>
      <c r="AW65" s="296">
        <f t="shared" ca="1" si="124"/>
        <v>29010</v>
      </c>
      <c r="AX65" s="296" t="str">
        <f t="shared" ca="1" si="124"/>
        <v>(m)</v>
      </c>
      <c r="AY65" s="296" t="str">
        <f t="shared" ca="1" si="124"/>
        <v>(m)</v>
      </c>
      <c r="AZ65" s="297" t="str">
        <f t="shared" ca="1" si="124"/>
        <v>(m)</v>
      </c>
      <c r="BA65" s="296">
        <f t="shared" ca="1" si="124"/>
        <v>10334</v>
      </c>
      <c r="BB65" s="296" t="str">
        <f t="shared" ca="1" si="124"/>
        <v>(m)</v>
      </c>
      <c r="BC65" s="296" t="str">
        <f t="shared" ca="1" si="124"/>
        <v>(m)</v>
      </c>
      <c r="BD65" s="296" t="str">
        <f t="shared" ca="1" si="124"/>
        <v>(m)</v>
      </c>
      <c r="BE65" s="296" t="str">
        <f t="shared" ca="1" si="124"/>
        <v>(m)</v>
      </c>
      <c r="BF65" s="296" t="str">
        <f t="shared" ca="1" si="124"/>
        <v>(m)</v>
      </c>
      <c r="BG65" s="296">
        <f t="shared" ca="1" si="124"/>
        <v>21717</v>
      </c>
      <c r="BH65" s="296" t="str">
        <f t="shared" ca="1" si="124"/>
        <v>(m)</v>
      </c>
      <c r="BI65" s="296" t="str">
        <f t="shared" ca="1" si="124"/>
        <v>(m)</v>
      </c>
      <c r="BJ65" s="297" t="str">
        <f t="shared" ca="1" si="124"/>
        <v>(m)</v>
      </c>
      <c r="BK65" s="296">
        <f t="shared" ca="1" si="124"/>
        <v>9174</v>
      </c>
      <c r="BL65" s="296" t="str">
        <f t="shared" ca="1" si="124"/>
        <v>(m)</v>
      </c>
      <c r="BM65" s="296" t="str">
        <f t="shared" ca="1" si="124"/>
        <v>(m)</v>
      </c>
      <c r="BN65" s="296" t="str">
        <f t="shared" ref="BN65:CE83" ca="1" si="127">IFERROR(INDEX(INDIRECT(CONCATENATE($A65,"!$A$1:$Z$999")),MATCH($B65,INDIRECT(CONCATENATE($A65,"!$A:$A")),0)+BN$3,BN$2)/$L65,INDEX(INDIRECT(CONCATENATE($A65,"!$A$1:$Z$999")),MATCH($B65,INDIRECT(CONCATENATE($A65,"!$A:$A")),0)+BN$3,BN$2))</f>
        <v>(m)</v>
      </c>
      <c r="BO65" s="296" t="str">
        <f t="shared" ca="1" si="127"/>
        <v>(m)</v>
      </c>
      <c r="BP65" s="296" t="str">
        <f t="shared" ca="1" si="127"/>
        <v>(m)</v>
      </c>
      <c r="BQ65" s="296">
        <f t="shared" ca="1" si="127"/>
        <v>19759</v>
      </c>
      <c r="BR65" s="296" t="str">
        <f t="shared" ca="1" si="127"/>
        <v>(m)</v>
      </c>
      <c r="BS65" s="296" t="str">
        <f t="shared" ca="1" si="127"/>
        <v>(m)</v>
      </c>
      <c r="BT65" s="297" t="str">
        <f t="shared" ca="1" si="127"/>
        <v>(m)</v>
      </c>
      <c r="BU65" s="296">
        <f t="shared" ca="1" si="127"/>
        <v>9070</v>
      </c>
      <c r="BV65" s="296" t="str">
        <f t="shared" ca="1" si="127"/>
        <v>(m)</v>
      </c>
      <c r="BW65" s="296" t="str">
        <f t="shared" ca="1" si="127"/>
        <v>(m)</v>
      </c>
      <c r="BX65" s="296" t="str">
        <f t="shared" ca="1" si="127"/>
        <v>(m)</v>
      </c>
      <c r="BY65" s="296" t="str">
        <f t="shared" ca="1" si="127"/>
        <v>(m)</v>
      </c>
      <c r="BZ65" s="296" t="str">
        <f t="shared" ca="1" si="127"/>
        <v>(m)</v>
      </c>
      <c r="CA65" s="296">
        <f t="shared" ca="1" si="127"/>
        <v>20332</v>
      </c>
      <c r="CB65" s="296" t="str">
        <f t="shared" ca="1" si="127"/>
        <v>(m)</v>
      </c>
      <c r="CC65" s="296" t="str">
        <f t="shared" ca="1" si="106"/>
        <v>(m)</v>
      </c>
      <c r="CD65" s="297" t="str">
        <f t="shared" ca="1" si="106"/>
        <v>(m)</v>
      </c>
      <c r="CE65" s="296">
        <f t="shared" ca="1" si="106"/>
        <v>7697</v>
      </c>
      <c r="CF65" s="296" t="str">
        <f t="shared" ca="1" si="106"/>
        <v>(m)</v>
      </c>
      <c r="CG65" s="296" t="str">
        <f t="shared" ca="1" si="106"/>
        <v>(m)</v>
      </c>
      <c r="CH65" s="296" t="str">
        <f t="shared" ca="1" si="106"/>
        <v>(m)</v>
      </c>
      <c r="CI65" s="296" t="str">
        <f t="shared" ca="1" si="106"/>
        <v>(m)</v>
      </c>
      <c r="CJ65" s="296" t="str">
        <f t="shared" ca="1" si="106"/>
        <v>(m)</v>
      </c>
      <c r="CK65" s="296">
        <f t="shared" ca="1" si="106"/>
        <v>18155</v>
      </c>
      <c r="CL65" s="296" t="str">
        <f t="shared" ca="1" si="106"/>
        <v>(m)</v>
      </c>
      <c r="CM65" s="296" t="str">
        <f t="shared" ca="1" si="106"/>
        <v>(m)</v>
      </c>
      <c r="CN65" s="297" t="str">
        <f t="shared" ca="1" si="106"/>
        <v>(m)</v>
      </c>
      <c r="CO65" s="296">
        <f t="shared" ca="1" si="106"/>
        <v>7988.666666666667</v>
      </c>
      <c r="CP65" s="296" t="str">
        <f t="shared" ca="1" si="106"/>
        <v>(m)</v>
      </c>
      <c r="CQ65" s="296" t="str">
        <f t="shared" ca="1" si="106"/>
        <v>(m)</v>
      </c>
      <c r="CR65" s="296" t="str">
        <f t="shared" ca="1" si="122"/>
        <v>(m)</v>
      </c>
      <c r="CS65" s="296" t="str">
        <f t="shared" ca="1" si="122"/>
        <v>(m)</v>
      </c>
      <c r="CT65" s="296" t="str">
        <f t="shared" ca="1" si="122"/>
        <v>(m)</v>
      </c>
      <c r="CU65" s="296">
        <f t="shared" ca="1" si="122"/>
        <v>20060</v>
      </c>
      <c r="CV65" s="296" t="str">
        <f t="shared" ca="1" si="122"/>
        <v>(m)</v>
      </c>
      <c r="CW65" s="296" t="str">
        <f t="shared" ca="1" si="120"/>
        <v>(m)</v>
      </c>
      <c r="CX65" s="297" t="str">
        <f t="shared" ca="1" si="120"/>
        <v>(m)</v>
      </c>
      <c r="CY65" s="296">
        <f t="shared" ca="1" si="120"/>
        <v>7767.833333333333</v>
      </c>
      <c r="CZ65" s="296" t="str">
        <f t="shared" ca="1" si="120"/>
        <v>(m)</v>
      </c>
      <c r="DA65" s="296" t="str">
        <f t="shared" ca="1" si="120"/>
        <v>(m)</v>
      </c>
      <c r="DB65" s="296" t="str">
        <f t="shared" ca="1" si="120"/>
        <v>(m)</v>
      </c>
      <c r="DC65" s="296" t="str">
        <f t="shared" ca="1" si="120"/>
        <v>(m)</v>
      </c>
      <c r="DD65" s="296" t="str">
        <f t="shared" ca="1" si="120"/>
        <v>(m)</v>
      </c>
      <c r="DE65" s="296">
        <f t="shared" ca="1" si="120"/>
        <v>19475</v>
      </c>
      <c r="DF65" s="296" t="str">
        <f t="shared" ca="1" si="120"/>
        <v>(m)</v>
      </c>
      <c r="DG65" s="296" t="str">
        <f t="shared" ca="1" si="120"/>
        <v>(m)</v>
      </c>
      <c r="DH65" s="297" t="str">
        <f t="shared" ca="1" si="120"/>
        <v>(m)</v>
      </c>
      <c r="DI65" s="296">
        <f t="shared" ca="1" si="120"/>
        <v>7396.5</v>
      </c>
      <c r="DJ65" s="296" t="str">
        <f t="shared" ca="1" si="120"/>
        <v>(m)</v>
      </c>
      <c r="DK65" s="296" t="str">
        <f t="shared" ca="1" si="120"/>
        <v>(m)</v>
      </c>
      <c r="DL65" s="296" t="str">
        <f t="shared" ca="1" si="120"/>
        <v>(a)</v>
      </c>
      <c r="DM65" s="296" t="str">
        <f t="shared" ca="1" si="111"/>
        <v>(a)</v>
      </c>
      <c r="DN65" s="296" t="str">
        <f t="shared" ca="1" si="111"/>
        <v>(a)</v>
      </c>
      <c r="DO65" s="296">
        <f t="shared" ca="1" si="111"/>
        <v>19093</v>
      </c>
      <c r="DP65" s="296" t="str">
        <f t="shared" ca="1" si="111"/>
        <v>(m)</v>
      </c>
      <c r="DQ65" s="296" t="str">
        <f t="shared" ca="1" si="111"/>
        <v>(m)</v>
      </c>
      <c r="DR65" s="297" t="str">
        <f t="shared" ca="1" si="111"/>
        <v>(m)</v>
      </c>
      <c r="DS65" s="296">
        <f t="shared" ca="1" si="111"/>
        <v>6845.333333333333</v>
      </c>
      <c r="DT65" s="296" t="str">
        <f t="shared" ca="1" si="111"/>
        <v>(m)</v>
      </c>
      <c r="DU65" s="296" t="str">
        <f t="shared" ca="1" si="111"/>
        <v>(m)</v>
      </c>
      <c r="DV65" s="296" t="str">
        <f t="shared" ca="1" si="111"/>
        <v>(a)</v>
      </c>
      <c r="DW65" s="296" t="str">
        <f t="shared" ca="1" si="111"/>
        <v>(a)</v>
      </c>
      <c r="DX65" s="296" t="str">
        <f t="shared" ca="1" si="111"/>
        <v>(a)</v>
      </c>
      <c r="DY65" s="296">
        <f t="shared" ca="1" si="111"/>
        <v>17612</v>
      </c>
      <c r="DZ65" s="296" t="str">
        <f t="shared" ca="1" si="111"/>
        <v>(m)</v>
      </c>
      <c r="EA65" s="296" t="str">
        <f t="shared" ca="1" si="111"/>
        <v>(m)</v>
      </c>
      <c r="EB65" s="297" t="str">
        <f t="shared" ca="1" si="111"/>
        <v>(m)</v>
      </c>
    </row>
    <row r="66" spans="1:132" ht="15" customHeight="1" x14ac:dyDescent="0.35">
      <c r="A66" s="327" t="s">
        <v>94</v>
      </c>
      <c r="B66" s="328">
        <f t="shared" si="77"/>
        <v>3</v>
      </c>
      <c r="C66" s="292" t="e">
        <f ca="1">CONCATENATE($A$1,".",VLOOKUP($F66,Tools!$J$3:$K$6,2,FALSE),".",VLOOKUP($A66,Tools!$N$3:$O$10,2,FALSE),".",1,".",VLOOKUP($G66,Tools!$R$3:$S$23,2,FALSE),".",$H66)</f>
        <v>#N/A</v>
      </c>
      <c r="D66" s="293" t="e">
        <f t="shared" ca="1" si="126"/>
        <v>#N/A</v>
      </c>
      <c r="E66" s="293" t="e">
        <f t="shared" ca="1" si="126"/>
        <v>#N/A</v>
      </c>
      <c r="F66" s="293" t="e">
        <f t="shared" ca="1" si="126"/>
        <v>#N/A</v>
      </c>
      <c r="G66" s="293" t="e">
        <f t="shared" ca="1" si="126"/>
        <v>#N/A</v>
      </c>
      <c r="H66" s="294" t="e">
        <f t="shared" ca="1" si="74"/>
        <v>#N/A</v>
      </c>
      <c r="I66" s="295" t="e">
        <f t="shared" ca="1" si="85"/>
        <v>#N/A</v>
      </c>
      <c r="J66" s="295" t="e">
        <f t="shared" ca="1" si="85"/>
        <v>#N/A</v>
      </c>
      <c r="K66" s="295" t="e">
        <f t="shared" ca="1" si="85"/>
        <v>#N/A</v>
      </c>
      <c r="L66" s="329" t="e">
        <f t="shared" ca="1" si="85"/>
        <v>#N/A</v>
      </c>
      <c r="M66" s="296" t="e">
        <f t="shared" ca="1" si="117"/>
        <v>#N/A</v>
      </c>
      <c r="N66" s="296" t="e">
        <f t="shared" ca="1" si="117"/>
        <v>#N/A</v>
      </c>
      <c r="O66" s="296" t="e">
        <f t="shared" ca="1" si="117"/>
        <v>#N/A</v>
      </c>
      <c r="P66" s="296" t="e">
        <f t="shared" ca="1" si="117"/>
        <v>#N/A</v>
      </c>
      <c r="Q66" s="296" t="e">
        <f t="shared" ca="1" si="117"/>
        <v>#N/A</v>
      </c>
      <c r="R66" s="296" t="e">
        <f t="shared" ca="1" si="117"/>
        <v>#N/A</v>
      </c>
      <c r="S66" s="296" t="e">
        <f t="shared" ca="1" si="117"/>
        <v>#N/A</v>
      </c>
      <c r="T66" s="296" t="e">
        <f t="shared" ca="1" si="117"/>
        <v>#N/A</v>
      </c>
      <c r="U66" s="296" t="e">
        <f t="shared" ca="1" si="117"/>
        <v>#N/A</v>
      </c>
      <c r="V66" s="297" t="e">
        <f t="shared" ca="1" si="117"/>
        <v>#N/A</v>
      </c>
      <c r="W66" s="296" t="e">
        <f t="shared" ca="1" si="117"/>
        <v>#N/A</v>
      </c>
      <c r="X66" s="296" t="e">
        <f t="shared" ca="1" si="117"/>
        <v>#N/A</v>
      </c>
      <c r="Y66" s="296" t="e">
        <f t="shared" ca="1" si="117"/>
        <v>#N/A</v>
      </c>
      <c r="Z66" s="296" t="e">
        <f t="shared" ca="1" si="117"/>
        <v>#N/A</v>
      </c>
      <c r="AA66" s="296" t="e">
        <f t="shared" ca="1" si="117"/>
        <v>#N/A</v>
      </c>
      <c r="AB66" s="296" t="e">
        <f t="shared" ca="1" si="117"/>
        <v>#N/A</v>
      </c>
      <c r="AC66" s="296" t="e">
        <f t="shared" ca="1" si="117"/>
        <v>#N/A</v>
      </c>
      <c r="AD66" s="296" t="e">
        <f t="shared" ca="1" si="123"/>
        <v>#N/A</v>
      </c>
      <c r="AE66" s="296" t="e">
        <f t="shared" ca="1" si="123"/>
        <v>#N/A</v>
      </c>
      <c r="AF66" s="297" t="e">
        <f t="shared" ca="1" si="123"/>
        <v>#N/A</v>
      </c>
      <c r="AG66" s="296" t="e">
        <f t="shared" ca="1" si="123"/>
        <v>#N/A</v>
      </c>
      <c r="AH66" s="296" t="e">
        <f t="shared" ca="1" si="123"/>
        <v>#N/A</v>
      </c>
      <c r="AI66" s="296" t="e">
        <f t="shared" ca="1" si="123"/>
        <v>#N/A</v>
      </c>
      <c r="AJ66" s="296" t="e">
        <f t="shared" ca="1" si="123"/>
        <v>#N/A</v>
      </c>
      <c r="AK66" s="296" t="e">
        <f t="shared" ca="1" si="123"/>
        <v>#N/A</v>
      </c>
      <c r="AL66" s="296" t="e">
        <f t="shared" ca="1" si="123"/>
        <v>#N/A</v>
      </c>
      <c r="AM66" s="296" t="e">
        <f t="shared" ca="1" si="123"/>
        <v>#N/A</v>
      </c>
      <c r="AN66" s="296" t="e">
        <f t="shared" ca="1" si="123"/>
        <v>#N/A</v>
      </c>
      <c r="AO66" s="296" t="e">
        <f t="shared" ca="1" si="123"/>
        <v>#N/A</v>
      </c>
      <c r="AP66" s="297" t="e">
        <f t="shared" ca="1" si="123"/>
        <v>#N/A</v>
      </c>
      <c r="AQ66" s="296" t="e">
        <f t="shared" ca="1" si="123"/>
        <v>#N/A</v>
      </c>
      <c r="AR66" s="296" t="e">
        <f t="shared" ca="1" si="123"/>
        <v>#N/A</v>
      </c>
      <c r="AS66" s="296" t="e">
        <f t="shared" ca="1" si="123"/>
        <v>#N/A</v>
      </c>
      <c r="AT66" s="296" t="e">
        <f t="shared" ca="1" si="123"/>
        <v>#N/A</v>
      </c>
      <c r="AU66" s="296" t="e">
        <f t="shared" ca="1" si="123"/>
        <v>#N/A</v>
      </c>
      <c r="AV66" s="296" t="e">
        <f t="shared" ca="1" si="124"/>
        <v>#N/A</v>
      </c>
      <c r="AW66" s="296" t="e">
        <f t="shared" ca="1" si="124"/>
        <v>#N/A</v>
      </c>
      <c r="AX66" s="296" t="e">
        <f t="shared" ca="1" si="124"/>
        <v>#N/A</v>
      </c>
      <c r="AY66" s="296" t="e">
        <f t="shared" ca="1" si="124"/>
        <v>#N/A</v>
      </c>
      <c r="AZ66" s="297" t="e">
        <f t="shared" ca="1" si="124"/>
        <v>#N/A</v>
      </c>
      <c r="BA66" s="296" t="e">
        <f t="shared" ca="1" si="124"/>
        <v>#N/A</v>
      </c>
      <c r="BB66" s="296" t="e">
        <f t="shared" ca="1" si="124"/>
        <v>#N/A</v>
      </c>
      <c r="BC66" s="296" t="e">
        <f t="shared" ca="1" si="124"/>
        <v>#N/A</v>
      </c>
      <c r="BD66" s="296" t="e">
        <f t="shared" ca="1" si="124"/>
        <v>#N/A</v>
      </c>
      <c r="BE66" s="296" t="e">
        <f t="shared" ca="1" si="124"/>
        <v>#N/A</v>
      </c>
      <c r="BF66" s="296" t="e">
        <f t="shared" ca="1" si="124"/>
        <v>#N/A</v>
      </c>
      <c r="BG66" s="296" t="e">
        <f t="shared" ca="1" si="124"/>
        <v>#N/A</v>
      </c>
      <c r="BH66" s="296" t="e">
        <f t="shared" ca="1" si="124"/>
        <v>#N/A</v>
      </c>
      <c r="BI66" s="296" t="e">
        <f t="shared" ca="1" si="124"/>
        <v>#N/A</v>
      </c>
      <c r="BJ66" s="297" t="e">
        <f t="shared" ca="1" si="124"/>
        <v>#N/A</v>
      </c>
      <c r="BK66" s="296" t="e">
        <f t="shared" ca="1" si="124"/>
        <v>#N/A</v>
      </c>
      <c r="BL66" s="296" t="e">
        <f t="shared" ca="1" si="124"/>
        <v>#N/A</v>
      </c>
      <c r="BM66" s="296" t="e">
        <f t="shared" ca="1" si="124"/>
        <v>#N/A</v>
      </c>
      <c r="BN66" s="296" t="e">
        <f t="shared" ca="1" si="127"/>
        <v>#N/A</v>
      </c>
      <c r="BO66" s="296" t="e">
        <f t="shared" ca="1" si="127"/>
        <v>#N/A</v>
      </c>
      <c r="BP66" s="296" t="e">
        <f t="shared" ca="1" si="127"/>
        <v>#N/A</v>
      </c>
      <c r="BQ66" s="296" t="e">
        <f t="shared" ca="1" si="127"/>
        <v>#N/A</v>
      </c>
      <c r="BR66" s="296" t="e">
        <f t="shared" ca="1" si="127"/>
        <v>#N/A</v>
      </c>
      <c r="BS66" s="296" t="e">
        <f t="shared" ca="1" si="127"/>
        <v>#N/A</v>
      </c>
      <c r="BT66" s="297" t="e">
        <f t="shared" ca="1" si="127"/>
        <v>#N/A</v>
      </c>
      <c r="BU66" s="296" t="e">
        <f t="shared" ca="1" si="127"/>
        <v>#N/A</v>
      </c>
      <c r="BV66" s="296" t="e">
        <f t="shared" ca="1" si="127"/>
        <v>#N/A</v>
      </c>
      <c r="BW66" s="296" t="e">
        <f t="shared" ca="1" si="127"/>
        <v>#N/A</v>
      </c>
      <c r="BX66" s="296" t="e">
        <f t="shared" ca="1" si="127"/>
        <v>#N/A</v>
      </c>
      <c r="BY66" s="296" t="e">
        <f t="shared" ca="1" si="127"/>
        <v>#N/A</v>
      </c>
      <c r="BZ66" s="296" t="e">
        <f t="shared" ca="1" si="127"/>
        <v>#N/A</v>
      </c>
      <c r="CA66" s="296" t="e">
        <f t="shared" ca="1" si="127"/>
        <v>#N/A</v>
      </c>
      <c r="CB66" s="296" t="e">
        <f t="shared" ca="1" si="127"/>
        <v>#N/A</v>
      </c>
      <c r="CC66" s="296" t="e">
        <f t="shared" ca="1" si="106"/>
        <v>#N/A</v>
      </c>
      <c r="CD66" s="297" t="e">
        <f t="shared" ca="1" si="106"/>
        <v>#N/A</v>
      </c>
      <c r="CE66" s="296" t="e">
        <f t="shared" ca="1" si="106"/>
        <v>#N/A</v>
      </c>
      <c r="CF66" s="296" t="e">
        <f t="shared" ca="1" si="106"/>
        <v>#N/A</v>
      </c>
      <c r="CG66" s="296" t="e">
        <f t="shared" ca="1" si="106"/>
        <v>#N/A</v>
      </c>
      <c r="CH66" s="296" t="e">
        <f t="shared" ca="1" si="106"/>
        <v>#N/A</v>
      </c>
      <c r="CI66" s="296" t="e">
        <f t="shared" ca="1" si="106"/>
        <v>#N/A</v>
      </c>
      <c r="CJ66" s="296" t="e">
        <f t="shared" ca="1" si="106"/>
        <v>#N/A</v>
      </c>
      <c r="CK66" s="296" t="e">
        <f t="shared" ca="1" si="106"/>
        <v>#N/A</v>
      </c>
      <c r="CL66" s="296" t="e">
        <f t="shared" ca="1" si="106"/>
        <v>#N/A</v>
      </c>
      <c r="CM66" s="296" t="e">
        <f t="shared" ca="1" si="106"/>
        <v>#N/A</v>
      </c>
      <c r="CN66" s="297" t="e">
        <f t="shared" ca="1" si="106"/>
        <v>#N/A</v>
      </c>
      <c r="CO66" s="296" t="e">
        <f t="shared" ca="1" si="106"/>
        <v>#N/A</v>
      </c>
      <c r="CP66" s="296" t="e">
        <f t="shared" ca="1" si="106"/>
        <v>#N/A</v>
      </c>
      <c r="CQ66" s="296" t="e">
        <f t="shared" ca="1" si="106"/>
        <v>#N/A</v>
      </c>
      <c r="CR66" s="296" t="e">
        <f t="shared" ca="1" si="122"/>
        <v>#N/A</v>
      </c>
      <c r="CS66" s="296" t="e">
        <f t="shared" ca="1" si="122"/>
        <v>#N/A</v>
      </c>
      <c r="CT66" s="296" t="e">
        <f t="shared" ca="1" si="122"/>
        <v>#N/A</v>
      </c>
      <c r="CU66" s="296" t="e">
        <f t="shared" ca="1" si="122"/>
        <v>#N/A</v>
      </c>
      <c r="CV66" s="296" t="e">
        <f t="shared" ca="1" si="122"/>
        <v>#N/A</v>
      </c>
      <c r="CW66" s="296" t="e">
        <f t="shared" ca="1" si="120"/>
        <v>#N/A</v>
      </c>
      <c r="CX66" s="297" t="e">
        <f t="shared" ca="1" si="120"/>
        <v>#N/A</v>
      </c>
      <c r="CY66" s="296" t="e">
        <f t="shared" ca="1" si="120"/>
        <v>#N/A</v>
      </c>
      <c r="CZ66" s="296" t="e">
        <f t="shared" ca="1" si="120"/>
        <v>#N/A</v>
      </c>
      <c r="DA66" s="296" t="e">
        <f t="shared" ca="1" si="120"/>
        <v>#N/A</v>
      </c>
      <c r="DB66" s="296" t="e">
        <f t="shared" ca="1" si="120"/>
        <v>#N/A</v>
      </c>
      <c r="DC66" s="296" t="e">
        <f t="shared" ca="1" si="120"/>
        <v>#N/A</v>
      </c>
      <c r="DD66" s="296" t="e">
        <f t="shared" ca="1" si="120"/>
        <v>#N/A</v>
      </c>
      <c r="DE66" s="296" t="e">
        <f t="shared" ca="1" si="120"/>
        <v>#N/A</v>
      </c>
      <c r="DF66" s="296" t="e">
        <f t="shared" ca="1" si="120"/>
        <v>#N/A</v>
      </c>
      <c r="DG66" s="296" t="e">
        <f t="shared" ca="1" si="120"/>
        <v>#N/A</v>
      </c>
      <c r="DH66" s="297" t="e">
        <f t="shared" ca="1" si="120"/>
        <v>#N/A</v>
      </c>
      <c r="DI66" s="296" t="e">
        <f t="shared" ca="1" si="120"/>
        <v>#N/A</v>
      </c>
      <c r="DJ66" s="296" t="e">
        <f t="shared" ca="1" si="120"/>
        <v>#N/A</v>
      </c>
      <c r="DK66" s="296" t="e">
        <f t="shared" ca="1" si="120"/>
        <v>#N/A</v>
      </c>
      <c r="DL66" s="296" t="e">
        <f t="shared" ca="1" si="120"/>
        <v>#N/A</v>
      </c>
      <c r="DM66" s="296" t="e">
        <f t="shared" ref="DM66:EB81" ca="1" si="128">IFERROR(INDEX(INDIRECT(CONCATENATE($A66,"!$A$1:$Z$999")),MATCH($B66,INDIRECT(CONCATENATE($A66,"!$A:$A")),0)+DM$3,DM$2)/$L66,INDEX(INDIRECT(CONCATENATE($A66,"!$A$1:$Z$999")),MATCH($B66,INDIRECT(CONCATENATE($A66,"!$A:$A")),0)+DM$3,DM$2))</f>
        <v>#N/A</v>
      </c>
      <c r="DN66" s="296" t="e">
        <f t="shared" ca="1" si="128"/>
        <v>#N/A</v>
      </c>
      <c r="DO66" s="296" t="e">
        <f t="shared" ca="1" si="128"/>
        <v>#N/A</v>
      </c>
      <c r="DP66" s="296" t="e">
        <f t="shared" ca="1" si="128"/>
        <v>#N/A</v>
      </c>
      <c r="DQ66" s="296" t="e">
        <f t="shared" ca="1" si="128"/>
        <v>#N/A</v>
      </c>
      <c r="DR66" s="297" t="e">
        <f t="shared" ca="1" si="128"/>
        <v>#N/A</v>
      </c>
      <c r="DS66" s="296" t="e">
        <f t="shared" ca="1" si="128"/>
        <v>#N/A</v>
      </c>
      <c r="DT66" s="296" t="e">
        <f t="shared" ca="1" si="128"/>
        <v>#N/A</v>
      </c>
      <c r="DU66" s="296" t="e">
        <f t="shared" ca="1" si="128"/>
        <v>#N/A</v>
      </c>
      <c r="DV66" s="296" t="e">
        <f t="shared" ca="1" si="128"/>
        <v>#N/A</v>
      </c>
      <c r="DW66" s="296" t="e">
        <f t="shared" ca="1" si="128"/>
        <v>#N/A</v>
      </c>
      <c r="DX66" s="296" t="e">
        <f t="shared" ca="1" si="128"/>
        <v>#N/A</v>
      </c>
      <c r="DY66" s="296" t="e">
        <f t="shared" ca="1" si="128"/>
        <v>#N/A</v>
      </c>
      <c r="DZ66" s="296" t="e">
        <f t="shared" ca="1" si="128"/>
        <v>#N/A</v>
      </c>
      <c r="EA66" s="296" t="e">
        <f t="shared" ca="1" si="128"/>
        <v>#N/A</v>
      </c>
      <c r="EB66" s="297" t="e">
        <f t="shared" ca="1" si="128"/>
        <v>#N/A</v>
      </c>
    </row>
    <row r="67" spans="1:132" ht="15" customHeight="1" x14ac:dyDescent="0.35">
      <c r="A67" s="327" t="s">
        <v>94</v>
      </c>
      <c r="B67" s="328">
        <f t="shared" si="77"/>
        <v>4</v>
      </c>
      <c r="C67" s="292" t="e">
        <f ca="1">CONCATENATE($A$1,".",VLOOKUP($F67,Tools!$J$3:$K$6,2,FALSE),".",VLOOKUP($A67,Tools!$N$3:$O$10,2,FALSE),".",1,".",VLOOKUP($G67,Tools!$R$3:$S$23,2,FALSE),".",$H67)</f>
        <v>#N/A</v>
      </c>
      <c r="D67" s="293" t="e">
        <f t="shared" ca="1" si="126"/>
        <v>#N/A</v>
      </c>
      <c r="E67" s="293" t="e">
        <f t="shared" ca="1" si="126"/>
        <v>#N/A</v>
      </c>
      <c r="F67" s="293" t="e">
        <f t="shared" ca="1" si="126"/>
        <v>#N/A</v>
      </c>
      <c r="G67" s="293" t="e">
        <f t="shared" ca="1" si="126"/>
        <v>#N/A</v>
      </c>
      <c r="H67" s="294" t="e">
        <f t="shared" ca="1" si="74"/>
        <v>#N/A</v>
      </c>
      <c r="I67" s="295" t="e">
        <f t="shared" ca="1" si="85"/>
        <v>#N/A</v>
      </c>
      <c r="J67" s="295" t="e">
        <f t="shared" ca="1" si="85"/>
        <v>#N/A</v>
      </c>
      <c r="K67" s="295" t="e">
        <f t="shared" ca="1" si="85"/>
        <v>#N/A</v>
      </c>
      <c r="L67" s="329" t="e">
        <f t="shared" ca="1" si="85"/>
        <v>#N/A</v>
      </c>
      <c r="M67" s="296" t="e">
        <f t="shared" ref="M67:AC81" ca="1" si="129">IFERROR(INDEX(INDIRECT(CONCATENATE($A67,"!$A$1:$Z$999")),MATCH($B67,INDIRECT(CONCATENATE($A67,"!$A:$A")),0)+M$3,M$2)/$L67,INDEX(INDIRECT(CONCATENATE($A67,"!$A$1:$Z$999")),MATCH($B67,INDIRECT(CONCATENATE($A67,"!$A:$A")),0)+M$3,M$2))</f>
        <v>#N/A</v>
      </c>
      <c r="N67" s="296" t="e">
        <f t="shared" ca="1" si="129"/>
        <v>#N/A</v>
      </c>
      <c r="O67" s="296" t="e">
        <f t="shared" ca="1" si="129"/>
        <v>#N/A</v>
      </c>
      <c r="P67" s="296" t="e">
        <f t="shared" ca="1" si="129"/>
        <v>#N/A</v>
      </c>
      <c r="Q67" s="296" t="e">
        <f t="shared" ca="1" si="129"/>
        <v>#N/A</v>
      </c>
      <c r="R67" s="296" t="e">
        <f t="shared" ca="1" si="129"/>
        <v>#N/A</v>
      </c>
      <c r="S67" s="296" t="e">
        <f t="shared" ca="1" si="129"/>
        <v>#N/A</v>
      </c>
      <c r="T67" s="296" t="e">
        <f t="shared" ca="1" si="129"/>
        <v>#N/A</v>
      </c>
      <c r="U67" s="296" t="e">
        <f t="shared" ca="1" si="129"/>
        <v>#N/A</v>
      </c>
      <c r="V67" s="297" t="e">
        <f t="shared" ca="1" si="129"/>
        <v>#N/A</v>
      </c>
      <c r="W67" s="296" t="e">
        <f t="shared" ca="1" si="129"/>
        <v>#N/A</v>
      </c>
      <c r="X67" s="296" t="e">
        <f t="shared" ca="1" si="129"/>
        <v>#N/A</v>
      </c>
      <c r="Y67" s="296" t="e">
        <f t="shared" ca="1" si="129"/>
        <v>#N/A</v>
      </c>
      <c r="Z67" s="296" t="e">
        <f t="shared" ca="1" si="129"/>
        <v>#N/A</v>
      </c>
      <c r="AA67" s="296" t="e">
        <f t="shared" ca="1" si="129"/>
        <v>#N/A</v>
      </c>
      <c r="AB67" s="296" t="e">
        <f t="shared" ca="1" si="129"/>
        <v>#N/A</v>
      </c>
      <c r="AC67" s="296" t="e">
        <f t="shared" ca="1" si="129"/>
        <v>#N/A</v>
      </c>
      <c r="AD67" s="296" t="e">
        <f t="shared" ca="1" si="123"/>
        <v>#N/A</v>
      </c>
      <c r="AE67" s="296" t="e">
        <f t="shared" ca="1" si="123"/>
        <v>#N/A</v>
      </c>
      <c r="AF67" s="297" t="e">
        <f t="shared" ca="1" si="123"/>
        <v>#N/A</v>
      </c>
      <c r="AG67" s="296" t="e">
        <f t="shared" ca="1" si="123"/>
        <v>#N/A</v>
      </c>
      <c r="AH67" s="296" t="e">
        <f t="shared" ca="1" si="123"/>
        <v>#N/A</v>
      </c>
      <c r="AI67" s="296" t="e">
        <f t="shared" ca="1" si="123"/>
        <v>#N/A</v>
      </c>
      <c r="AJ67" s="296" t="e">
        <f t="shared" ca="1" si="123"/>
        <v>#N/A</v>
      </c>
      <c r="AK67" s="296" t="e">
        <f t="shared" ca="1" si="123"/>
        <v>#N/A</v>
      </c>
      <c r="AL67" s="296" t="e">
        <f t="shared" ca="1" si="123"/>
        <v>#N/A</v>
      </c>
      <c r="AM67" s="296" t="e">
        <f t="shared" ca="1" si="123"/>
        <v>#N/A</v>
      </c>
      <c r="AN67" s="296" t="e">
        <f t="shared" ca="1" si="123"/>
        <v>#N/A</v>
      </c>
      <c r="AO67" s="296" t="e">
        <f t="shared" ca="1" si="123"/>
        <v>#N/A</v>
      </c>
      <c r="AP67" s="297" t="e">
        <f t="shared" ca="1" si="123"/>
        <v>#N/A</v>
      </c>
      <c r="AQ67" s="296" t="e">
        <f t="shared" ca="1" si="123"/>
        <v>#N/A</v>
      </c>
      <c r="AR67" s="296" t="e">
        <f t="shared" ca="1" si="123"/>
        <v>#N/A</v>
      </c>
      <c r="AS67" s="296" t="e">
        <f t="shared" ca="1" si="123"/>
        <v>#N/A</v>
      </c>
      <c r="AT67" s="296" t="e">
        <f t="shared" ca="1" si="123"/>
        <v>#N/A</v>
      </c>
      <c r="AU67" s="296" t="e">
        <f t="shared" ca="1" si="123"/>
        <v>#N/A</v>
      </c>
      <c r="AV67" s="296" t="e">
        <f t="shared" ca="1" si="124"/>
        <v>#N/A</v>
      </c>
      <c r="AW67" s="296" t="e">
        <f t="shared" ca="1" si="124"/>
        <v>#N/A</v>
      </c>
      <c r="AX67" s="296" t="e">
        <f t="shared" ca="1" si="124"/>
        <v>#N/A</v>
      </c>
      <c r="AY67" s="296" t="e">
        <f t="shared" ca="1" si="124"/>
        <v>#N/A</v>
      </c>
      <c r="AZ67" s="297" t="e">
        <f t="shared" ca="1" si="124"/>
        <v>#N/A</v>
      </c>
      <c r="BA67" s="296" t="e">
        <f t="shared" ca="1" si="124"/>
        <v>#N/A</v>
      </c>
      <c r="BB67" s="296" t="e">
        <f t="shared" ca="1" si="124"/>
        <v>#N/A</v>
      </c>
      <c r="BC67" s="296" t="e">
        <f t="shared" ca="1" si="124"/>
        <v>#N/A</v>
      </c>
      <c r="BD67" s="296" t="e">
        <f t="shared" ca="1" si="124"/>
        <v>#N/A</v>
      </c>
      <c r="BE67" s="296" t="e">
        <f t="shared" ca="1" si="124"/>
        <v>#N/A</v>
      </c>
      <c r="BF67" s="296" t="e">
        <f t="shared" ca="1" si="124"/>
        <v>#N/A</v>
      </c>
      <c r="BG67" s="296" t="e">
        <f t="shared" ca="1" si="124"/>
        <v>#N/A</v>
      </c>
      <c r="BH67" s="296" t="e">
        <f t="shared" ca="1" si="124"/>
        <v>#N/A</v>
      </c>
      <c r="BI67" s="296" t="e">
        <f t="shared" ca="1" si="124"/>
        <v>#N/A</v>
      </c>
      <c r="BJ67" s="297" t="e">
        <f t="shared" ca="1" si="124"/>
        <v>#N/A</v>
      </c>
      <c r="BK67" s="296" t="e">
        <f t="shared" ca="1" si="124"/>
        <v>#N/A</v>
      </c>
      <c r="BL67" s="296" t="e">
        <f t="shared" ca="1" si="124"/>
        <v>#N/A</v>
      </c>
      <c r="BM67" s="296" t="e">
        <f t="shared" ca="1" si="124"/>
        <v>#N/A</v>
      </c>
      <c r="BN67" s="296" t="e">
        <f t="shared" ca="1" si="127"/>
        <v>#N/A</v>
      </c>
      <c r="BO67" s="296" t="e">
        <f t="shared" ca="1" si="127"/>
        <v>#N/A</v>
      </c>
      <c r="BP67" s="296" t="e">
        <f t="shared" ca="1" si="127"/>
        <v>#N/A</v>
      </c>
      <c r="BQ67" s="296" t="e">
        <f t="shared" ca="1" si="127"/>
        <v>#N/A</v>
      </c>
      <c r="BR67" s="296" t="e">
        <f t="shared" ca="1" si="127"/>
        <v>#N/A</v>
      </c>
      <c r="BS67" s="296" t="e">
        <f t="shared" ca="1" si="127"/>
        <v>#N/A</v>
      </c>
      <c r="BT67" s="297" t="e">
        <f t="shared" ca="1" si="127"/>
        <v>#N/A</v>
      </c>
      <c r="BU67" s="296" t="e">
        <f t="shared" ca="1" si="127"/>
        <v>#N/A</v>
      </c>
      <c r="BV67" s="296" t="e">
        <f t="shared" ca="1" si="127"/>
        <v>#N/A</v>
      </c>
      <c r="BW67" s="296" t="e">
        <f t="shared" ca="1" si="127"/>
        <v>#N/A</v>
      </c>
      <c r="BX67" s="296" t="e">
        <f t="shared" ca="1" si="127"/>
        <v>#N/A</v>
      </c>
      <c r="BY67" s="296" t="e">
        <f t="shared" ca="1" si="127"/>
        <v>#N/A</v>
      </c>
      <c r="BZ67" s="296" t="e">
        <f t="shared" ca="1" si="127"/>
        <v>#N/A</v>
      </c>
      <c r="CA67" s="296" t="e">
        <f t="shared" ca="1" si="127"/>
        <v>#N/A</v>
      </c>
      <c r="CB67" s="296" t="e">
        <f t="shared" ca="1" si="127"/>
        <v>#N/A</v>
      </c>
      <c r="CC67" s="296" t="e">
        <f t="shared" ca="1" si="106"/>
        <v>#N/A</v>
      </c>
      <c r="CD67" s="297" t="e">
        <f t="shared" ca="1" si="106"/>
        <v>#N/A</v>
      </c>
      <c r="CE67" s="296" t="e">
        <f t="shared" ca="1" si="106"/>
        <v>#N/A</v>
      </c>
      <c r="CF67" s="296" t="e">
        <f t="shared" ca="1" si="106"/>
        <v>#N/A</v>
      </c>
      <c r="CG67" s="296" t="e">
        <f t="shared" ca="1" si="106"/>
        <v>#N/A</v>
      </c>
      <c r="CH67" s="296" t="e">
        <f t="shared" ca="1" si="106"/>
        <v>#N/A</v>
      </c>
      <c r="CI67" s="296" t="e">
        <f t="shared" ca="1" si="106"/>
        <v>#N/A</v>
      </c>
      <c r="CJ67" s="296" t="e">
        <f t="shared" ca="1" si="106"/>
        <v>#N/A</v>
      </c>
      <c r="CK67" s="296" t="e">
        <f t="shared" ca="1" si="106"/>
        <v>#N/A</v>
      </c>
      <c r="CL67" s="296" t="e">
        <f t="shared" ca="1" si="106"/>
        <v>#N/A</v>
      </c>
      <c r="CM67" s="296" t="e">
        <f t="shared" ca="1" si="106"/>
        <v>#N/A</v>
      </c>
      <c r="CN67" s="297" t="e">
        <f t="shared" ca="1" si="106"/>
        <v>#N/A</v>
      </c>
      <c r="CO67" s="296" t="e">
        <f t="shared" ca="1" si="106"/>
        <v>#N/A</v>
      </c>
      <c r="CP67" s="296" t="e">
        <f t="shared" ca="1" si="106"/>
        <v>#N/A</v>
      </c>
      <c r="CQ67" s="296" t="e">
        <f t="shared" ca="1" si="106"/>
        <v>#N/A</v>
      </c>
      <c r="CR67" s="296" t="e">
        <f t="shared" ca="1" si="122"/>
        <v>#N/A</v>
      </c>
      <c r="CS67" s="296" t="e">
        <f t="shared" ca="1" si="122"/>
        <v>#N/A</v>
      </c>
      <c r="CT67" s="296" t="e">
        <f t="shared" ca="1" si="122"/>
        <v>#N/A</v>
      </c>
      <c r="CU67" s="296" t="e">
        <f t="shared" ca="1" si="122"/>
        <v>#N/A</v>
      </c>
      <c r="CV67" s="296" t="e">
        <f t="shared" ca="1" si="122"/>
        <v>#N/A</v>
      </c>
      <c r="CW67" s="296" t="e">
        <f t="shared" ca="1" si="120"/>
        <v>#N/A</v>
      </c>
      <c r="CX67" s="297" t="e">
        <f t="shared" ca="1" si="120"/>
        <v>#N/A</v>
      </c>
      <c r="CY67" s="296" t="e">
        <f t="shared" ca="1" si="120"/>
        <v>#N/A</v>
      </c>
      <c r="CZ67" s="296" t="e">
        <f t="shared" ca="1" si="120"/>
        <v>#N/A</v>
      </c>
      <c r="DA67" s="296" t="e">
        <f t="shared" ca="1" si="120"/>
        <v>#N/A</v>
      </c>
      <c r="DB67" s="296" t="e">
        <f t="shared" ca="1" si="120"/>
        <v>#N/A</v>
      </c>
      <c r="DC67" s="296" t="e">
        <f t="shared" ca="1" si="120"/>
        <v>#N/A</v>
      </c>
      <c r="DD67" s="296" t="e">
        <f t="shared" ca="1" si="120"/>
        <v>#N/A</v>
      </c>
      <c r="DE67" s="296" t="e">
        <f t="shared" ca="1" si="120"/>
        <v>#N/A</v>
      </c>
      <c r="DF67" s="296" t="e">
        <f t="shared" ca="1" si="120"/>
        <v>#N/A</v>
      </c>
      <c r="DG67" s="296" t="e">
        <f t="shared" ca="1" si="120"/>
        <v>#N/A</v>
      </c>
      <c r="DH67" s="297" t="e">
        <f t="shared" ca="1" si="120"/>
        <v>#N/A</v>
      </c>
      <c r="DI67" s="296" t="e">
        <f t="shared" ca="1" si="120"/>
        <v>#N/A</v>
      </c>
      <c r="DJ67" s="296" t="e">
        <f t="shared" ca="1" si="120"/>
        <v>#N/A</v>
      </c>
      <c r="DK67" s="296" t="e">
        <f t="shared" ca="1" si="120"/>
        <v>#N/A</v>
      </c>
      <c r="DL67" s="296" t="e">
        <f t="shared" ca="1" si="120"/>
        <v>#N/A</v>
      </c>
      <c r="DM67" s="296" t="e">
        <f t="shared" ca="1" si="128"/>
        <v>#N/A</v>
      </c>
      <c r="DN67" s="296" t="e">
        <f t="shared" ca="1" si="128"/>
        <v>#N/A</v>
      </c>
      <c r="DO67" s="296" t="e">
        <f t="shared" ca="1" si="128"/>
        <v>#N/A</v>
      </c>
      <c r="DP67" s="296" t="e">
        <f t="shared" ca="1" si="128"/>
        <v>#N/A</v>
      </c>
      <c r="DQ67" s="296" t="e">
        <f t="shared" ca="1" si="128"/>
        <v>#N/A</v>
      </c>
      <c r="DR67" s="297" t="e">
        <f t="shared" ca="1" si="128"/>
        <v>#N/A</v>
      </c>
      <c r="DS67" s="296" t="e">
        <f t="shared" ca="1" si="128"/>
        <v>#N/A</v>
      </c>
      <c r="DT67" s="296" t="e">
        <f t="shared" ca="1" si="128"/>
        <v>#N/A</v>
      </c>
      <c r="DU67" s="296" t="e">
        <f t="shared" ca="1" si="128"/>
        <v>#N/A</v>
      </c>
      <c r="DV67" s="296" t="e">
        <f t="shared" ca="1" si="128"/>
        <v>#N/A</v>
      </c>
      <c r="DW67" s="296" t="e">
        <f t="shared" ca="1" si="128"/>
        <v>#N/A</v>
      </c>
      <c r="DX67" s="296" t="e">
        <f t="shared" ca="1" si="128"/>
        <v>#N/A</v>
      </c>
      <c r="DY67" s="296" t="e">
        <f t="shared" ca="1" si="128"/>
        <v>#N/A</v>
      </c>
      <c r="DZ67" s="296" t="e">
        <f t="shared" ca="1" si="128"/>
        <v>#N/A</v>
      </c>
      <c r="EA67" s="296" t="e">
        <f t="shared" ca="1" si="128"/>
        <v>#N/A</v>
      </c>
      <c r="EB67" s="297" t="e">
        <f t="shared" ca="1" si="128"/>
        <v>#N/A</v>
      </c>
    </row>
    <row r="68" spans="1:132" ht="15" customHeight="1" x14ac:dyDescent="0.35">
      <c r="A68" s="327" t="s">
        <v>94</v>
      </c>
      <c r="B68" s="328">
        <f t="shared" si="77"/>
        <v>5</v>
      </c>
      <c r="C68" s="292" t="e">
        <f ca="1">CONCATENATE($A$1,".",VLOOKUP($F68,Tools!$J$3:$K$6,2,FALSE),".",VLOOKUP($A68,Tools!$N$3:$O$10,2,FALSE),".",1,".",VLOOKUP($G68,Tools!$R$3:$S$23,2,FALSE),".",$H68)</f>
        <v>#N/A</v>
      </c>
      <c r="D68" s="293" t="e">
        <f t="shared" ca="1" si="126"/>
        <v>#N/A</v>
      </c>
      <c r="E68" s="293" t="e">
        <f t="shared" ca="1" si="126"/>
        <v>#N/A</v>
      </c>
      <c r="F68" s="293" t="e">
        <f t="shared" ca="1" si="126"/>
        <v>#N/A</v>
      </c>
      <c r="G68" s="293" t="e">
        <f t="shared" ca="1" si="126"/>
        <v>#N/A</v>
      </c>
      <c r="H68" s="294" t="e">
        <f t="shared" ca="1" si="74"/>
        <v>#N/A</v>
      </c>
      <c r="I68" s="295" t="e">
        <f t="shared" ca="1" si="85"/>
        <v>#N/A</v>
      </c>
      <c r="J68" s="295" t="e">
        <f t="shared" ca="1" si="85"/>
        <v>#N/A</v>
      </c>
      <c r="K68" s="295" t="e">
        <f t="shared" ca="1" si="85"/>
        <v>#N/A</v>
      </c>
      <c r="L68" s="329" t="e">
        <f t="shared" ca="1" si="85"/>
        <v>#N/A</v>
      </c>
      <c r="M68" s="296" t="e">
        <f t="shared" ca="1" si="129"/>
        <v>#N/A</v>
      </c>
      <c r="N68" s="296" t="e">
        <f t="shared" ca="1" si="129"/>
        <v>#N/A</v>
      </c>
      <c r="O68" s="296" t="e">
        <f t="shared" ca="1" si="129"/>
        <v>#N/A</v>
      </c>
      <c r="P68" s="296" t="e">
        <f t="shared" ca="1" si="129"/>
        <v>#N/A</v>
      </c>
      <c r="Q68" s="296" t="e">
        <f t="shared" ca="1" si="129"/>
        <v>#N/A</v>
      </c>
      <c r="R68" s="296" t="e">
        <f t="shared" ca="1" si="129"/>
        <v>#N/A</v>
      </c>
      <c r="S68" s="296" t="e">
        <f t="shared" ca="1" si="129"/>
        <v>#N/A</v>
      </c>
      <c r="T68" s="296" t="e">
        <f t="shared" ca="1" si="129"/>
        <v>#N/A</v>
      </c>
      <c r="U68" s="296" t="e">
        <f t="shared" ca="1" si="129"/>
        <v>#N/A</v>
      </c>
      <c r="V68" s="297" t="e">
        <f t="shared" ca="1" si="129"/>
        <v>#N/A</v>
      </c>
      <c r="W68" s="296" t="e">
        <f t="shared" ca="1" si="129"/>
        <v>#N/A</v>
      </c>
      <c r="X68" s="296" t="e">
        <f t="shared" ca="1" si="129"/>
        <v>#N/A</v>
      </c>
      <c r="Y68" s="296" t="e">
        <f t="shared" ca="1" si="129"/>
        <v>#N/A</v>
      </c>
      <c r="Z68" s="296" t="e">
        <f t="shared" ca="1" si="129"/>
        <v>#N/A</v>
      </c>
      <c r="AA68" s="296" t="e">
        <f t="shared" ca="1" si="129"/>
        <v>#N/A</v>
      </c>
      <c r="AB68" s="296" t="e">
        <f t="shared" ca="1" si="129"/>
        <v>#N/A</v>
      </c>
      <c r="AC68" s="296" t="e">
        <f t="shared" ca="1" si="129"/>
        <v>#N/A</v>
      </c>
      <c r="AD68" s="296" t="e">
        <f t="shared" ca="1" si="123"/>
        <v>#N/A</v>
      </c>
      <c r="AE68" s="296" t="e">
        <f t="shared" ca="1" si="123"/>
        <v>#N/A</v>
      </c>
      <c r="AF68" s="297" t="e">
        <f t="shared" ca="1" si="123"/>
        <v>#N/A</v>
      </c>
      <c r="AG68" s="296" t="e">
        <f t="shared" ca="1" si="123"/>
        <v>#N/A</v>
      </c>
      <c r="AH68" s="296" t="e">
        <f t="shared" ca="1" si="123"/>
        <v>#N/A</v>
      </c>
      <c r="AI68" s="296" t="e">
        <f t="shared" ca="1" si="123"/>
        <v>#N/A</v>
      </c>
      <c r="AJ68" s="296" t="e">
        <f t="shared" ca="1" si="123"/>
        <v>#N/A</v>
      </c>
      <c r="AK68" s="296" t="e">
        <f t="shared" ca="1" si="123"/>
        <v>#N/A</v>
      </c>
      <c r="AL68" s="296" t="e">
        <f t="shared" ca="1" si="123"/>
        <v>#N/A</v>
      </c>
      <c r="AM68" s="296" t="e">
        <f t="shared" ca="1" si="123"/>
        <v>#N/A</v>
      </c>
      <c r="AN68" s="296" t="e">
        <f t="shared" ca="1" si="123"/>
        <v>#N/A</v>
      </c>
      <c r="AO68" s="296" t="e">
        <f t="shared" ca="1" si="123"/>
        <v>#N/A</v>
      </c>
      <c r="AP68" s="297" t="e">
        <f t="shared" ca="1" si="123"/>
        <v>#N/A</v>
      </c>
      <c r="AQ68" s="296" t="e">
        <f t="shared" ca="1" si="123"/>
        <v>#N/A</v>
      </c>
      <c r="AR68" s="296" t="e">
        <f t="shared" ca="1" si="123"/>
        <v>#N/A</v>
      </c>
      <c r="AS68" s="296" t="e">
        <f t="shared" ca="1" si="123"/>
        <v>#N/A</v>
      </c>
      <c r="AT68" s="296" t="e">
        <f t="shared" ca="1" si="123"/>
        <v>#N/A</v>
      </c>
      <c r="AU68" s="296" t="e">
        <f t="shared" ca="1" si="123"/>
        <v>#N/A</v>
      </c>
      <c r="AV68" s="296" t="e">
        <f t="shared" ca="1" si="124"/>
        <v>#N/A</v>
      </c>
      <c r="AW68" s="296" t="e">
        <f t="shared" ca="1" si="124"/>
        <v>#N/A</v>
      </c>
      <c r="AX68" s="296" t="e">
        <f t="shared" ca="1" si="124"/>
        <v>#N/A</v>
      </c>
      <c r="AY68" s="296" t="e">
        <f t="shared" ca="1" si="124"/>
        <v>#N/A</v>
      </c>
      <c r="AZ68" s="297" t="e">
        <f t="shared" ca="1" si="124"/>
        <v>#N/A</v>
      </c>
      <c r="BA68" s="296" t="e">
        <f t="shared" ca="1" si="124"/>
        <v>#N/A</v>
      </c>
      <c r="BB68" s="296" t="e">
        <f t="shared" ca="1" si="124"/>
        <v>#N/A</v>
      </c>
      <c r="BC68" s="296" t="e">
        <f t="shared" ca="1" si="124"/>
        <v>#N/A</v>
      </c>
      <c r="BD68" s="296" t="e">
        <f t="shared" ca="1" si="124"/>
        <v>#N/A</v>
      </c>
      <c r="BE68" s="296" t="e">
        <f t="shared" ca="1" si="124"/>
        <v>#N/A</v>
      </c>
      <c r="BF68" s="296" t="e">
        <f t="shared" ca="1" si="124"/>
        <v>#N/A</v>
      </c>
      <c r="BG68" s="296" t="e">
        <f t="shared" ca="1" si="124"/>
        <v>#N/A</v>
      </c>
      <c r="BH68" s="296" t="e">
        <f t="shared" ca="1" si="124"/>
        <v>#N/A</v>
      </c>
      <c r="BI68" s="296" t="e">
        <f t="shared" ca="1" si="124"/>
        <v>#N/A</v>
      </c>
      <c r="BJ68" s="297" t="e">
        <f t="shared" ca="1" si="124"/>
        <v>#N/A</v>
      </c>
      <c r="BK68" s="296" t="e">
        <f t="shared" ca="1" si="124"/>
        <v>#N/A</v>
      </c>
      <c r="BL68" s="296" t="e">
        <f t="shared" ca="1" si="124"/>
        <v>#N/A</v>
      </c>
      <c r="BM68" s="296" t="e">
        <f t="shared" ca="1" si="124"/>
        <v>#N/A</v>
      </c>
      <c r="BN68" s="296" t="e">
        <f t="shared" ca="1" si="127"/>
        <v>#N/A</v>
      </c>
      <c r="BO68" s="296" t="e">
        <f t="shared" ca="1" si="127"/>
        <v>#N/A</v>
      </c>
      <c r="BP68" s="296" t="e">
        <f t="shared" ca="1" si="127"/>
        <v>#N/A</v>
      </c>
      <c r="BQ68" s="296" t="e">
        <f t="shared" ca="1" si="127"/>
        <v>#N/A</v>
      </c>
      <c r="BR68" s="296" t="e">
        <f t="shared" ca="1" si="127"/>
        <v>#N/A</v>
      </c>
      <c r="BS68" s="296" t="e">
        <f t="shared" ca="1" si="127"/>
        <v>#N/A</v>
      </c>
      <c r="BT68" s="297" t="e">
        <f t="shared" ca="1" si="127"/>
        <v>#N/A</v>
      </c>
      <c r="BU68" s="296" t="e">
        <f t="shared" ca="1" si="127"/>
        <v>#N/A</v>
      </c>
      <c r="BV68" s="296" t="e">
        <f t="shared" ca="1" si="127"/>
        <v>#N/A</v>
      </c>
      <c r="BW68" s="296" t="e">
        <f t="shared" ca="1" si="127"/>
        <v>#N/A</v>
      </c>
      <c r="BX68" s="296" t="e">
        <f t="shared" ca="1" si="127"/>
        <v>#N/A</v>
      </c>
      <c r="BY68" s="296" t="e">
        <f t="shared" ca="1" si="127"/>
        <v>#N/A</v>
      </c>
      <c r="BZ68" s="296" t="e">
        <f t="shared" ca="1" si="127"/>
        <v>#N/A</v>
      </c>
      <c r="CA68" s="296" t="e">
        <f t="shared" ca="1" si="127"/>
        <v>#N/A</v>
      </c>
      <c r="CB68" s="296" t="e">
        <f t="shared" ca="1" si="127"/>
        <v>#N/A</v>
      </c>
      <c r="CC68" s="296" t="e">
        <f t="shared" ca="1" si="106"/>
        <v>#N/A</v>
      </c>
      <c r="CD68" s="297" t="e">
        <f t="shared" ca="1" si="106"/>
        <v>#N/A</v>
      </c>
      <c r="CE68" s="296" t="e">
        <f t="shared" ca="1" si="106"/>
        <v>#N/A</v>
      </c>
      <c r="CF68" s="296" t="e">
        <f t="shared" ca="1" si="106"/>
        <v>#N/A</v>
      </c>
      <c r="CG68" s="296" t="e">
        <f t="shared" ca="1" si="106"/>
        <v>#N/A</v>
      </c>
      <c r="CH68" s="296" t="e">
        <f t="shared" ca="1" si="106"/>
        <v>#N/A</v>
      </c>
      <c r="CI68" s="296" t="e">
        <f t="shared" ca="1" si="106"/>
        <v>#N/A</v>
      </c>
      <c r="CJ68" s="296" t="e">
        <f t="shared" ca="1" si="106"/>
        <v>#N/A</v>
      </c>
      <c r="CK68" s="296" t="e">
        <f t="shared" ca="1" si="106"/>
        <v>#N/A</v>
      </c>
      <c r="CL68" s="296" t="e">
        <f t="shared" ca="1" si="106"/>
        <v>#N/A</v>
      </c>
      <c r="CM68" s="296" t="e">
        <f t="shared" ca="1" si="106"/>
        <v>#N/A</v>
      </c>
      <c r="CN68" s="297" t="e">
        <f t="shared" ca="1" si="106"/>
        <v>#N/A</v>
      </c>
      <c r="CO68" s="296" t="e">
        <f t="shared" ca="1" si="106"/>
        <v>#N/A</v>
      </c>
      <c r="CP68" s="296" t="e">
        <f t="shared" ca="1" si="106"/>
        <v>#N/A</v>
      </c>
      <c r="CQ68" s="296" t="e">
        <f t="shared" ca="1" si="106"/>
        <v>#N/A</v>
      </c>
      <c r="CR68" s="296" t="e">
        <f t="shared" ca="1" si="122"/>
        <v>#N/A</v>
      </c>
      <c r="CS68" s="296" t="e">
        <f t="shared" ca="1" si="122"/>
        <v>#N/A</v>
      </c>
      <c r="CT68" s="296" t="e">
        <f t="shared" ca="1" si="122"/>
        <v>#N/A</v>
      </c>
      <c r="CU68" s="296" t="e">
        <f t="shared" ca="1" si="122"/>
        <v>#N/A</v>
      </c>
      <c r="CV68" s="296" t="e">
        <f t="shared" ca="1" si="122"/>
        <v>#N/A</v>
      </c>
      <c r="CW68" s="296" t="e">
        <f t="shared" ca="1" si="122"/>
        <v>#N/A</v>
      </c>
      <c r="CX68" s="297" t="e">
        <f t="shared" ca="1" si="122"/>
        <v>#N/A</v>
      </c>
      <c r="CY68" s="296" t="e">
        <f t="shared" ca="1" si="122"/>
        <v>#N/A</v>
      </c>
      <c r="CZ68" s="296" t="e">
        <f t="shared" ca="1" si="122"/>
        <v>#N/A</v>
      </c>
      <c r="DA68" s="296" t="e">
        <f t="shared" ca="1" si="122"/>
        <v>#N/A</v>
      </c>
      <c r="DB68" s="296" t="e">
        <f t="shared" ca="1" si="122"/>
        <v>#N/A</v>
      </c>
      <c r="DC68" s="296" t="e">
        <f t="shared" ca="1" si="122"/>
        <v>#N/A</v>
      </c>
      <c r="DD68" s="296" t="e">
        <f t="shared" ca="1" si="122"/>
        <v>#N/A</v>
      </c>
      <c r="DE68" s="296" t="e">
        <f t="shared" ca="1" si="122"/>
        <v>#N/A</v>
      </c>
      <c r="DF68" s="296" t="e">
        <f t="shared" ca="1" si="122"/>
        <v>#N/A</v>
      </c>
      <c r="DG68" s="296" t="e">
        <f t="shared" ca="1" si="122"/>
        <v>#N/A</v>
      </c>
      <c r="DH68" s="297" t="e">
        <f t="shared" ca="1" si="122"/>
        <v>#N/A</v>
      </c>
      <c r="DI68" s="296" t="e">
        <f t="shared" ref="DI68:DX90" ca="1" si="130">IFERROR(INDEX(INDIRECT(CONCATENATE($A68,"!$A$1:$Z$999")),MATCH($B68,INDIRECT(CONCATENATE($A68,"!$A:$A")),0)+DI$3,DI$2)/$L68,INDEX(INDIRECT(CONCATENATE($A68,"!$A$1:$Z$999")),MATCH($B68,INDIRECT(CONCATENATE($A68,"!$A:$A")),0)+DI$3,DI$2))</f>
        <v>#N/A</v>
      </c>
      <c r="DJ68" s="296" t="e">
        <f t="shared" ca="1" si="130"/>
        <v>#N/A</v>
      </c>
      <c r="DK68" s="296" t="e">
        <f t="shared" ca="1" si="130"/>
        <v>#N/A</v>
      </c>
      <c r="DL68" s="296" t="e">
        <f t="shared" ca="1" si="130"/>
        <v>#N/A</v>
      </c>
      <c r="DM68" s="296" t="e">
        <f t="shared" ca="1" si="130"/>
        <v>#N/A</v>
      </c>
      <c r="DN68" s="296" t="e">
        <f t="shared" ca="1" si="130"/>
        <v>#N/A</v>
      </c>
      <c r="DO68" s="296" t="e">
        <f t="shared" ca="1" si="130"/>
        <v>#N/A</v>
      </c>
      <c r="DP68" s="296" t="e">
        <f t="shared" ca="1" si="130"/>
        <v>#N/A</v>
      </c>
      <c r="DQ68" s="296" t="e">
        <f t="shared" ca="1" si="130"/>
        <v>#N/A</v>
      </c>
      <c r="DR68" s="297" t="e">
        <f t="shared" ca="1" si="130"/>
        <v>#N/A</v>
      </c>
      <c r="DS68" s="296" t="e">
        <f t="shared" ca="1" si="130"/>
        <v>#N/A</v>
      </c>
      <c r="DT68" s="296" t="e">
        <f t="shared" ca="1" si="130"/>
        <v>#N/A</v>
      </c>
      <c r="DU68" s="296" t="e">
        <f t="shared" ca="1" si="130"/>
        <v>#N/A</v>
      </c>
      <c r="DV68" s="296" t="e">
        <f t="shared" ca="1" si="130"/>
        <v>#N/A</v>
      </c>
      <c r="DW68" s="296" t="e">
        <f t="shared" ca="1" si="130"/>
        <v>#N/A</v>
      </c>
      <c r="DX68" s="296" t="e">
        <f t="shared" ca="1" si="130"/>
        <v>#N/A</v>
      </c>
      <c r="DY68" s="296" t="e">
        <f t="shared" ca="1" si="128"/>
        <v>#N/A</v>
      </c>
      <c r="DZ68" s="296" t="e">
        <f t="shared" ca="1" si="128"/>
        <v>#N/A</v>
      </c>
      <c r="EA68" s="296" t="e">
        <f t="shared" ca="1" si="128"/>
        <v>#N/A</v>
      </c>
      <c r="EB68" s="297" t="e">
        <f t="shared" ca="1" si="128"/>
        <v>#N/A</v>
      </c>
    </row>
    <row r="69" spans="1:132" ht="15" customHeight="1" x14ac:dyDescent="0.35">
      <c r="A69" s="327" t="s">
        <v>94</v>
      </c>
      <c r="B69" s="328">
        <f t="shared" si="77"/>
        <v>6</v>
      </c>
      <c r="C69" s="292" t="e">
        <f ca="1">CONCATENATE($A$1,".",VLOOKUP($F69,Tools!$J$3:$K$6,2,FALSE),".",VLOOKUP($A69,Tools!$N$3:$O$10,2,FALSE),".",1,".",VLOOKUP($G69,Tools!$R$3:$S$23,2,FALSE),".",$H69)</f>
        <v>#N/A</v>
      </c>
      <c r="D69" s="293" t="e">
        <f t="shared" ca="1" si="126"/>
        <v>#N/A</v>
      </c>
      <c r="E69" s="293" t="e">
        <f t="shared" ca="1" si="126"/>
        <v>#N/A</v>
      </c>
      <c r="F69" s="293" t="e">
        <f t="shared" ca="1" si="126"/>
        <v>#N/A</v>
      </c>
      <c r="G69" s="293" t="e">
        <f t="shared" ca="1" si="126"/>
        <v>#N/A</v>
      </c>
      <c r="H69" s="294" t="e">
        <f t="shared" ref="H69:H123" ca="1" si="131">IF(IFERROR(G68=G69,FALSE),H68+1,IF(ISERROR(G69),#N/A,1))</f>
        <v>#N/A</v>
      </c>
      <c r="I69" s="295" t="e">
        <f t="shared" ca="1" si="85"/>
        <v>#N/A</v>
      </c>
      <c r="J69" s="295" t="e">
        <f t="shared" ca="1" si="85"/>
        <v>#N/A</v>
      </c>
      <c r="K69" s="295" t="e">
        <f t="shared" ca="1" si="85"/>
        <v>#N/A</v>
      </c>
      <c r="L69" s="329" t="e">
        <f t="shared" ca="1" si="85"/>
        <v>#N/A</v>
      </c>
      <c r="M69" s="296" t="e">
        <f t="shared" ca="1" si="129"/>
        <v>#N/A</v>
      </c>
      <c r="N69" s="296" t="e">
        <f t="shared" ca="1" si="129"/>
        <v>#N/A</v>
      </c>
      <c r="O69" s="296" t="e">
        <f t="shared" ca="1" si="129"/>
        <v>#N/A</v>
      </c>
      <c r="P69" s="296" t="e">
        <f t="shared" ca="1" si="129"/>
        <v>#N/A</v>
      </c>
      <c r="Q69" s="296" t="e">
        <f t="shared" ca="1" si="129"/>
        <v>#N/A</v>
      </c>
      <c r="R69" s="296" t="e">
        <f t="shared" ca="1" si="129"/>
        <v>#N/A</v>
      </c>
      <c r="S69" s="296" t="e">
        <f t="shared" ca="1" si="129"/>
        <v>#N/A</v>
      </c>
      <c r="T69" s="296" t="e">
        <f t="shared" ca="1" si="129"/>
        <v>#N/A</v>
      </c>
      <c r="U69" s="296" t="e">
        <f t="shared" ca="1" si="129"/>
        <v>#N/A</v>
      </c>
      <c r="V69" s="297" t="e">
        <f t="shared" ca="1" si="129"/>
        <v>#N/A</v>
      </c>
      <c r="W69" s="296" t="e">
        <f t="shared" ca="1" si="129"/>
        <v>#N/A</v>
      </c>
      <c r="X69" s="296" t="e">
        <f t="shared" ca="1" si="129"/>
        <v>#N/A</v>
      </c>
      <c r="Y69" s="296" t="e">
        <f t="shared" ca="1" si="129"/>
        <v>#N/A</v>
      </c>
      <c r="Z69" s="296" t="e">
        <f t="shared" ca="1" si="129"/>
        <v>#N/A</v>
      </c>
      <c r="AA69" s="296" t="e">
        <f t="shared" ca="1" si="129"/>
        <v>#N/A</v>
      </c>
      <c r="AB69" s="296" t="e">
        <f t="shared" ca="1" si="129"/>
        <v>#N/A</v>
      </c>
      <c r="AC69" s="296" t="e">
        <f t="shared" ca="1" si="129"/>
        <v>#N/A</v>
      </c>
      <c r="AD69" s="296" t="e">
        <f t="shared" ca="1" si="123"/>
        <v>#N/A</v>
      </c>
      <c r="AE69" s="296" t="e">
        <f t="shared" ca="1" si="123"/>
        <v>#N/A</v>
      </c>
      <c r="AF69" s="297" t="e">
        <f t="shared" ca="1" si="123"/>
        <v>#N/A</v>
      </c>
      <c r="AG69" s="296" t="e">
        <f t="shared" ca="1" si="123"/>
        <v>#N/A</v>
      </c>
      <c r="AH69" s="296" t="e">
        <f t="shared" ca="1" si="123"/>
        <v>#N/A</v>
      </c>
      <c r="AI69" s="296" t="e">
        <f t="shared" ca="1" si="123"/>
        <v>#N/A</v>
      </c>
      <c r="AJ69" s="296" t="e">
        <f t="shared" ca="1" si="123"/>
        <v>#N/A</v>
      </c>
      <c r="AK69" s="296" t="e">
        <f t="shared" ca="1" si="123"/>
        <v>#N/A</v>
      </c>
      <c r="AL69" s="296" t="e">
        <f t="shared" ca="1" si="123"/>
        <v>#N/A</v>
      </c>
      <c r="AM69" s="296" t="e">
        <f t="shared" ca="1" si="123"/>
        <v>#N/A</v>
      </c>
      <c r="AN69" s="296" t="e">
        <f t="shared" ca="1" si="123"/>
        <v>#N/A</v>
      </c>
      <c r="AO69" s="296" t="e">
        <f t="shared" ca="1" si="123"/>
        <v>#N/A</v>
      </c>
      <c r="AP69" s="297" t="e">
        <f t="shared" ca="1" si="123"/>
        <v>#N/A</v>
      </c>
      <c r="AQ69" s="296" t="e">
        <f t="shared" ca="1" si="123"/>
        <v>#N/A</v>
      </c>
      <c r="AR69" s="296" t="e">
        <f t="shared" ca="1" si="123"/>
        <v>#N/A</v>
      </c>
      <c r="AS69" s="296" t="e">
        <f t="shared" ca="1" si="123"/>
        <v>#N/A</v>
      </c>
      <c r="AT69" s="296" t="e">
        <f t="shared" ca="1" si="123"/>
        <v>#N/A</v>
      </c>
      <c r="AU69" s="296" t="e">
        <f t="shared" ca="1" si="123"/>
        <v>#N/A</v>
      </c>
      <c r="AV69" s="296" t="e">
        <f t="shared" ca="1" si="124"/>
        <v>#N/A</v>
      </c>
      <c r="AW69" s="296" t="e">
        <f t="shared" ca="1" si="124"/>
        <v>#N/A</v>
      </c>
      <c r="AX69" s="296" t="e">
        <f t="shared" ca="1" si="124"/>
        <v>#N/A</v>
      </c>
      <c r="AY69" s="296" t="e">
        <f t="shared" ca="1" si="124"/>
        <v>#N/A</v>
      </c>
      <c r="AZ69" s="297" t="e">
        <f t="shared" ca="1" si="124"/>
        <v>#N/A</v>
      </c>
      <c r="BA69" s="296" t="e">
        <f t="shared" ca="1" si="124"/>
        <v>#N/A</v>
      </c>
      <c r="BB69" s="296" t="e">
        <f t="shared" ca="1" si="124"/>
        <v>#N/A</v>
      </c>
      <c r="BC69" s="296" t="e">
        <f t="shared" ca="1" si="124"/>
        <v>#N/A</v>
      </c>
      <c r="BD69" s="296" t="e">
        <f t="shared" ca="1" si="124"/>
        <v>#N/A</v>
      </c>
      <c r="BE69" s="296" t="e">
        <f t="shared" ca="1" si="124"/>
        <v>#N/A</v>
      </c>
      <c r="BF69" s="296" t="e">
        <f t="shared" ca="1" si="124"/>
        <v>#N/A</v>
      </c>
      <c r="BG69" s="296" t="e">
        <f t="shared" ca="1" si="124"/>
        <v>#N/A</v>
      </c>
      <c r="BH69" s="296" t="e">
        <f t="shared" ca="1" si="124"/>
        <v>#N/A</v>
      </c>
      <c r="BI69" s="296" t="e">
        <f t="shared" ca="1" si="124"/>
        <v>#N/A</v>
      </c>
      <c r="BJ69" s="297" t="e">
        <f t="shared" ca="1" si="124"/>
        <v>#N/A</v>
      </c>
      <c r="BK69" s="296" t="e">
        <f t="shared" ca="1" si="124"/>
        <v>#N/A</v>
      </c>
      <c r="BL69" s="296" t="e">
        <f t="shared" ca="1" si="124"/>
        <v>#N/A</v>
      </c>
      <c r="BM69" s="296" t="e">
        <f t="shared" ca="1" si="124"/>
        <v>#N/A</v>
      </c>
      <c r="BN69" s="296" t="e">
        <f t="shared" ca="1" si="127"/>
        <v>#N/A</v>
      </c>
      <c r="BO69" s="296" t="e">
        <f t="shared" ca="1" si="127"/>
        <v>#N/A</v>
      </c>
      <c r="BP69" s="296" t="e">
        <f t="shared" ca="1" si="127"/>
        <v>#N/A</v>
      </c>
      <c r="BQ69" s="296" t="e">
        <f t="shared" ca="1" si="127"/>
        <v>#N/A</v>
      </c>
      <c r="BR69" s="296" t="e">
        <f t="shared" ca="1" si="127"/>
        <v>#N/A</v>
      </c>
      <c r="BS69" s="296" t="e">
        <f t="shared" ca="1" si="127"/>
        <v>#N/A</v>
      </c>
      <c r="BT69" s="297" t="e">
        <f t="shared" ca="1" si="127"/>
        <v>#N/A</v>
      </c>
      <c r="BU69" s="296" t="e">
        <f t="shared" ca="1" si="127"/>
        <v>#N/A</v>
      </c>
      <c r="BV69" s="296" t="e">
        <f t="shared" ca="1" si="127"/>
        <v>#N/A</v>
      </c>
      <c r="BW69" s="296" t="e">
        <f t="shared" ca="1" si="127"/>
        <v>#N/A</v>
      </c>
      <c r="BX69" s="296" t="e">
        <f t="shared" ca="1" si="127"/>
        <v>#N/A</v>
      </c>
      <c r="BY69" s="296" t="e">
        <f t="shared" ca="1" si="127"/>
        <v>#N/A</v>
      </c>
      <c r="BZ69" s="296" t="e">
        <f t="shared" ca="1" si="127"/>
        <v>#N/A</v>
      </c>
      <c r="CA69" s="296" t="e">
        <f t="shared" ca="1" si="127"/>
        <v>#N/A</v>
      </c>
      <c r="CB69" s="296" t="e">
        <f t="shared" ca="1" si="127"/>
        <v>#N/A</v>
      </c>
      <c r="CC69" s="296" t="e">
        <f t="shared" ca="1" si="106"/>
        <v>#N/A</v>
      </c>
      <c r="CD69" s="297" t="e">
        <f t="shared" ca="1" si="106"/>
        <v>#N/A</v>
      </c>
      <c r="CE69" s="296" t="e">
        <f t="shared" ca="1" si="106"/>
        <v>#N/A</v>
      </c>
      <c r="CF69" s="296" t="e">
        <f t="shared" ca="1" si="106"/>
        <v>#N/A</v>
      </c>
      <c r="CG69" s="296" t="e">
        <f t="shared" ca="1" si="106"/>
        <v>#N/A</v>
      </c>
      <c r="CH69" s="296" t="e">
        <f t="shared" ca="1" si="106"/>
        <v>#N/A</v>
      </c>
      <c r="CI69" s="296" t="e">
        <f t="shared" ca="1" si="106"/>
        <v>#N/A</v>
      </c>
      <c r="CJ69" s="296" t="e">
        <f t="shared" ca="1" si="106"/>
        <v>#N/A</v>
      </c>
      <c r="CK69" s="296" t="e">
        <f t="shared" ca="1" si="106"/>
        <v>#N/A</v>
      </c>
      <c r="CL69" s="296" t="e">
        <f t="shared" ca="1" si="106"/>
        <v>#N/A</v>
      </c>
      <c r="CM69" s="296" t="e">
        <f t="shared" ca="1" si="106"/>
        <v>#N/A</v>
      </c>
      <c r="CN69" s="297" t="e">
        <f t="shared" ca="1" si="106"/>
        <v>#N/A</v>
      </c>
      <c r="CO69" s="296" t="e">
        <f t="shared" ca="1" si="106"/>
        <v>#N/A</v>
      </c>
      <c r="CP69" s="296" t="e">
        <f t="shared" ca="1" si="106"/>
        <v>#N/A</v>
      </c>
      <c r="CQ69" s="296" t="e">
        <f t="shared" ca="1" si="106"/>
        <v>#N/A</v>
      </c>
      <c r="CR69" s="296" t="e">
        <f t="shared" ca="1" si="122"/>
        <v>#N/A</v>
      </c>
      <c r="CS69" s="296" t="e">
        <f t="shared" ca="1" si="122"/>
        <v>#N/A</v>
      </c>
      <c r="CT69" s="296" t="e">
        <f t="shared" ca="1" si="122"/>
        <v>#N/A</v>
      </c>
      <c r="CU69" s="296" t="e">
        <f t="shared" ca="1" si="122"/>
        <v>#N/A</v>
      </c>
      <c r="CV69" s="296" t="e">
        <f t="shared" ca="1" si="122"/>
        <v>#N/A</v>
      </c>
      <c r="CW69" s="296" t="e">
        <f t="shared" ca="1" si="122"/>
        <v>#N/A</v>
      </c>
      <c r="CX69" s="297" t="e">
        <f t="shared" ca="1" si="122"/>
        <v>#N/A</v>
      </c>
      <c r="CY69" s="296" t="e">
        <f t="shared" ca="1" si="122"/>
        <v>#N/A</v>
      </c>
      <c r="CZ69" s="296" t="e">
        <f t="shared" ca="1" si="122"/>
        <v>#N/A</v>
      </c>
      <c r="DA69" s="296" t="e">
        <f t="shared" ca="1" si="122"/>
        <v>#N/A</v>
      </c>
      <c r="DB69" s="296" t="e">
        <f t="shared" ca="1" si="122"/>
        <v>#N/A</v>
      </c>
      <c r="DC69" s="296" t="e">
        <f t="shared" ca="1" si="122"/>
        <v>#N/A</v>
      </c>
      <c r="DD69" s="296" t="e">
        <f t="shared" ca="1" si="122"/>
        <v>#N/A</v>
      </c>
      <c r="DE69" s="296" t="e">
        <f t="shared" ca="1" si="122"/>
        <v>#N/A</v>
      </c>
      <c r="DF69" s="296" t="e">
        <f t="shared" ca="1" si="122"/>
        <v>#N/A</v>
      </c>
      <c r="DG69" s="296" t="e">
        <f t="shared" ca="1" si="122"/>
        <v>#N/A</v>
      </c>
      <c r="DH69" s="297" t="e">
        <f t="shared" ca="1" si="122"/>
        <v>#N/A</v>
      </c>
      <c r="DI69" s="296" t="e">
        <f t="shared" ca="1" si="130"/>
        <v>#N/A</v>
      </c>
      <c r="DJ69" s="296" t="e">
        <f t="shared" ca="1" si="130"/>
        <v>#N/A</v>
      </c>
      <c r="DK69" s="296" t="e">
        <f t="shared" ca="1" si="130"/>
        <v>#N/A</v>
      </c>
      <c r="DL69" s="296" t="e">
        <f t="shared" ca="1" si="130"/>
        <v>#N/A</v>
      </c>
      <c r="DM69" s="296" t="e">
        <f t="shared" ca="1" si="130"/>
        <v>#N/A</v>
      </c>
      <c r="DN69" s="296" t="e">
        <f t="shared" ca="1" si="130"/>
        <v>#N/A</v>
      </c>
      <c r="DO69" s="296" t="e">
        <f t="shared" ca="1" si="130"/>
        <v>#N/A</v>
      </c>
      <c r="DP69" s="296" t="e">
        <f t="shared" ca="1" si="130"/>
        <v>#N/A</v>
      </c>
      <c r="DQ69" s="296" t="e">
        <f t="shared" ca="1" si="130"/>
        <v>#N/A</v>
      </c>
      <c r="DR69" s="297" t="e">
        <f t="shared" ca="1" si="130"/>
        <v>#N/A</v>
      </c>
      <c r="DS69" s="296" t="e">
        <f t="shared" ca="1" si="130"/>
        <v>#N/A</v>
      </c>
      <c r="DT69" s="296" t="e">
        <f t="shared" ca="1" si="130"/>
        <v>#N/A</v>
      </c>
      <c r="DU69" s="296" t="e">
        <f t="shared" ca="1" si="130"/>
        <v>#N/A</v>
      </c>
      <c r="DV69" s="296" t="e">
        <f t="shared" ca="1" si="130"/>
        <v>#N/A</v>
      </c>
      <c r="DW69" s="296" t="e">
        <f t="shared" ca="1" si="130"/>
        <v>#N/A</v>
      </c>
      <c r="DX69" s="296" t="e">
        <f t="shared" ca="1" si="130"/>
        <v>#N/A</v>
      </c>
      <c r="DY69" s="296" t="e">
        <f t="shared" ca="1" si="128"/>
        <v>#N/A</v>
      </c>
      <c r="DZ69" s="296" t="e">
        <f t="shared" ca="1" si="128"/>
        <v>#N/A</v>
      </c>
      <c r="EA69" s="296" t="e">
        <f t="shared" ca="1" si="128"/>
        <v>#N/A</v>
      </c>
      <c r="EB69" s="297" t="e">
        <f t="shared" ca="1" si="128"/>
        <v>#N/A</v>
      </c>
    </row>
    <row r="70" spans="1:132" ht="15" customHeight="1" x14ac:dyDescent="0.35">
      <c r="A70" s="327" t="s">
        <v>94</v>
      </c>
      <c r="B70" s="328">
        <f t="shared" si="77"/>
        <v>7</v>
      </c>
      <c r="C70" s="292" t="e">
        <f ca="1">CONCATENATE($A$1,".",VLOOKUP($F70,Tools!$J$3:$K$6,2,FALSE),".",VLOOKUP($A70,Tools!$N$3:$O$10,2,FALSE),".",1,".",VLOOKUP($G70,Tools!$R$3:$S$23,2,FALSE),".",$H70)</f>
        <v>#N/A</v>
      </c>
      <c r="D70" s="293" t="e">
        <f t="shared" ca="1" si="126"/>
        <v>#N/A</v>
      </c>
      <c r="E70" s="293" t="e">
        <f t="shared" ca="1" si="126"/>
        <v>#N/A</v>
      </c>
      <c r="F70" s="293" t="e">
        <f t="shared" ca="1" si="126"/>
        <v>#N/A</v>
      </c>
      <c r="G70" s="293" t="e">
        <f t="shared" ca="1" si="126"/>
        <v>#N/A</v>
      </c>
      <c r="H70" s="294" t="e">
        <f t="shared" ca="1" si="131"/>
        <v>#N/A</v>
      </c>
      <c r="I70" s="295" t="e">
        <f t="shared" ca="1" si="85"/>
        <v>#N/A</v>
      </c>
      <c r="J70" s="295" t="e">
        <f t="shared" ca="1" si="85"/>
        <v>#N/A</v>
      </c>
      <c r="K70" s="295" t="e">
        <f t="shared" ca="1" si="85"/>
        <v>#N/A</v>
      </c>
      <c r="L70" s="329" t="e">
        <f t="shared" ca="1" si="85"/>
        <v>#N/A</v>
      </c>
      <c r="M70" s="296" t="e">
        <f t="shared" ca="1" si="129"/>
        <v>#N/A</v>
      </c>
      <c r="N70" s="296" t="e">
        <f t="shared" ca="1" si="129"/>
        <v>#N/A</v>
      </c>
      <c r="O70" s="296" t="e">
        <f t="shared" ca="1" si="129"/>
        <v>#N/A</v>
      </c>
      <c r="P70" s="296" t="e">
        <f t="shared" ca="1" si="129"/>
        <v>#N/A</v>
      </c>
      <c r="Q70" s="296" t="e">
        <f t="shared" ca="1" si="129"/>
        <v>#N/A</v>
      </c>
      <c r="R70" s="296" t="e">
        <f t="shared" ca="1" si="129"/>
        <v>#N/A</v>
      </c>
      <c r="S70" s="296" t="e">
        <f t="shared" ca="1" si="129"/>
        <v>#N/A</v>
      </c>
      <c r="T70" s="296" t="e">
        <f t="shared" ca="1" si="129"/>
        <v>#N/A</v>
      </c>
      <c r="U70" s="296" t="e">
        <f t="shared" ca="1" si="129"/>
        <v>#N/A</v>
      </c>
      <c r="V70" s="297" t="e">
        <f t="shared" ca="1" si="129"/>
        <v>#N/A</v>
      </c>
      <c r="W70" s="296" t="e">
        <f t="shared" ca="1" si="129"/>
        <v>#N/A</v>
      </c>
      <c r="X70" s="296" t="e">
        <f t="shared" ca="1" si="129"/>
        <v>#N/A</v>
      </c>
      <c r="Y70" s="296" t="e">
        <f t="shared" ca="1" si="129"/>
        <v>#N/A</v>
      </c>
      <c r="Z70" s="296" t="e">
        <f t="shared" ca="1" si="129"/>
        <v>#N/A</v>
      </c>
      <c r="AA70" s="296" t="e">
        <f t="shared" ca="1" si="129"/>
        <v>#N/A</v>
      </c>
      <c r="AB70" s="296" t="e">
        <f t="shared" ca="1" si="129"/>
        <v>#N/A</v>
      </c>
      <c r="AC70" s="296" t="e">
        <f t="shared" ca="1" si="129"/>
        <v>#N/A</v>
      </c>
      <c r="AD70" s="296" t="e">
        <f t="shared" ca="1" si="123"/>
        <v>#N/A</v>
      </c>
      <c r="AE70" s="296" t="e">
        <f t="shared" ca="1" si="123"/>
        <v>#N/A</v>
      </c>
      <c r="AF70" s="297" t="e">
        <f t="shared" ca="1" si="123"/>
        <v>#N/A</v>
      </c>
      <c r="AG70" s="296" t="e">
        <f t="shared" ca="1" si="123"/>
        <v>#N/A</v>
      </c>
      <c r="AH70" s="296" t="e">
        <f t="shared" ca="1" si="123"/>
        <v>#N/A</v>
      </c>
      <c r="AI70" s="296" t="e">
        <f t="shared" ca="1" si="123"/>
        <v>#N/A</v>
      </c>
      <c r="AJ70" s="296" t="e">
        <f t="shared" ca="1" si="123"/>
        <v>#N/A</v>
      </c>
      <c r="AK70" s="296" t="e">
        <f t="shared" ca="1" si="123"/>
        <v>#N/A</v>
      </c>
      <c r="AL70" s="296" t="e">
        <f t="shared" ca="1" si="123"/>
        <v>#N/A</v>
      </c>
      <c r="AM70" s="296" t="e">
        <f t="shared" ca="1" si="123"/>
        <v>#N/A</v>
      </c>
      <c r="AN70" s="296" t="e">
        <f t="shared" ca="1" si="123"/>
        <v>#N/A</v>
      </c>
      <c r="AO70" s="296" t="e">
        <f t="shared" ca="1" si="123"/>
        <v>#N/A</v>
      </c>
      <c r="AP70" s="297" t="e">
        <f t="shared" ca="1" si="123"/>
        <v>#N/A</v>
      </c>
      <c r="AQ70" s="296" t="e">
        <f t="shared" ca="1" si="123"/>
        <v>#N/A</v>
      </c>
      <c r="AR70" s="296" t="e">
        <f t="shared" ca="1" si="123"/>
        <v>#N/A</v>
      </c>
      <c r="AS70" s="296" t="e">
        <f t="shared" ca="1" si="123"/>
        <v>#N/A</v>
      </c>
      <c r="AT70" s="296" t="e">
        <f t="shared" ca="1" si="123"/>
        <v>#N/A</v>
      </c>
      <c r="AU70" s="296" t="e">
        <f t="shared" ca="1" si="123"/>
        <v>#N/A</v>
      </c>
      <c r="AV70" s="296" t="e">
        <f t="shared" ca="1" si="124"/>
        <v>#N/A</v>
      </c>
      <c r="AW70" s="296" t="e">
        <f t="shared" ca="1" si="124"/>
        <v>#N/A</v>
      </c>
      <c r="AX70" s="296" t="e">
        <f t="shared" ca="1" si="124"/>
        <v>#N/A</v>
      </c>
      <c r="AY70" s="296" t="e">
        <f t="shared" ca="1" si="124"/>
        <v>#N/A</v>
      </c>
      <c r="AZ70" s="297" t="e">
        <f t="shared" ca="1" si="124"/>
        <v>#N/A</v>
      </c>
      <c r="BA70" s="296" t="e">
        <f t="shared" ca="1" si="124"/>
        <v>#N/A</v>
      </c>
      <c r="BB70" s="296" t="e">
        <f t="shared" ca="1" si="124"/>
        <v>#N/A</v>
      </c>
      <c r="BC70" s="296" t="e">
        <f t="shared" ca="1" si="124"/>
        <v>#N/A</v>
      </c>
      <c r="BD70" s="296" t="e">
        <f t="shared" ca="1" si="124"/>
        <v>#N/A</v>
      </c>
      <c r="BE70" s="296" t="e">
        <f t="shared" ca="1" si="124"/>
        <v>#N/A</v>
      </c>
      <c r="BF70" s="296" t="e">
        <f t="shared" ca="1" si="124"/>
        <v>#N/A</v>
      </c>
      <c r="BG70" s="296" t="e">
        <f t="shared" ca="1" si="124"/>
        <v>#N/A</v>
      </c>
      <c r="BH70" s="296" t="e">
        <f t="shared" ca="1" si="124"/>
        <v>#N/A</v>
      </c>
      <c r="BI70" s="296" t="e">
        <f t="shared" ca="1" si="124"/>
        <v>#N/A</v>
      </c>
      <c r="BJ70" s="297" t="e">
        <f t="shared" ca="1" si="124"/>
        <v>#N/A</v>
      </c>
      <c r="BK70" s="296" t="e">
        <f t="shared" ca="1" si="124"/>
        <v>#N/A</v>
      </c>
      <c r="BL70" s="296" t="e">
        <f t="shared" ca="1" si="124"/>
        <v>#N/A</v>
      </c>
      <c r="BM70" s="296" t="e">
        <f t="shared" ca="1" si="124"/>
        <v>#N/A</v>
      </c>
      <c r="BN70" s="296" t="e">
        <f t="shared" ca="1" si="127"/>
        <v>#N/A</v>
      </c>
      <c r="BO70" s="296" t="e">
        <f t="shared" ca="1" si="127"/>
        <v>#N/A</v>
      </c>
      <c r="BP70" s="296" t="e">
        <f t="shared" ca="1" si="127"/>
        <v>#N/A</v>
      </c>
      <c r="BQ70" s="296" t="e">
        <f t="shared" ca="1" si="127"/>
        <v>#N/A</v>
      </c>
      <c r="BR70" s="296" t="e">
        <f t="shared" ca="1" si="127"/>
        <v>#N/A</v>
      </c>
      <c r="BS70" s="296" t="e">
        <f t="shared" ca="1" si="127"/>
        <v>#N/A</v>
      </c>
      <c r="BT70" s="297" t="e">
        <f t="shared" ca="1" si="127"/>
        <v>#N/A</v>
      </c>
      <c r="BU70" s="296" t="e">
        <f t="shared" ca="1" si="127"/>
        <v>#N/A</v>
      </c>
      <c r="BV70" s="296" t="e">
        <f t="shared" ca="1" si="127"/>
        <v>#N/A</v>
      </c>
      <c r="BW70" s="296" t="e">
        <f t="shared" ca="1" si="127"/>
        <v>#N/A</v>
      </c>
      <c r="BX70" s="296" t="e">
        <f t="shared" ca="1" si="127"/>
        <v>#N/A</v>
      </c>
      <c r="BY70" s="296" t="e">
        <f t="shared" ca="1" si="127"/>
        <v>#N/A</v>
      </c>
      <c r="BZ70" s="296" t="e">
        <f t="shared" ca="1" si="127"/>
        <v>#N/A</v>
      </c>
      <c r="CA70" s="296" t="e">
        <f t="shared" ca="1" si="127"/>
        <v>#N/A</v>
      </c>
      <c r="CB70" s="296" t="e">
        <f t="shared" ca="1" si="127"/>
        <v>#N/A</v>
      </c>
      <c r="CC70" s="296" t="e">
        <f t="shared" ca="1" si="106"/>
        <v>#N/A</v>
      </c>
      <c r="CD70" s="297" t="e">
        <f t="shared" ca="1" si="106"/>
        <v>#N/A</v>
      </c>
      <c r="CE70" s="296" t="e">
        <f t="shared" ca="1" si="106"/>
        <v>#N/A</v>
      </c>
      <c r="CF70" s="296" t="e">
        <f t="shared" ca="1" si="106"/>
        <v>#N/A</v>
      </c>
      <c r="CG70" s="296" t="e">
        <f t="shared" ca="1" si="106"/>
        <v>#N/A</v>
      </c>
      <c r="CH70" s="296" t="e">
        <f t="shared" ca="1" si="106"/>
        <v>#N/A</v>
      </c>
      <c r="CI70" s="296" t="e">
        <f t="shared" ca="1" si="106"/>
        <v>#N/A</v>
      </c>
      <c r="CJ70" s="296" t="e">
        <f t="shared" ca="1" si="106"/>
        <v>#N/A</v>
      </c>
      <c r="CK70" s="296" t="e">
        <f t="shared" ca="1" si="106"/>
        <v>#N/A</v>
      </c>
      <c r="CL70" s="296" t="e">
        <f t="shared" ca="1" si="106"/>
        <v>#N/A</v>
      </c>
      <c r="CM70" s="296" t="e">
        <f t="shared" ca="1" si="106"/>
        <v>#N/A</v>
      </c>
      <c r="CN70" s="297" t="e">
        <f t="shared" ca="1" si="106"/>
        <v>#N/A</v>
      </c>
      <c r="CO70" s="296" t="e">
        <f t="shared" ca="1" si="106"/>
        <v>#N/A</v>
      </c>
      <c r="CP70" s="296" t="e">
        <f t="shared" ca="1" si="106"/>
        <v>#N/A</v>
      </c>
      <c r="CQ70" s="296" t="e">
        <f t="shared" ca="1" si="106"/>
        <v>#N/A</v>
      </c>
      <c r="CR70" s="296" t="e">
        <f t="shared" ca="1" si="122"/>
        <v>#N/A</v>
      </c>
      <c r="CS70" s="296" t="e">
        <f t="shared" ca="1" si="122"/>
        <v>#N/A</v>
      </c>
      <c r="CT70" s="296" t="e">
        <f t="shared" ca="1" si="122"/>
        <v>#N/A</v>
      </c>
      <c r="CU70" s="296" t="e">
        <f t="shared" ca="1" si="122"/>
        <v>#N/A</v>
      </c>
      <c r="CV70" s="296" t="e">
        <f t="shared" ca="1" si="122"/>
        <v>#N/A</v>
      </c>
      <c r="CW70" s="296" t="e">
        <f t="shared" ca="1" si="122"/>
        <v>#N/A</v>
      </c>
      <c r="CX70" s="297" t="e">
        <f t="shared" ca="1" si="122"/>
        <v>#N/A</v>
      </c>
      <c r="CY70" s="296" t="e">
        <f t="shared" ca="1" si="122"/>
        <v>#N/A</v>
      </c>
      <c r="CZ70" s="296" t="e">
        <f t="shared" ca="1" si="122"/>
        <v>#N/A</v>
      </c>
      <c r="DA70" s="296" t="e">
        <f t="shared" ca="1" si="122"/>
        <v>#N/A</v>
      </c>
      <c r="DB70" s="296" t="e">
        <f t="shared" ca="1" si="122"/>
        <v>#N/A</v>
      </c>
      <c r="DC70" s="296" t="e">
        <f t="shared" ca="1" si="122"/>
        <v>#N/A</v>
      </c>
      <c r="DD70" s="296" t="e">
        <f t="shared" ca="1" si="122"/>
        <v>#N/A</v>
      </c>
      <c r="DE70" s="296" t="e">
        <f t="shared" ca="1" si="122"/>
        <v>#N/A</v>
      </c>
      <c r="DF70" s="296" t="e">
        <f t="shared" ca="1" si="122"/>
        <v>#N/A</v>
      </c>
      <c r="DG70" s="296" t="e">
        <f t="shared" ca="1" si="122"/>
        <v>#N/A</v>
      </c>
      <c r="DH70" s="297" t="e">
        <f t="shared" ca="1" si="122"/>
        <v>#N/A</v>
      </c>
      <c r="DI70" s="296" t="e">
        <f t="shared" ca="1" si="130"/>
        <v>#N/A</v>
      </c>
      <c r="DJ70" s="296" t="e">
        <f t="shared" ca="1" si="130"/>
        <v>#N/A</v>
      </c>
      <c r="DK70" s="296" t="e">
        <f t="shared" ca="1" si="130"/>
        <v>#N/A</v>
      </c>
      <c r="DL70" s="296" t="e">
        <f t="shared" ca="1" si="130"/>
        <v>#N/A</v>
      </c>
      <c r="DM70" s="296" t="e">
        <f t="shared" ca="1" si="130"/>
        <v>#N/A</v>
      </c>
      <c r="DN70" s="296" t="e">
        <f t="shared" ca="1" si="130"/>
        <v>#N/A</v>
      </c>
      <c r="DO70" s="296" t="e">
        <f t="shared" ca="1" si="130"/>
        <v>#N/A</v>
      </c>
      <c r="DP70" s="296" t="e">
        <f t="shared" ca="1" si="130"/>
        <v>#N/A</v>
      </c>
      <c r="DQ70" s="296" t="e">
        <f t="shared" ca="1" si="130"/>
        <v>#N/A</v>
      </c>
      <c r="DR70" s="297" t="e">
        <f t="shared" ca="1" si="130"/>
        <v>#N/A</v>
      </c>
      <c r="DS70" s="296" t="e">
        <f t="shared" ca="1" si="130"/>
        <v>#N/A</v>
      </c>
      <c r="DT70" s="296" t="e">
        <f t="shared" ca="1" si="130"/>
        <v>#N/A</v>
      </c>
      <c r="DU70" s="296" t="e">
        <f t="shared" ca="1" si="130"/>
        <v>#N/A</v>
      </c>
      <c r="DV70" s="296" t="e">
        <f t="shared" ca="1" si="130"/>
        <v>#N/A</v>
      </c>
      <c r="DW70" s="296" t="e">
        <f t="shared" ca="1" si="130"/>
        <v>#N/A</v>
      </c>
      <c r="DX70" s="296" t="e">
        <f t="shared" ca="1" si="130"/>
        <v>#N/A</v>
      </c>
      <c r="DY70" s="296" t="e">
        <f t="shared" ca="1" si="128"/>
        <v>#N/A</v>
      </c>
      <c r="DZ70" s="296" t="e">
        <f t="shared" ca="1" si="128"/>
        <v>#N/A</v>
      </c>
      <c r="EA70" s="296" t="e">
        <f t="shared" ca="1" si="128"/>
        <v>#N/A</v>
      </c>
      <c r="EB70" s="297" t="e">
        <f t="shared" ca="1" si="128"/>
        <v>#N/A</v>
      </c>
    </row>
    <row r="71" spans="1:132" ht="15" customHeight="1" x14ac:dyDescent="0.35">
      <c r="A71" s="327" t="s">
        <v>94</v>
      </c>
      <c r="B71" s="328">
        <f t="shared" si="77"/>
        <v>8</v>
      </c>
      <c r="C71" s="292" t="e">
        <f ca="1">CONCATENATE($A$1,".",VLOOKUP($F71,Tools!$J$3:$K$6,2,FALSE),".",VLOOKUP($A71,Tools!$N$3:$O$10,2,FALSE),".",1,".",VLOOKUP($G71,Tools!$R$3:$S$23,2,FALSE),".",$H71)</f>
        <v>#N/A</v>
      </c>
      <c r="D71" s="293" t="e">
        <f t="shared" ca="1" si="126"/>
        <v>#N/A</v>
      </c>
      <c r="E71" s="293" t="e">
        <f t="shared" ca="1" si="126"/>
        <v>#N/A</v>
      </c>
      <c r="F71" s="293" t="e">
        <f t="shared" ca="1" si="126"/>
        <v>#N/A</v>
      </c>
      <c r="G71" s="293" t="e">
        <f t="shared" ca="1" si="126"/>
        <v>#N/A</v>
      </c>
      <c r="H71" s="294" t="e">
        <f t="shared" ca="1" si="131"/>
        <v>#N/A</v>
      </c>
      <c r="I71" s="295" t="e">
        <f t="shared" ca="1" si="85"/>
        <v>#N/A</v>
      </c>
      <c r="J71" s="295" t="e">
        <f t="shared" ca="1" si="85"/>
        <v>#N/A</v>
      </c>
      <c r="K71" s="295" t="e">
        <f t="shared" ca="1" si="85"/>
        <v>#N/A</v>
      </c>
      <c r="L71" s="329" t="e">
        <f t="shared" ca="1" si="85"/>
        <v>#N/A</v>
      </c>
      <c r="M71" s="296" t="e">
        <f t="shared" ca="1" si="129"/>
        <v>#N/A</v>
      </c>
      <c r="N71" s="296" t="e">
        <f t="shared" ca="1" si="129"/>
        <v>#N/A</v>
      </c>
      <c r="O71" s="296" t="e">
        <f t="shared" ca="1" si="129"/>
        <v>#N/A</v>
      </c>
      <c r="P71" s="296" t="e">
        <f t="shared" ca="1" si="129"/>
        <v>#N/A</v>
      </c>
      <c r="Q71" s="296" t="e">
        <f t="shared" ca="1" si="129"/>
        <v>#N/A</v>
      </c>
      <c r="R71" s="296" t="e">
        <f t="shared" ca="1" si="129"/>
        <v>#N/A</v>
      </c>
      <c r="S71" s="296" t="e">
        <f t="shared" ca="1" si="129"/>
        <v>#N/A</v>
      </c>
      <c r="T71" s="296" t="e">
        <f t="shared" ca="1" si="129"/>
        <v>#N/A</v>
      </c>
      <c r="U71" s="296" t="e">
        <f t="shared" ca="1" si="129"/>
        <v>#N/A</v>
      </c>
      <c r="V71" s="297" t="e">
        <f t="shared" ca="1" si="129"/>
        <v>#N/A</v>
      </c>
      <c r="W71" s="296" t="e">
        <f t="shared" ca="1" si="129"/>
        <v>#N/A</v>
      </c>
      <c r="X71" s="296" t="e">
        <f t="shared" ca="1" si="129"/>
        <v>#N/A</v>
      </c>
      <c r="Y71" s="296" t="e">
        <f t="shared" ca="1" si="129"/>
        <v>#N/A</v>
      </c>
      <c r="Z71" s="296" t="e">
        <f t="shared" ca="1" si="129"/>
        <v>#N/A</v>
      </c>
      <c r="AA71" s="296" t="e">
        <f t="shared" ca="1" si="129"/>
        <v>#N/A</v>
      </c>
      <c r="AB71" s="296" t="e">
        <f t="shared" ca="1" si="129"/>
        <v>#N/A</v>
      </c>
      <c r="AC71" s="296" t="e">
        <f t="shared" ca="1" si="129"/>
        <v>#N/A</v>
      </c>
      <c r="AD71" s="296" t="e">
        <f t="shared" ca="1" si="123"/>
        <v>#N/A</v>
      </c>
      <c r="AE71" s="296" t="e">
        <f t="shared" ca="1" si="123"/>
        <v>#N/A</v>
      </c>
      <c r="AF71" s="297" t="e">
        <f t="shared" ca="1" si="123"/>
        <v>#N/A</v>
      </c>
      <c r="AG71" s="296" t="e">
        <f t="shared" ca="1" si="123"/>
        <v>#N/A</v>
      </c>
      <c r="AH71" s="296" t="e">
        <f t="shared" ca="1" si="123"/>
        <v>#N/A</v>
      </c>
      <c r="AI71" s="296" t="e">
        <f t="shared" ca="1" si="123"/>
        <v>#N/A</v>
      </c>
      <c r="AJ71" s="296" t="e">
        <f t="shared" ca="1" si="123"/>
        <v>#N/A</v>
      </c>
      <c r="AK71" s="296" t="e">
        <f t="shared" ca="1" si="123"/>
        <v>#N/A</v>
      </c>
      <c r="AL71" s="296" t="e">
        <f t="shared" ca="1" si="123"/>
        <v>#N/A</v>
      </c>
      <c r="AM71" s="296" t="e">
        <f t="shared" ca="1" si="123"/>
        <v>#N/A</v>
      </c>
      <c r="AN71" s="296" t="e">
        <f t="shared" ca="1" si="123"/>
        <v>#N/A</v>
      </c>
      <c r="AO71" s="296" t="e">
        <f t="shared" ca="1" si="123"/>
        <v>#N/A</v>
      </c>
      <c r="AP71" s="297" t="e">
        <f t="shared" ca="1" si="123"/>
        <v>#N/A</v>
      </c>
      <c r="AQ71" s="296" t="e">
        <f t="shared" ca="1" si="123"/>
        <v>#N/A</v>
      </c>
      <c r="AR71" s="296" t="e">
        <f t="shared" ca="1" si="123"/>
        <v>#N/A</v>
      </c>
      <c r="AS71" s="296" t="e">
        <f t="shared" ca="1" si="123"/>
        <v>#N/A</v>
      </c>
      <c r="AT71" s="296" t="e">
        <f t="shared" ca="1" si="123"/>
        <v>#N/A</v>
      </c>
      <c r="AU71" s="296" t="e">
        <f t="shared" ca="1" si="123"/>
        <v>#N/A</v>
      </c>
      <c r="AV71" s="296" t="e">
        <f t="shared" ca="1" si="124"/>
        <v>#N/A</v>
      </c>
      <c r="AW71" s="296" t="e">
        <f t="shared" ca="1" si="124"/>
        <v>#N/A</v>
      </c>
      <c r="AX71" s="296" t="e">
        <f t="shared" ca="1" si="124"/>
        <v>#N/A</v>
      </c>
      <c r="AY71" s="296" t="e">
        <f t="shared" ca="1" si="124"/>
        <v>#N/A</v>
      </c>
      <c r="AZ71" s="297" t="e">
        <f t="shared" ca="1" si="124"/>
        <v>#N/A</v>
      </c>
      <c r="BA71" s="296" t="e">
        <f t="shared" ca="1" si="124"/>
        <v>#N/A</v>
      </c>
      <c r="BB71" s="296" t="e">
        <f t="shared" ca="1" si="124"/>
        <v>#N/A</v>
      </c>
      <c r="BC71" s="296" t="e">
        <f t="shared" ca="1" si="124"/>
        <v>#N/A</v>
      </c>
      <c r="BD71" s="296" t="e">
        <f t="shared" ca="1" si="124"/>
        <v>#N/A</v>
      </c>
      <c r="BE71" s="296" t="e">
        <f t="shared" ca="1" si="124"/>
        <v>#N/A</v>
      </c>
      <c r="BF71" s="296" t="e">
        <f t="shared" ca="1" si="124"/>
        <v>#N/A</v>
      </c>
      <c r="BG71" s="296" t="e">
        <f t="shared" ca="1" si="124"/>
        <v>#N/A</v>
      </c>
      <c r="BH71" s="296" t="e">
        <f t="shared" ca="1" si="124"/>
        <v>#N/A</v>
      </c>
      <c r="BI71" s="296" t="e">
        <f t="shared" ca="1" si="124"/>
        <v>#N/A</v>
      </c>
      <c r="BJ71" s="297" t="e">
        <f t="shared" ca="1" si="124"/>
        <v>#N/A</v>
      </c>
      <c r="BK71" s="296" t="e">
        <f t="shared" ca="1" si="124"/>
        <v>#N/A</v>
      </c>
      <c r="BL71" s="296" t="e">
        <f t="shared" ca="1" si="124"/>
        <v>#N/A</v>
      </c>
      <c r="BM71" s="296" t="e">
        <f t="shared" ca="1" si="124"/>
        <v>#N/A</v>
      </c>
      <c r="BN71" s="296" t="e">
        <f t="shared" ca="1" si="127"/>
        <v>#N/A</v>
      </c>
      <c r="BO71" s="296" t="e">
        <f t="shared" ca="1" si="127"/>
        <v>#N/A</v>
      </c>
      <c r="BP71" s="296" t="e">
        <f t="shared" ca="1" si="127"/>
        <v>#N/A</v>
      </c>
      <c r="BQ71" s="296" t="e">
        <f t="shared" ca="1" si="127"/>
        <v>#N/A</v>
      </c>
      <c r="BR71" s="296" t="e">
        <f t="shared" ca="1" si="127"/>
        <v>#N/A</v>
      </c>
      <c r="BS71" s="296" t="e">
        <f t="shared" ca="1" si="127"/>
        <v>#N/A</v>
      </c>
      <c r="BT71" s="297" t="e">
        <f t="shared" ca="1" si="127"/>
        <v>#N/A</v>
      </c>
      <c r="BU71" s="296" t="e">
        <f t="shared" ca="1" si="127"/>
        <v>#N/A</v>
      </c>
      <c r="BV71" s="296" t="e">
        <f t="shared" ca="1" si="127"/>
        <v>#N/A</v>
      </c>
      <c r="BW71" s="296" t="e">
        <f t="shared" ca="1" si="127"/>
        <v>#N/A</v>
      </c>
      <c r="BX71" s="296" t="e">
        <f t="shared" ca="1" si="127"/>
        <v>#N/A</v>
      </c>
      <c r="BY71" s="296" t="e">
        <f t="shared" ca="1" si="127"/>
        <v>#N/A</v>
      </c>
      <c r="BZ71" s="296" t="e">
        <f t="shared" ca="1" si="127"/>
        <v>#N/A</v>
      </c>
      <c r="CA71" s="296" t="e">
        <f t="shared" ca="1" si="127"/>
        <v>#N/A</v>
      </c>
      <c r="CB71" s="296" t="e">
        <f t="shared" ca="1" si="127"/>
        <v>#N/A</v>
      </c>
      <c r="CC71" s="296" t="e">
        <f t="shared" ca="1" si="127"/>
        <v>#N/A</v>
      </c>
      <c r="CD71" s="297" t="e">
        <f t="shared" ca="1" si="127"/>
        <v>#N/A</v>
      </c>
      <c r="CE71" s="296" t="e">
        <f t="shared" ca="1" si="127"/>
        <v>#N/A</v>
      </c>
      <c r="CF71" s="296" t="e">
        <f t="shared" ref="CC71:CN92" ca="1" si="132">IFERROR(INDEX(INDIRECT(CONCATENATE($A71,"!$A$1:$Z$999")),MATCH($B71,INDIRECT(CONCATENATE($A71,"!$A:$A")),0)+CF$3,CF$2)/$L71,INDEX(INDIRECT(CONCATENATE($A71,"!$A$1:$Z$999")),MATCH($B71,INDIRECT(CONCATENATE($A71,"!$A:$A")),0)+CF$3,CF$2))</f>
        <v>#N/A</v>
      </c>
      <c r="CG71" s="296" t="e">
        <f t="shared" ca="1" si="132"/>
        <v>#N/A</v>
      </c>
      <c r="CH71" s="296" t="e">
        <f t="shared" ca="1" si="132"/>
        <v>#N/A</v>
      </c>
      <c r="CI71" s="296" t="e">
        <f t="shared" ca="1" si="132"/>
        <v>#N/A</v>
      </c>
      <c r="CJ71" s="296" t="e">
        <f t="shared" ca="1" si="132"/>
        <v>#N/A</v>
      </c>
      <c r="CK71" s="296" t="e">
        <f t="shared" ca="1" si="132"/>
        <v>#N/A</v>
      </c>
      <c r="CL71" s="296" t="e">
        <f t="shared" ca="1" si="132"/>
        <v>#N/A</v>
      </c>
      <c r="CM71" s="296" t="e">
        <f t="shared" ca="1" si="132"/>
        <v>#N/A</v>
      </c>
      <c r="CN71" s="297" t="e">
        <f t="shared" ca="1" si="132"/>
        <v>#N/A</v>
      </c>
      <c r="CO71" s="296" t="e">
        <f t="shared" ref="CO71:DF89" ca="1" si="133">IFERROR(INDEX(INDIRECT(CONCATENATE($A71,"!$A$1:$Z$999")),MATCH($B71,INDIRECT(CONCATENATE($A71,"!$A:$A")),0)+CO$3,CO$2)/$L71,INDEX(INDIRECT(CONCATENATE($A71,"!$A$1:$Z$999")),MATCH($B71,INDIRECT(CONCATENATE($A71,"!$A:$A")),0)+CO$3,CO$2))</f>
        <v>#N/A</v>
      </c>
      <c r="CP71" s="296" t="e">
        <f t="shared" ca="1" si="133"/>
        <v>#N/A</v>
      </c>
      <c r="CQ71" s="296" t="e">
        <f t="shared" ca="1" si="133"/>
        <v>#N/A</v>
      </c>
      <c r="CR71" s="296" t="e">
        <f t="shared" ca="1" si="133"/>
        <v>#N/A</v>
      </c>
      <c r="CS71" s="296" t="e">
        <f t="shared" ca="1" si="133"/>
        <v>#N/A</v>
      </c>
      <c r="CT71" s="296" t="e">
        <f t="shared" ca="1" si="133"/>
        <v>#N/A</v>
      </c>
      <c r="CU71" s="296" t="e">
        <f t="shared" ca="1" si="133"/>
        <v>#N/A</v>
      </c>
      <c r="CV71" s="296" t="e">
        <f t="shared" ca="1" si="133"/>
        <v>#N/A</v>
      </c>
      <c r="CW71" s="296" t="e">
        <f t="shared" ca="1" si="133"/>
        <v>#N/A</v>
      </c>
      <c r="CX71" s="297" t="e">
        <f t="shared" ca="1" si="133"/>
        <v>#N/A</v>
      </c>
      <c r="CY71" s="296" t="e">
        <f t="shared" ca="1" si="133"/>
        <v>#N/A</v>
      </c>
      <c r="CZ71" s="296" t="e">
        <f t="shared" ca="1" si="122"/>
        <v>#N/A</v>
      </c>
      <c r="DA71" s="296" t="e">
        <f t="shared" ca="1" si="122"/>
        <v>#N/A</v>
      </c>
      <c r="DB71" s="296" t="e">
        <f t="shared" ca="1" si="122"/>
        <v>#N/A</v>
      </c>
      <c r="DC71" s="296" t="e">
        <f t="shared" ca="1" si="122"/>
        <v>#N/A</v>
      </c>
      <c r="DD71" s="296" t="e">
        <f t="shared" ca="1" si="122"/>
        <v>#N/A</v>
      </c>
      <c r="DE71" s="296" t="e">
        <f t="shared" ca="1" si="122"/>
        <v>#N/A</v>
      </c>
      <c r="DF71" s="296" t="e">
        <f t="shared" ca="1" si="122"/>
        <v>#N/A</v>
      </c>
      <c r="DG71" s="296" t="e">
        <f t="shared" ca="1" si="122"/>
        <v>#N/A</v>
      </c>
      <c r="DH71" s="297" t="e">
        <f t="shared" ca="1" si="122"/>
        <v>#N/A</v>
      </c>
      <c r="DI71" s="296" t="e">
        <f t="shared" ca="1" si="130"/>
        <v>#N/A</v>
      </c>
      <c r="DJ71" s="296" t="e">
        <f t="shared" ca="1" si="130"/>
        <v>#N/A</v>
      </c>
      <c r="DK71" s="296" t="e">
        <f t="shared" ca="1" si="130"/>
        <v>#N/A</v>
      </c>
      <c r="DL71" s="296" t="e">
        <f t="shared" ca="1" si="130"/>
        <v>#N/A</v>
      </c>
      <c r="DM71" s="296" t="e">
        <f t="shared" ca="1" si="130"/>
        <v>#N/A</v>
      </c>
      <c r="DN71" s="296" t="e">
        <f t="shared" ca="1" si="130"/>
        <v>#N/A</v>
      </c>
      <c r="DO71" s="296" t="e">
        <f t="shared" ca="1" si="130"/>
        <v>#N/A</v>
      </c>
      <c r="DP71" s="296" t="e">
        <f t="shared" ca="1" si="130"/>
        <v>#N/A</v>
      </c>
      <c r="DQ71" s="296" t="e">
        <f t="shared" ca="1" si="130"/>
        <v>#N/A</v>
      </c>
      <c r="DR71" s="297" t="e">
        <f t="shared" ca="1" si="130"/>
        <v>#N/A</v>
      </c>
      <c r="DS71" s="296" t="e">
        <f t="shared" ca="1" si="130"/>
        <v>#N/A</v>
      </c>
      <c r="DT71" s="296" t="e">
        <f t="shared" ca="1" si="128"/>
        <v>#N/A</v>
      </c>
      <c r="DU71" s="296" t="e">
        <f t="shared" ca="1" si="128"/>
        <v>#N/A</v>
      </c>
      <c r="DV71" s="296" t="e">
        <f t="shared" ca="1" si="128"/>
        <v>#N/A</v>
      </c>
      <c r="DW71" s="296" t="e">
        <f t="shared" ca="1" si="128"/>
        <v>#N/A</v>
      </c>
      <c r="DX71" s="296" t="e">
        <f t="shared" ca="1" si="128"/>
        <v>#N/A</v>
      </c>
      <c r="DY71" s="296" t="e">
        <f t="shared" ca="1" si="128"/>
        <v>#N/A</v>
      </c>
      <c r="DZ71" s="296" t="e">
        <f t="shared" ca="1" si="128"/>
        <v>#N/A</v>
      </c>
      <c r="EA71" s="296" t="e">
        <f t="shared" ca="1" si="128"/>
        <v>#N/A</v>
      </c>
      <c r="EB71" s="297" t="e">
        <f t="shared" ca="1" si="128"/>
        <v>#N/A</v>
      </c>
    </row>
    <row r="72" spans="1:132" ht="15" customHeight="1" x14ac:dyDescent="0.35">
      <c r="A72" s="327" t="s">
        <v>94</v>
      </c>
      <c r="B72" s="328">
        <f t="shared" ref="B72:B123" si="134">IF(A71=A72,B71+1,1)</f>
        <v>9</v>
      </c>
      <c r="C72" s="292" t="e">
        <f ca="1">CONCATENATE($A$1,".",VLOOKUP($F72,Tools!$J$3:$K$6,2,FALSE),".",VLOOKUP($A72,Tools!$N$3:$O$10,2,FALSE),".",1,".",VLOOKUP($G72,Tools!$R$3:$S$23,2,FALSE),".",$H72)</f>
        <v>#N/A</v>
      </c>
      <c r="D72" s="293" t="e">
        <f t="shared" ca="1" si="126"/>
        <v>#N/A</v>
      </c>
      <c r="E72" s="293" t="e">
        <f t="shared" ca="1" si="126"/>
        <v>#N/A</v>
      </c>
      <c r="F72" s="293" t="e">
        <f t="shared" ca="1" si="126"/>
        <v>#N/A</v>
      </c>
      <c r="G72" s="293" t="e">
        <f t="shared" ca="1" si="126"/>
        <v>#N/A</v>
      </c>
      <c r="H72" s="294" t="e">
        <f t="shared" ca="1" si="131"/>
        <v>#N/A</v>
      </c>
      <c r="I72" s="295" t="e">
        <f t="shared" ca="1" si="85"/>
        <v>#N/A</v>
      </c>
      <c r="J72" s="295" t="e">
        <f t="shared" ca="1" si="85"/>
        <v>#N/A</v>
      </c>
      <c r="K72" s="295" t="e">
        <f t="shared" ca="1" si="85"/>
        <v>#N/A</v>
      </c>
      <c r="L72" s="329" t="e">
        <f t="shared" ca="1" si="85"/>
        <v>#N/A</v>
      </c>
      <c r="M72" s="296" t="e">
        <f t="shared" ca="1" si="129"/>
        <v>#N/A</v>
      </c>
      <c r="N72" s="296" t="e">
        <f t="shared" ca="1" si="129"/>
        <v>#N/A</v>
      </c>
      <c r="O72" s="296" t="e">
        <f t="shared" ca="1" si="129"/>
        <v>#N/A</v>
      </c>
      <c r="P72" s="296" t="e">
        <f t="shared" ca="1" si="129"/>
        <v>#N/A</v>
      </c>
      <c r="Q72" s="296" t="e">
        <f t="shared" ca="1" si="129"/>
        <v>#N/A</v>
      </c>
      <c r="R72" s="296" t="e">
        <f t="shared" ca="1" si="129"/>
        <v>#N/A</v>
      </c>
      <c r="S72" s="296" t="e">
        <f t="shared" ca="1" si="129"/>
        <v>#N/A</v>
      </c>
      <c r="T72" s="296" t="e">
        <f t="shared" ca="1" si="129"/>
        <v>#N/A</v>
      </c>
      <c r="U72" s="296" t="e">
        <f t="shared" ca="1" si="129"/>
        <v>#N/A</v>
      </c>
      <c r="V72" s="297" t="e">
        <f t="shared" ca="1" si="129"/>
        <v>#N/A</v>
      </c>
      <c r="W72" s="296" t="e">
        <f t="shared" ca="1" si="129"/>
        <v>#N/A</v>
      </c>
      <c r="X72" s="296" t="e">
        <f t="shared" ca="1" si="129"/>
        <v>#N/A</v>
      </c>
      <c r="Y72" s="296" t="e">
        <f t="shared" ca="1" si="129"/>
        <v>#N/A</v>
      </c>
      <c r="Z72" s="296" t="e">
        <f t="shared" ca="1" si="129"/>
        <v>#N/A</v>
      </c>
      <c r="AA72" s="296" t="e">
        <f t="shared" ca="1" si="129"/>
        <v>#N/A</v>
      </c>
      <c r="AB72" s="296" t="e">
        <f t="shared" ca="1" si="129"/>
        <v>#N/A</v>
      </c>
      <c r="AC72" s="296" t="e">
        <f t="shared" ca="1" si="129"/>
        <v>#N/A</v>
      </c>
      <c r="AD72" s="296" t="e">
        <f t="shared" ca="1" si="123"/>
        <v>#N/A</v>
      </c>
      <c r="AE72" s="296" t="e">
        <f t="shared" ca="1" si="123"/>
        <v>#N/A</v>
      </c>
      <c r="AF72" s="297" t="e">
        <f t="shared" ca="1" si="123"/>
        <v>#N/A</v>
      </c>
      <c r="AG72" s="296" t="e">
        <f t="shared" ca="1" si="123"/>
        <v>#N/A</v>
      </c>
      <c r="AH72" s="296" t="e">
        <f t="shared" ca="1" si="123"/>
        <v>#N/A</v>
      </c>
      <c r="AI72" s="296" t="e">
        <f t="shared" ca="1" si="123"/>
        <v>#N/A</v>
      </c>
      <c r="AJ72" s="296" t="e">
        <f t="shared" ca="1" si="123"/>
        <v>#N/A</v>
      </c>
      <c r="AK72" s="296" t="e">
        <f t="shared" ca="1" si="123"/>
        <v>#N/A</v>
      </c>
      <c r="AL72" s="296" t="e">
        <f t="shared" ca="1" si="123"/>
        <v>#N/A</v>
      </c>
      <c r="AM72" s="296" t="e">
        <f t="shared" ca="1" si="123"/>
        <v>#N/A</v>
      </c>
      <c r="AN72" s="296" t="e">
        <f t="shared" ca="1" si="123"/>
        <v>#N/A</v>
      </c>
      <c r="AO72" s="296" t="e">
        <f t="shared" ca="1" si="123"/>
        <v>#N/A</v>
      </c>
      <c r="AP72" s="297" t="e">
        <f t="shared" ca="1" si="123"/>
        <v>#N/A</v>
      </c>
      <c r="AQ72" s="296" t="e">
        <f t="shared" ca="1" si="123"/>
        <v>#N/A</v>
      </c>
      <c r="AR72" s="296" t="e">
        <f t="shared" ca="1" si="123"/>
        <v>#N/A</v>
      </c>
      <c r="AS72" s="296" t="e">
        <f t="shared" ca="1" si="123"/>
        <v>#N/A</v>
      </c>
      <c r="AT72" s="296" t="e">
        <f t="shared" ca="1" si="123"/>
        <v>#N/A</v>
      </c>
      <c r="AU72" s="296" t="e">
        <f t="shared" ca="1" si="123"/>
        <v>#N/A</v>
      </c>
      <c r="AV72" s="296" t="e">
        <f t="shared" ca="1" si="124"/>
        <v>#N/A</v>
      </c>
      <c r="AW72" s="296" t="e">
        <f t="shared" ca="1" si="124"/>
        <v>#N/A</v>
      </c>
      <c r="AX72" s="296" t="e">
        <f t="shared" ca="1" si="124"/>
        <v>#N/A</v>
      </c>
      <c r="AY72" s="296" t="e">
        <f t="shared" ca="1" si="124"/>
        <v>#N/A</v>
      </c>
      <c r="AZ72" s="297" t="e">
        <f t="shared" ca="1" si="124"/>
        <v>#N/A</v>
      </c>
      <c r="BA72" s="296" t="e">
        <f t="shared" ca="1" si="124"/>
        <v>#N/A</v>
      </c>
      <c r="BB72" s="296" t="e">
        <f t="shared" ca="1" si="124"/>
        <v>#N/A</v>
      </c>
      <c r="BC72" s="296" t="e">
        <f t="shared" ca="1" si="124"/>
        <v>#N/A</v>
      </c>
      <c r="BD72" s="296" t="e">
        <f t="shared" ca="1" si="124"/>
        <v>#N/A</v>
      </c>
      <c r="BE72" s="296" t="e">
        <f t="shared" ca="1" si="124"/>
        <v>#N/A</v>
      </c>
      <c r="BF72" s="296" t="e">
        <f t="shared" ca="1" si="124"/>
        <v>#N/A</v>
      </c>
      <c r="BG72" s="296" t="e">
        <f t="shared" ca="1" si="124"/>
        <v>#N/A</v>
      </c>
      <c r="BH72" s="296" t="e">
        <f t="shared" ca="1" si="124"/>
        <v>#N/A</v>
      </c>
      <c r="BI72" s="296" t="e">
        <f t="shared" ca="1" si="124"/>
        <v>#N/A</v>
      </c>
      <c r="BJ72" s="297" t="e">
        <f t="shared" ca="1" si="124"/>
        <v>#N/A</v>
      </c>
      <c r="BK72" s="296" t="e">
        <f t="shared" ca="1" si="124"/>
        <v>#N/A</v>
      </c>
      <c r="BL72" s="296" t="e">
        <f t="shared" ca="1" si="124"/>
        <v>#N/A</v>
      </c>
      <c r="BM72" s="296" t="e">
        <f t="shared" ca="1" si="124"/>
        <v>#N/A</v>
      </c>
      <c r="BN72" s="296" t="e">
        <f t="shared" ca="1" si="127"/>
        <v>#N/A</v>
      </c>
      <c r="BO72" s="296" t="e">
        <f t="shared" ca="1" si="127"/>
        <v>#N/A</v>
      </c>
      <c r="BP72" s="296" t="e">
        <f t="shared" ca="1" si="127"/>
        <v>#N/A</v>
      </c>
      <c r="BQ72" s="296" t="e">
        <f t="shared" ca="1" si="127"/>
        <v>#N/A</v>
      </c>
      <c r="BR72" s="296" t="e">
        <f t="shared" ca="1" si="127"/>
        <v>#N/A</v>
      </c>
      <c r="BS72" s="296" t="e">
        <f t="shared" ca="1" si="127"/>
        <v>#N/A</v>
      </c>
      <c r="BT72" s="297" t="e">
        <f t="shared" ca="1" si="127"/>
        <v>#N/A</v>
      </c>
      <c r="BU72" s="296" t="e">
        <f t="shared" ca="1" si="127"/>
        <v>#N/A</v>
      </c>
      <c r="BV72" s="296" t="e">
        <f t="shared" ca="1" si="127"/>
        <v>#N/A</v>
      </c>
      <c r="BW72" s="296" t="e">
        <f t="shared" ca="1" si="127"/>
        <v>#N/A</v>
      </c>
      <c r="BX72" s="296" t="e">
        <f t="shared" ca="1" si="127"/>
        <v>#N/A</v>
      </c>
      <c r="BY72" s="296" t="e">
        <f t="shared" ca="1" si="127"/>
        <v>#N/A</v>
      </c>
      <c r="BZ72" s="296" t="e">
        <f t="shared" ca="1" si="127"/>
        <v>#N/A</v>
      </c>
      <c r="CA72" s="296" t="e">
        <f t="shared" ca="1" si="127"/>
        <v>#N/A</v>
      </c>
      <c r="CB72" s="296" t="e">
        <f t="shared" ca="1" si="127"/>
        <v>#N/A</v>
      </c>
      <c r="CC72" s="296" t="e">
        <f t="shared" ca="1" si="132"/>
        <v>#N/A</v>
      </c>
      <c r="CD72" s="297" t="e">
        <f t="shared" ca="1" si="132"/>
        <v>#N/A</v>
      </c>
      <c r="CE72" s="296" t="e">
        <f t="shared" ca="1" si="132"/>
        <v>#N/A</v>
      </c>
      <c r="CF72" s="296" t="e">
        <f t="shared" ca="1" si="132"/>
        <v>#N/A</v>
      </c>
      <c r="CG72" s="296" t="e">
        <f t="shared" ca="1" si="132"/>
        <v>#N/A</v>
      </c>
      <c r="CH72" s="296" t="e">
        <f t="shared" ca="1" si="132"/>
        <v>#N/A</v>
      </c>
      <c r="CI72" s="296" t="e">
        <f t="shared" ca="1" si="132"/>
        <v>#N/A</v>
      </c>
      <c r="CJ72" s="296" t="e">
        <f t="shared" ca="1" si="132"/>
        <v>#N/A</v>
      </c>
      <c r="CK72" s="296" t="e">
        <f t="shared" ca="1" si="132"/>
        <v>#N/A</v>
      </c>
      <c r="CL72" s="296" t="e">
        <f t="shared" ca="1" si="132"/>
        <v>#N/A</v>
      </c>
      <c r="CM72" s="296" t="e">
        <f t="shared" ca="1" si="132"/>
        <v>#N/A</v>
      </c>
      <c r="CN72" s="297" t="e">
        <f t="shared" ca="1" si="132"/>
        <v>#N/A</v>
      </c>
      <c r="CO72" s="296" t="e">
        <f t="shared" ca="1" si="133"/>
        <v>#N/A</v>
      </c>
      <c r="CP72" s="296" t="e">
        <f t="shared" ca="1" si="133"/>
        <v>#N/A</v>
      </c>
      <c r="CQ72" s="296" t="e">
        <f t="shared" ca="1" si="133"/>
        <v>#N/A</v>
      </c>
      <c r="CR72" s="296" t="e">
        <f t="shared" ca="1" si="133"/>
        <v>#N/A</v>
      </c>
      <c r="CS72" s="296" t="e">
        <f t="shared" ca="1" si="133"/>
        <v>#N/A</v>
      </c>
      <c r="CT72" s="296" t="e">
        <f t="shared" ca="1" si="133"/>
        <v>#N/A</v>
      </c>
      <c r="CU72" s="296" t="e">
        <f t="shared" ca="1" si="133"/>
        <v>#N/A</v>
      </c>
      <c r="CV72" s="296" t="e">
        <f t="shared" ca="1" si="133"/>
        <v>#N/A</v>
      </c>
      <c r="CW72" s="296" t="e">
        <f t="shared" ca="1" si="122"/>
        <v>#N/A</v>
      </c>
      <c r="CX72" s="297" t="e">
        <f t="shared" ca="1" si="122"/>
        <v>#N/A</v>
      </c>
      <c r="CY72" s="296" t="e">
        <f t="shared" ca="1" si="122"/>
        <v>#N/A</v>
      </c>
      <c r="CZ72" s="296" t="e">
        <f t="shared" ca="1" si="122"/>
        <v>#N/A</v>
      </c>
      <c r="DA72" s="296" t="e">
        <f t="shared" ca="1" si="122"/>
        <v>#N/A</v>
      </c>
      <c r="DB72" s="296" t="e">
        <f t="shared" ca="1" si="122"/>
        <v>#N/A</v>
      </c>
      <c r="DC72" s="296" t="e">
        <f t="shared" ca="1" si="122"/>
        <v>#N/A</v>
      </c>
      <c r="DD72" s="296" t="e">
        <f t="shared" ca="1" si="122"/>
        <v>#N/A</v>
      </c>
      <c r="DE72" s="296" t="e">
        <f t="shared" ca="1" si="122"/>
        <v>#N/A</v>
      </c>
      <c r="DF72" s="296" t="e">
        <f t="shared" ca="1" si="122"/>
        <v>#N/A</v>
      </c>
      <c r="DG72" s="296" t="e">
        <f t="shared" ca="1" si="122"/>
        <v>#N/A</v>
      </c>
      <c r="DH72" s="297" t="e">
        <f t="shared" ca="1" si="122"/>
        <v>#N/A</v>
      </c>
      <c r="DI72" s="296" t="e">
        <f t="shared" ca="1" si="130"/>
        <v>#N/A</v>
      </c>
      <c r="DJ72" s="296" t="e">
        <f t="shared" ca="1" si="130"/>
        <v>#N/A</v>
      </c>
      <c r="DK72" s="296" t="e">
        <f t="shared" ca="1" si="130"/>
        <v>#N/A</v>
      </c>
      <c r="DL72" s="296" t="e">
        <f t="shared" ca="1" si="130"/>
        <v>#N/A</v>
      </c>
      <c r="DM72" s="296" t="e">
        <f t="shared" ca="1" si="130"/>
        <v>#N/A</v>
      </c>
      <c r="DN72" s="296" t="e">
        <f t="shared" ca="1" si="130"/>
        <v>#N/A</v>
      </c>
      <c r="DO72" s="296" t="e">
        <f t="shared" ca="1" si="130"/>
        <v>#N/A</v>
      </c>
      <c r="DP72" s="296" t="e">
        <f t="shared" ca="1" si="130"/>
        <v>#N/A</v>
      </c>
      <c r="DQ72" s="296" t="e">
        <f t="shared" ca="1" si="128"/>
        <v>#N/A</v>
      </c>
      <c r="DR72" s="297" t="e">
        <f t="shared" ca="1" si="128"/>
        <v>#N/A</v>
      </c>
      <c r="DS72" s="296" t="e">
        <f t="shared" ca="1" si="128"/>
        <v>#N/A</v>
      </c>
      <c r="DT72" s="296" t="e">
        <f t="shared" ca="1" si="128"/>
        <v>#N/A</v>
      </c>
      <c r="DU72" s="296" t="e">
        <f t="shared" ca="1" si="128"/>
        <v>#N/A</v>
      </c>
      <c r="DV72" s="296" t="e">
        <f t="shared" ca="1" si="128"/>
        <v>#N/A</v>
      </c>
      <c r="DW72" s="296" t="e">
        <f t="shared" ca="1" si="128"/>
        <v>#N/A</v>
      </c>
      <c r="DX72" s="296" t="e">
        <f t="shared" ca="1" si="128"/>
        <v>#N/A</v>
      </c>
      <c r="DY72" s="296" t="e">
        <f t="shared" ca="1" si="128"/>
        <v>#N/A</v>
      </c>
      <c r="DZ72" s="296" t="e">
        <f t="shared" ca="1" si="128"/>
        <v>#N/A</v>
      </c>
      <c r="EA72" s="296" t="e">
        <f t="shared" ca="1" si="128"/>
        <v>#N/A</v>
      </c>
      <c r="EB72" s="297" t="e">
        <f t="shared" ca="1" si="128"/>
        <v>#N/A</v>
      </c>
    </row>
    <row r="73" spans="1:132" ht="15" customHeight="1" x14ac:dyDescent="0.35">
      <c r="A73" s="327" t="s">
        <v>94</v>
      </c>
      <c r="B73" s="328">
        <f t="shared" si="134"/>
        <v>10</v>
      </c>
      <c r="C73" s="292" t="e">
        <f ca="1">CONCATENATE($A$1,".",VLOOKUP($F73,Tools!$J$3:$K$6,2,FALSE),".",VLOOKUP($A73,Tools!$N$3:$O$10,2,FALSE),".",1,".",VLOOKUP($G73,Tools!$R$3:$S$23,2,FALSE),".",$H73)</f>
        <v>#N/A</v>
      </c>
      <c r="D73" s="293" t="e">
        <f t="shared" ca="1" si="126"/>
        <v>#N/A</v>
      </c>
      <c r="E73" s="293" t="e">
        <f t="shared" ca="1" si="126"/>
        <v>#N/A</v>
      </c>
      <c r="F73" s="293" t="e">
        <f t="shared" ca="1" si="126"/>
        <v>#N/A</v>
      </c>
      <c r="G73" s="293" t="e">
        <f t="shared" ca="1" si="126"/>
        <v>#N/A</v>
      </c>
      <c r="H73" s="294" t="e">
        <f t="shared" ca="1" si="131"/>
        <v>#N/A</v>
      </c>
      <c r="I73" s="295" t="e">
        <f t="shared" ca="1" si="85"/>
        <v>#N/A</v>
      </c>
      <c r="J73" s="295" t="e">
        <f t="shared" ca="1" si="85"/>
        <v>#N/A</v>
      </c>
      <c r="K73" s="295" t="e">
        <f t="shared" ca="1" si="85"/>
        <v>#N/A</v>
      </c>
      <c r="L73" s="329" t="e">
        <f t="shared" ca="1" si="85"/>
        <v>#N/A</v>
      </c>
      <c r="M73" s="296" t="e">
        <f t="shared" ca="1" si="129"/>
        <v>#N/A</v>
      </c>
      <c r="N73" s="296" t="e">
        <f t="shared" ca="1" si="129"/>
        <v>#N/A</v>
      </c>
      <c r="O73" s="296" t="e">
        <f t="shared" ca="1" si="129"/>
        <v>#N/A</v>
      </c>
      <c r="P73" s="296" t="e">
        <f t="shared" ca="1" si="129"/>
        <v>#N/A</v>
      </c>
      <c r="Q73" s="296" t="e">
        <f t="shared" ca="1" si="129"/>
        <v>#N/A</v>
      </c>
      <c r="R73" s="296" t="e">
        <f t="shared" ca="1" si="129"/>
        <v>#N/A</v>
      </c>
      <c r="S73" s="296" t="e">
        <f t="shared" ca="1" si="129"/>
        <v>#N/A</v>
      </c>
      <c r="T73" s="296" t="e">
        <f t="shared" ca="1" si="129"/>
        <v>#N/A</v>
      </c>
      <c r="U73" s="296" t="e">
        <f t="shared" ca="1" si="129"/>
        <v>#N/A</v>
      </c>
      <c r="V73" s="297" t="e">
        <f t="shared" ca="1" si="129"/>
        <v>#N/A</v>
      </c>
      <c r="W73" s="296" t="e">
        <f t="shared" ca="1" si="129"/>
        <v>#N/A</v>
      </c>
      <c r="X73" s="296" t="e">
        <f t="shared" ca="1" si="129"/>
        <v>#N/A</v>
      </c>
      <c r="Y73" s="296" t="e">
        <f t="shared" ca="1" si="129"/>
        <v>#N/A</v>
      </c>
      <c r="Z73" s="296" t="e">
        <f t="shared" ca="1" si="129"/>
        <v>#N/A</v>
      </c>
      <c r="AA73" s="296" t="e">
        <f t="shared" ca="1" si="129"/>
        <v>#N/A</v>
      </c>
      <c r="AB73" s="296" t="e">
        <f t="shared" ca="1" si="129"/>
        <v>#N/A</v>
      </c>
      <c r="AC73" s="296" t="e">
        <f t="shared" ca="1" si="129"/>
        <v>#N/A</v>
      </c>
      <c r="AD73" s="296" t="e">
        <f t="shared" ca="1" si="123"/>
        <v>#N/A</v>
      </c>
      <c r="AE73" s="296" t="e">
        <f t="shared" ca="1" si="123"/>
        <v>#N/A</v>
      </c>
      <c r="AF73" s="297" t="e">
        <f t="shared" ca="1" si="123"/>
        <v>#N/A</v>
      </c>
      <c r="AG73" s="296" t="e">
        <f t="shared" ca="1" si="123"/>
        <v>#N/A</v>
      </c>
      <c r="AH73" s="296" t="e">
        <f t="shared" ca="1" si="123"/>
        <v>#N/A</v>
      </c>
      <c r="AI73" s="296" t="e">
        <f t="shared" ca="1" si="123"/>
        <v>#N/A</v>
      </c>
      <c r="AJ73" s="296" t="e">
        <f t="shared" ca="1" si="123"/>
        <v>#N/A</v>
      </c>
      <c r="AK73" s="296" t="e">
        <f t="shared" ca="1" si="123"/>
        <v>#N/A</v>
      </c>
      <c r="AL73" s="296" t="e">
        <f t="shared" ca="1" si="123"/>
        <v>#N/A</v>
      </c>
      <c r="AM73" s="296" t="e">
        <f t="shared" ca="1" si="123"/>
        <v>#N/A</v>
      </c>
      <c r="AN73" s="296" t="e">
        <f t="shared" ca="1" si="123"/>
        <v>#N/A</v>
      </c>
      <c r="AO73" s="296" t="e">
        <f t="shared" ca="1" si="123"/>
        <v>#N/A</v>
      </c>
      <c r="AP73" s="297" t="e">
        <f t="shared" ca="1" si="123"/>
        <v>#N/A</v>
      </c>
      <c r="AQ73" s="296" t="e">
        <f t="shared" ca="1" si="123"/>
        <v>#N/A</v>
      </c>
      <c r="AR73" s="296" t="e">
        <f t="shared" ca="1" si="123"/>
        <v>#N/A</v>
      </c>
      <c r="AS73" s="296" t="e">
        <f t="shared" ca="1" si="123"/>
        <v>#N/A</v>
      </c>
      <c r="AT73" s="296" t="e">
        <f t="shared" ca="1" si="123"/>
        <v>#N/A</v>
      </c>
      <c r="AU73" s="296" t="e">
        <f t="shared" ca="1" si="123"/>
        <v>#N/A</v>
      </c>
      <c r="AV73" s="296" t="e">
        <f t="shared" ca="1" si="124"/>
        <v>#N/A</v>
      </c>
      <c r="AW73" s="296" t="e">
        <f t="shared" ca="1" si="124"/>
        <v>#N/A</v>
      </c>
      <c r="AX73" s="296" t="e">
        <f t="shared" ca="1" si="124"/>
        <v>#N/A</v>
      </c>
      <c r="AY73" s="296" t="e">
        <f t="shared" ca="1" si="124"/>
        <v>#N/A</v>
      </c>
      <c r="AZ73" s="297" t="e">
        <f t="shared" ca="1" si="124"/>
        <v>#N/A</v>
      </c>
      <c r="BA73" s="296" t="e">
        <f t="shared" ca="1" si="124"/>
        <v>#N/A</v>
      </c>
      <c r="BB73" s="296" t="e">
        <f t="shared" ca="1" si="124"/>
        <v>#N/A</v>
      </c>
      <c r="BC73" s="296" t="e">
        <f t="shared" ca="1" si="124"/>
        <v>#N/A</v>
      </c>
      <c r="BD73" s="296" t="e">
        <f t="shared" ca="1" si="124"/>
        <v>#N/A</v>
      </c>
      <c r="BE73" s="296" t="e">
        <f t="shared" ca="1" si="124"/>
        <v>#N/A</v>
      </c>
      <c r="BF73" s="296" t="e">
        <f t="shared" ca="1" si="124"/>
        <v>#N/A</v>
      </c>
      <c r="BG73" s="296" t="e">
        <f t="shared" ca="1" si="124"/>
        <v>#N/A</v>
      </c>
      <c r="BH73" s="296" t="e">
        <f t="shared" ca="1" si="124"/>
        <v>#N/A</v>
      </c>
      <c r="BI73" s="296" t="e">
        <f t="shared" ca="1" si="124"/>
        <v>#N/A</v>
      </c>
      <c r="BJ73" s="297" t="e">
        <f t="shared" ca="1" si="124"/>
        <v>#N/A</v>
      </c>
      <c r="BK73" s="296" t="e">
        <f t="shared" ca="1" si="124"/>
        <v>#N/A</v>
      </c>
      <c r="BL73" s="296" t="e">
        <f t="shared" ca="1" si="124"/>
        <v>#N/A</v>
      </c>
      <c r="BM73" s="296" t="e">
        <f t="shared" ca="1" si="124"/>
        <v>#N/A</v>
      </c>
      <c r="BN73" s="296" t="e">
        <f t="shared" ca="1" si="127"/>
        <v>#N/A</v>
      </c>
      <c r="BO73" s="296" t="e">
        <f t="shared" ca="1" si="127"/>
        <v>#N/A</v>
      </c>
      <c r="BP73" s="296" t="e">
        <f t="shared" ca="1" si="127"/>
        <v>#N/A</v>
      </c>
      <c r="BQ73" s="296" t="e">
        <f t="shared" ca="1" si="127"/>
        <v>#N/A</v>
      </c>
      <c r="BR73" s="296" t="e">
        <f t="shared" ca="1" si="127"/>
        <v>#N/A</v>
      </c>
      <c r="BS73" s="296" t="e">
        <f t="shared" ca="1" si="127"/>
        <v>#N/A</v>
      </c>
      <c r="BT73" s="297" t="e">
        <f t="shared" ca="1" si="127"/>
        <v>#N/A</v>
      </c>
      <c r="BU73" s="296" t="e">
        <f t="shared" ca="1" si="127"/>
        <v>#N/A</v>
      </c>
      <c r="BV73" s="296" t="e">
        <f t="shared" ca="1" si="127"/>
        <v>#N/A</v>
      </c>
      <c r="BW73" s="296" t="e">
        <f t="shared" ca="1" si="127"/>
        <v>#N/A</v>
      </c>
      <c r="BX73" s="296" t="e">
        <f t="shared" ca="1" si="127"/>
        <v>#N/A</v>
      </c>
      <c r="BY73" s="296" t="e">
        <f t="shared" ca="1" si="127"/>
        <v>#N/A</v>
      </c>
      <c r="BZ73" s="296" t="e">
        <f t="shared" ca="1" si="127"/>
        <v>#N/A</v>
      </c>
      <c r="CA73" s="296" t="e">
        <f t="shared" ca="1" si="127"/>
        <v>#N/A</v>
      </c>
      <c r="CB73" s="296" t="e">
        <f t="shared" ca="1" si="127"/>
        <v>#N/A</v>
      </c>
      <c r="CC73" s="296" t="e">
        <f t="shared" ca="1" si="132"/>
        <v>#N/A</v>
      </c>
      <c r="CD73" s="297" t="e">
        <f t="shared" ca="1" si="132"/>
        <v>#N/A</v>
      </c>
      <c r="CE73" s="296" t="e">
        <f t="shared" ca="1" si="132"/>
        <v>#N/A</v>
      </c>
      <c r="CF73" s="296" t="e">
        <f t="shared" ca="1" si="132"/>
        <v>#N/A</v>
      </c>
      <c r="CG73" s="296" t="e">
        <f t="shared" ca="1" si="132"/>
        <v>#N/A</v>
      </c>
      <c r="CH73" s="296" t="e">
        <f t="shared" ca="1" si="132"/>
        <v>#N/A</v>
      </c>
      <c r="CI73" s="296" t="e">
        <f t="shared" ca="1" si="132"/>
        <v>#N/A</v>
      </c>
      <c r="CJ73" s="296" t="e">
        <f t="shared" ca="1" si="132"/>
        <v>#N/A</v>
      </c>
      <c r="CK73" s="296" t="e">
        <f t="shared" ca="1" si="132"/>
        <v>#N/A</v>
      </c>
      <c r="CL73" s="296" t="e">
        <f t="shared" ca="1" si="132"/>
        <v>#N/A</v>
      </c>
      <c r="CM73" s="296" t="e">
        <f t="shared" ca="1" si="132"/>
        <v>#N/A</v>
      </c>
      <c r="CN73" s="297" t="e">
        <f t="shared" ca="1" si="132"/>
        <v>#N/A</v>
      </c>
      <c r="CO73" s="296" t="e">
        <f t="shared" ca="1" si="133"/>
        <v>#N/A</v>
      </c>
      <c r="CP73" s="296" t="e">
        <f t="shared" ca="1" si="133"/>
        <v>#N/A</v>
      </c>
      <c r="CQ73" s="296" t="e">
        <f t="shared" ca="1" si="133"/>
        <v>#N/A</v>
      </c>
      <c r="CR73" s="296" t="e">
        <f t="shared" ca="1" si="133"/>
        <v>#N/A</v>
      </c>
      <c r="CS73" s="296" t="e">
        <f t="shared" ca="1" si="133"/>
        <v>#N/A</v>
      </c>
      <c r="CT73" s="296" t="e">
        <f t="shared" ca="1" si="133"/>
        <v>#N/A</v>
      </c>
      <c r="CU73" s="296" t="e">
        <f t="shared" ca="1" si="133"/>
        <v>#N/A</v>
      </c>
      <c r="CV73" s="296" t="e">
        <f t="shared" ca="1" si="133"/>
        <v>#N/A</v>
      </c>
      <c r="CW73" s="296" t="e">
        <f t="shared" ca="1" si="122"/>
        <v>#N/A</v>
      </c>
      <c r="CX73" s="297" t="e">
        <f t="shared" ca="1" si="122"/>
        <v>#N/A</v>
      </c>
      <c r="CY73" s="296" t="e">
        <f t="shared" ca="1" si="122"/>
        <v>#N/A</v>
      </c>
      <c r="CZ73" s="296" t="e">
        <f t="shared" ca="1" si="122"/>
        <v>#N/A</v>
      </c>
      <c r="DA73" s="296" t="e">
        <f t="shared" ca="1" si="122"/>
        <v>#N/A</v>
      </c>
      <c r="DB73" s="296" t="e">
        <f t="shared" ca="1" si="122"/>
        <v>#N/A</v>
      </c>
      <c r="DC73" s="296" t="e">
        <f t="shared" ca="1" si="122"/>
        <v>#N/A</v>
      </c>
      <c r="DD73" s="296" t="e">
        <f t="shared" ca="1" si="122"/>
        <v>#N/A</v>
      </c>
      <c r="DE73" s="296" t="e">
        <f t="shared" ca="1" si="122"/>
        <v>#N/A</v>
      </c>
      <c r="DF73" s="296" t="e">
        <f t="shared" ca="1" si="122"/>
        <v>#N/A</v>
      </c>
      <c r="DG73" s="296" t="e">
        <f t="shared" ca="1" si="122"/>
        <v>#N/A</v>
      </c>
      <c r="DH73" s="297" t="e">
        <f t="shared" ca="1" si="122"/>
        <v>#N/A</v>
      </c>
      <c r="DI73" s="296" t="e">
        <f t="shared" ca="1" si="130"/>
        <v>#N/A</v>
      </c>
      <c r="DJ73" s="296" t="e">
        <f t="shared" ca="1" si="130"/>
        <v>#N/A</v>
      </c>
      <c r="DK73" s="296" t="e">
        <f t="shared" ca="1" si="130"/>
        <v>#N/A</v>
      </c>
      <c r="DL73" s="296" t="e">
        <f t="shared" ca="1" si="130"/>
        <v>#N/A</v>
      </c>
      <c r="DM73" s="296" t="e">
        <f t="shared" ca="1" si="130"/>
        <v>#N/A</v>
      </c>
      <c r="DN73" s="296" t="e">
        <f t="shared" ca="1" si="130"/>
        <v>#N/A</v>
      </c>
      <c r="DO73" s="296" t="e">
        <f t="shared" ca="1" si="130"/>
        <v>#N/A</v>
      </c>
      <c r="DP73" s="296" t="e">
        <f t="shared" ca="1" si="130"/>
        <v>#N/A</v>
      </c>
      <c r="DQ73" s="296" t="e">
        <f t="shared" ca="1" si="128"/>
        <v>#N/A</v>
      </c>
      <c r="DR73" s="297" t="e">
        <f t="shared" ca="1" si="128"/>
        <v>#N/A</v>
      </c>
      <c r="DS73" s="296" t="e">
        <f t="shared" ca="1" si="128"/>
        <v>#N/A</v>
      </c>
      <c r="DT73" s="296" t="e">
        <f t="shared" ca="1" si="128"/>
        <v>#N/A</v>
      </c>
      <c r="DU73" s="296" t="e">
        <f t="shared" ca="1" si="128"/>
        <v>#N/A</v>
      </c>
      <c r="DV73" s="296" t="e">
        <f t="shared" ca="1" si="128"/>
        <v>#N/A</v>
      </c>
      <c r="DW73" s="296" t="e">
        <f t="shared" ca="1" si="128"/>
        <v>#N/A</v>
      </c>
      <c r="DX73" s="296" t="e">
        <f t="shared" ca="1" si="128"/>
        <v>#N/A</v>
      </c>
      <c r="DY73" s="296" t="e">
        <f t="shared" ca="1" si="128"/>
        <v>#N/A</v>
      </c>
      <c r="DZ73" s="296" t="e">
        <f t="shared" ca="1" si="128"/>
        <v>#N/A</v>
      </c>
      <c r="EA73" s="296" t="e">
        <f t="shared" ca="1" si="128"/>
        <v>#N/A</v>
      </c>
      <c r="EB73" s="297" t="e">
        <f t="shared" ca="1" si="128"/>
        <v>#N/A</v>
      </c>
    </row>
    <row r="74" spans="1:132" ht="15" customHeight="1" x14ac:dyDescent="0.35">
      <c r="A74" s="327" t="s">
        <v>94</v>
      </c>
      <c r="B74" s="328">
        <f t="shared" si="134"/>
        <v>11</v>
      </c>
      <c r="C74" s="292" t="e">
        <f ca="1">CONCATENATE($A$1,".",VLOOKUP($F74,Tools!$J$3:$K$6,2,FALSE),".",VLOOKUP($A74,Tools!$N$3:$O$10,2,FALSE),".",1,".",VLOOKUP($G74,Tools!$R$3:$S$23,2,FALSE),".",$H74)</f>
        <v>#N/A</v>
      </c>
      <c r="D74" s="293" t="e">
        <f t="shared" ca="1" si="126"/>
        <v>#N/A</v>
      </c>
      <c r="E74" s="293" t="e">
        <f t="shared" ca="1" si="126"/>
        <v>#N/A</v>
      </c>
      <c r="F74" s="293" t="e">
        <f t="shared" ca="1" si="126"/>
        <v>#N/A</v>
      </c>
      <c r="G74" s="293" t="e">
        <f t="shared" ca="1" si="126"/>
        <v>#N/A</v>
      </c>
      <c r="H74" s="294" t="e">
        <f t="shared" ca="1" si="131"/>
        <v>#N/A</v>
      </c>
      <c r="I74" s="295" t="e">
        <f t="shared" ca="1" si="85"/>
        <v>#N/A</v>
      </c>
      <c r="J74" s="295" t="e">
        <f t="shared" ca="1" si="85"/>
        <v>#N/A</v>
      </c>
      <c r="K74" s="295" t="e">
        <f t="shared" ca="1" si="85"/>
        <v>#N/A</v>
      </c>
      <c r="L74" s="329" t="e">
        <f t="shared" ca="1" si="85"/>
        <v>#N/A</v>
      </c>
      <c r="M74" s="296" t="e">
        <f t="shared" ca="1" si="129"/>
        <v>#N/A</v>
      </c>
      <c r="N74" s="296" t="e">
        <f t="shared" ca="1" si="129"/>
        <v>#N/A</v>
      </c>
      <c r="O74" s="296" t="e">
        <f t="shared" ca="1" si="129"/>
        <v>#N/A</v>
      </c>
      <c r="P74" s="296" t="e">
        <f t="shared" ca="1" si="129"/>
        <v>#N/A</v>
      </c>
      <c r="Q74" s="296" t="e">
        <f t="shared" ca="1" si="129"/>
        <v>#N/A</v>
      </c>
      <c r="R74" s="296" t="e">
        <f t="shared" ca="1" si="129"/>
        <v>#N/A</v>
      </c>
      <c r="S74" s="296" t="e">
        <f t="shared" ca="1" si="129"/>
        <v>#N/A</v>
      </c>
      <c r="T74" s="296" t="e">
        <f t="shared" ca="1" si="129"/>
        <v>#N/A</v>
      </c>
      <c r="U74" s="296" t="e">
        <f t="shared" ca="1" si="129"/>
        <v>#N/A</v>
      </c>
      <c r="V74" s="297" t="e">
        <f t="shared" ca="1" si="129"/>
        <v>#N/A</v>
      </c>
      <c r="W74" s="296" t="e">
        <f t="shared" ca="1" si="129"/>
        <v>#N/A</v>
      </c>
      <c r="X74" s="296" t="e">
        <f t="shared" ca="1" si="129"/>
        <v>#N/A</v>
      </c>
      <c r="Y74" s="296" t="e">
        <f t="shared" ca="1" si="129"/>
        <v>#N/A</v>
      </c>
      <c r="Z74" s="296" t="e">
        <f t="shared" ca="1" si="129"/>
        <v>#N/A</v>
      </c>
      <c r="AA74" s="296" t="e">
        <f t="shared" ca="1" si="129"/>
        <v>#N/A</v>
      </c>
      <c r="AB74" s="296" t="e">
        <f t="shared" ca="1" si="129"/>
        <v>#N/A</v>
      </c>
      <c r="AC74" s="296" t="e">
        <f t="shared" ca="1" si="129"/>
        <v>#N/A</v>
      </c>
      <c r="AD74" s="296" t="e">
        <f t="shared" ca="1" si="123"/>
        <v>#N/A</v>
      </c>
      <c r="AE74" s="296" t="e">
        <f t="shared" ca="1" si="123"/>
        <v>#N/A</v>
      </c>
      <c r="AF74" s="297" t="e">
        <f t="shared" ca="1" si="123"/>
        <v>#N/A</v>
      </c>
      <c r="AG74" s="296" t="e">
        <f t="shared" ca="1" si="123"/>
        <v>#N/A</v>
      </c>
      <c r="AH74" s="296" t="e">
        <f t="shared" ca="1" si="123"/>
        <v>#N/A</v>
      </c>
      <c r="AI74" s="296" t="e">
        <f t="shared" ca="1" si="123"/>
        <v>#N/A</v>
      </c>
      <c r="AJ74" s="296" t="e">
        <f t="shared" ca="1" si="123"/>
        <v>#N/A</v>
      </c>
      <c r="AK74" s="296" t="e">
        <f t="shared" ca="1" si="123"/>
        <v>#N/A</v>
      </c>
      <c r="AL74" s="296" t="e">
        <f t="shared" ca="1" si="123"/>
        <v>#N/A</v>
      </c>
      <c r="AM74" s="296" t="e">
        <f t="shared" ca="1" si="123"/>
        <v>#N/A</v>
      </c>
      <c r="AN74" s="296" t="e">
        <f t="shared" ca="1" si="123"/>
        <v>#N/A</v>
      </c>
      <c r="AO74" s="296" t="e">
        <f t="shared" ca="1" si="123"/>
        <v>#N/A</v>
      </c>
      <c r="AP74" s="297" t="e">
        <f t="shared" ca="1" si="123"/>
        <v>#N/A</v>
      </c>
      <c r="AQ74" s="296" t="e">
        <f t="shared" ca="1" si="123"/>
        <v>#N/A</v>
      </c>
      <c r="AR74" s="296" t="e">
        <f t="shared" ca="1" si="123"/>
        <v>#N/A</v>
      </c>
      <c r="AS74" s="296" t="e">
        <f t="shared" ca="1" si="123"/>
        <v>#N/A</v>
      </c>
      <c r="AT74" s="296" t="e">
        <f t="shared" ca="1" si="123"/>
        <v>#N/A</v>
      </c>
      <c r="AU74" s="296" t="e">
        <f t="shared" ca="1" si="123"/>
        <v>#N/A</v>
      </c>
      <c r="AV74" s="296" t="e">
        <f t="shared" ca="1" si="124"/>
        <v>#N/A</v>
      </c>
      <c r="AW74" s="296" t="e">
        <f t="shared" ca="1" si="124"/>
        <v>#N/A</v>
      </c>
      <c r="AX74" s="296" t="e">
        <f t="shared" ca="1" si="124"/>
        <v>#N/A</v>
      </c>
      <c r="AY74" s="296" t="e">
        <f t="shared" ca="1" si="124"/>
        <v>#N/A</v>
      </c>
      <c r="AZ74" s="297" t="e">
        <f t="shared" ca="1" si="124"/>
        <v>#N/A</v>
      </c>
      <c r="BA74" s="296" t="e">
        <f t="shared" ca="1" si="124"/>
        <v>#N/A</v>
      </c>
      <c r="BB74" s="296" t="e">
        <f t="shared" ca="1" si="124"/>
        <v>#N/A</v>
      </c>
      <c r="BC74" s="296" t="e">
        <f t="shared" ca="1" si="124"/>
        <v>#N/A</v>
      </c>
      <c r="BD74" s="296" t="e">
        <f t="shared" ca="1" si="124"/>
        <v>#N/A</v>
      </c>
      <c r="BE74" s="296" t="e">
        <f t="shared" ca="1" si="124"/>
        <v>#N/A</v>
      </c>
      <c r="BF74" s="296" t="e">
        <f t="shared" ca="1" si="124"/>
        <v>#N/A</v>
      </c>
      <c r="BG74" s="296" t="e">
        <f t="shared" ca="1" si="124"/>
        <v>#N/A</v>
      </c>
      <c r="BH74" s="296" t="e">
        <f t="shared" ca="1" si="124"/>
        <v>#N/A</v>
      </c>
      <c r="BI74" s="296" t="e">
        <f t="shared" ca="1" si="124"/>
        <v>#N/A</v>
      </c>
      <c r="BJ74" s="297" t="e">
        <f t="shared" ca="1" si="124"/>
        <v>#N/A</v>
      </c>
      <c r="BK74" s="296" t="e">
        <f t="shared" ca="1" si="124"/>
        <v>#N/A</v>
      </c>
      <c r="BL74" s="296" t="e">
        <f t="shared" ca="1" si="124"/>
        <v>#N/A</v>
      </c>
      <c r="BM74" s="296" t="e">
        <f t="shared" ca="1" si="124"/>
        <v>#N/A</v>
      </c>
      <c r="BN74" s="296" t="e">
        <f t="shared" ca="1" si="127"/>
        <v>#N/A</v>
      </c>
      <c r="BO74" s="296" t="e">
        <f t="shared" ca="1" si="127"/>
        <v>#N/A</v>
      </c>
      <c r="BP74" s="296" t="e">
        <f t="shared" ca="1" si="127"/>
        <v>#N/A</v>
      </c>
      <c r="BQ74" s="296" t="e">
        <f t="shared" ca="1" si="127"/>
        <v>#N/A</v>
      </c>
      <c r="BR74" s="296" t="e">
        <f t="shared" ca="1" si="127"/>
        <v>#N/A</v>
      </c>
      <c r="BS74" s="296" t="e">
        <f t="shared" ca="1" si="127"/>
        <v>#N/A</v>
      </c>
      <c r="BT74" s="297" t="e">
        <f t="shared" ca="1" si="127"/>
        <v>#N/A</v>
      </c>
      <c r="BU74" s="296" t="e">
        <f t="shared" ca="1" si="127"/>
        <v>#N/A</v>
      </c>
      <c r="BV74" s="296" t="e">
        <f t="shared" ca="1" si="127"/>
        <v>#N/A</v>
      </c>
      <c r="BW74" s="296" t="e">
        <f t="shared" ca="1" si="127"/>
        <v>#N/A</v>
      </c>
      <c r="BX74" s="296" t="e">
        <f t="shared" ca="1" si="127"/>
        <v>#N/A</v>
      </c>
      <c r="BY74" s="296" t="e">
        <f t="shared" ca="1" si="127"/>
        <v>#N/A</v>
      </c>
      <c r="BZ74" s="296" t="e">
        <f t="shared" ca="1" si="127"/>
        <v>#N/A</v>
      </c>
      <c r="CA74" s="296" t="e">
        <f t="shared" ca="1" si="127"/>
        <v>#N/A</v>
      </c>
      <c r="CB74" s="296" t="e">
        <f t="shared" ca="1" si="127"/>
        <v>#N/A</v>
      </c>
      <c r="CC74" s="296" t="e">
        <f t="shared" ca="1" si="132"/>
        <v>#N/A</v>
      </c>
      <c r="CD74" s="297" t="e">
        <f t="shared" ca="1" si="132"/>
        <v>#N/A</v>
      </c>
      <c r="CE74" s="296" t="e">
        <f t="shared" ca="1" si="132"/>
        <v>#N/A</v>
      </c>
      <c r="CF74" s="296" t="e">
        <f t="shared" ca="1" si="132"/>
        <v>#N/A</v>
      </c>
      <c r="CG74" s="296" t="e">
        <f t="shared" ca="1" si="132"/>
        <v>#N/A</v>
      </c>
      <c r="CH74" s="296" t="e">
        <f t="shared" ca="1" si="132"/>
        <v>#N/A</v>
      </c>
      <c r="CI74" s="296" t="e">
        <f t="shared" ca="1" si="132"/>
        <v>#N/A</v>
      </c>
      <c r="CJ74" s="296" t="e">
        <f t="shared" ca="1" si="132"/>
        <v>#N/A</v>
      </c>
      <c r="CK74" s="296" t="e">
        <f t="shared" ca="1" si="132"/>
        <v>#N/A</v>
      </c>
      <c r="CL74" s="296" t="e">
        <f t="shared" ca="1" si="132"/>
        <v>#N/A</v>
      </c>
      <c r="CM74" s="296" t="e">
        <f t="shared" ca="1" si="132"/>
        <v>#N/A</v>
      </c>
      <c r="CN74" s="297" t="e">
        <f t="shared" ca="1" si="132"/>
        <v>#N/A</v>
      </c>
      <c r="CO74" s="296" t="e">
        <f t="shared" ca="1" si="133"/>
        <v>#N/A</v>
      </c>
      <c r="CP74" s="296" t="e">
        <f t="shared" ca="1" si="133"/>
        <v>#N/A</v>
      </c>
      <c r="CQ74" s="296" t="e">
        <f t="shared" ca="1" si="133"/>
        <v>#N/A</v>
      </c>
      <c r="CR74" s="296" t="e">
        <f t="shared" ca="1" si="133"/>
        <v>#N/A</v>
      </c>
      <c r="CS74" s="296" t="e">
        <f t="shared" ca="1" si="133"/>
        <v>#N/A</v>
      </c>
      <c r="CT74" s="296" t="e">
        <f t="shared" ca="1" si="133"/>
        <v>#N/A</v>
      </c>
      <c r="CU74" s="296" t="e">
        <f t="shared" ca="1" si="133"/>
        <v>#N/A</v>
      </c>
      <c r="CV74" s="296" t="e">
        <f t="shared" ca="1" si="133"/>
        <v>#N/A</v>
      </c>
      <c r="CW74" s="296" t="e">
        <f t="shared" ca="1" si="122"/>
        <v>#N/A</v>
      </c>
      <c r="CX74" s="297" t="e">
        <f t="shared" ca="1" si="122"/>
        <v>#N/A</v>
      </c>
      <c r="CY74" s="296" t="e">
        <f t="shared" ca="1" si="122"/>
        <v>#N/A</v>
      </c>
      <c r="CZ74" s="296" t="e">
        <f t="shared" ca="1" si="122"/>
        <v>#N/A</v>
      </c>
      <c r="DA74" s="296" t="e">
        <f t="shared" ca="1" si="122"/>
        <v>#N/A</v>
      </c>
      <c r="DB74" s="296" t="e">
        <f t="shared" ca="1" si="122"/>
        <v>#N/A</v>
      </c>
      <c r="DC74" s="296" t="e">
        <f t="shared" ca="1" si="122"/>
        <v>#N/A</v>
      </c>
      <c r="DD74" s="296" t="e">
        <f t="shared" ca="1" si="122"/>
        <v>#N/A</v>
      </c>
      <c r="DE74" s="296" t="e">
        <f t="shared" ca="1" si="122"/>
        <v>#N/A</v>
      </c>
      <c r="DF74" s="296" t="e">
        <f t="shared" ca="1" si="122"/>
        <v>#N/A</v>
      </c>
      <c r="DG74" s="296" t="e">
        <f t="shared" ca="1" si="122"/>
        <v>#N/A</v>
      </c>
      <c r="DH74" s="297" t="e">
        <f t="shared" ca="1" si="122"/>
        <v>#N/A</v>
      </c>
      <c r="DI74" s="296" t="e">
        <f t="shared" ca="1" si="130"/>
        <v>#N/A</v>
      </c>
      <c r="DJ74" s="296" t="e">
        <f t="shared" ca="1" si="130"/>
        <v>#N/A</v>
      </c>
      <c r="DK74" s="296" t="e">
        <f t="shared" ca="1" si="130"/>
        <v>#N/A</v>
      </c>
      <c r="DL74" s="296" t="e">
        <f t="shared" ca="1" si="130"/>
        <v>#N/A</v>
      </c>
      <c r="DM74" s="296" t="e">
        <f t="shared" ca="1" si="130"/>
        <v>#N/A</v>
      </c>
      <c r="DN74" s="296" t="e">
        <f t="shared" ca="1" si="130"/>
        <v>#N/A</v>
      </c>
      <c r="DO74" s="296" t="e">
        <f t="shared" ca="1" si="130"/>
        <v>#N/A</v>
      </c>
      <c r="DP74" s="296" t="e">
        <f t="shared" ca="1" si="130"/>
        <v>#N/A</v>
      </c>
      <c r="DQ74" s="296" t="e">
        <f t="shared" ca="1" si="128"/>
        <v>#N/A</v>
      </c>
      <c r="DR74" s="297" t="e">
        <f t="shared" ca="1" si="128"/>
        <v>#N/A</v>
      </c>
      <c r="DS74" s="296" t="e">
        <f t="shared" ca="1" si="128"/>
        <v>#N/A</v>
      </c>
      <c r="DT74" s="296" t="e">
        <f t="shared" ca="1" si="128"/>
        <v>#N/A</v>
      </c>
      <c r="DU74" s="296" t="e">
        <f t="shared" ca="1" si="128"/>
        <v>#N/A</v>
      </c>
      <c r="DV74" s="296" t="e">
        <f t="shared" ca="1" si="128"/>
        <v>#N/A</v>
      </c>
      <c r="DW74" s="296" t="e">
        <f t="shared" ca="1" si="128"/>
        <v>#N/A</v>
      </c>
      <c r="DX74" s="296" t="e">
        <f t="shared" ca="1" si="128"/>
        <v>#N/A</v>
      </c>
      <c r="DY74" s="296" t="e">
        <f t="shared" ca="1" si="128"/>
        <v>#N/A</v>
      </c>
      <c r="DZ74" s="296" t="e">
        <f t="shared" ca="1" si="128"/>
        <v>#N/A</v>
      </c>
      <c r="EA74" s="296" t="e">
        <f t="shared" ca="1" si="128"/>
        <v>#N/A</v>
      </c>
      <c r="EB74" s="297" t="e">
        <f t="shared" ca="1" si="128"/>
        <v>#N/A</v>
      </c>
    </row>
    <row r="75" spans="1:132" ht="15" customHeight="1" x14ac:dyDescent="0.35">
      <c r="A75" s="327" t="s">
        <v>94</v>
      </c>
      <c r="B75" s="328">
        <f t="shared" si="134"/>
        <v>12</v>
      </c>
      <c r="C75" s="292" t="e">
        <f ca="1">CONCATENATE($A$1,".",VLOOKUP($F75,Tools!$J$3:$K$6,2,FALSE),".",VLOOKUP($A75,Tools!$N$3:$O$10,2,FALSE),".",1,".",VLOOKUP($G75,Tools!$R$3:$S$23,2,FALSE),".",$H75)</f>
        <v>#N/A</v>
      </c>
      <c r="D75" s="293" t="e">
        <f t="shared" ca="1" si="126"/>
        <v>#N/A</v>
      </c>
      <c r="E75" s="293" t="e">
        <f t="shared" ca="1" si="126"/>
        <v>#N/A</v>
      </c>
      <c r="F75" s="293" t="e">
        <f t="shared" ca="1" si="126"/>
        <v>#N/A</v>
      </c>
      <c r="G75" s="293" t="e">
        <f t="shared" ca="1" si="126"/>
        <v>#N/A</v>
      </c>
      <c r="H75" s="294" t="e">
        <f t="shared" ca="1" si="131"/>
        <v>#N/A</v>
      </c>
      <c r="I75" s="295" t="e">
        <f t="shared" ca="1" si="85"/>
        <v>#N/A</v>
      </c>
      <c r="J75" s="295" t="e">
        <f t="shared" ca="1" si="85"/>
        <v>#N/A</v>
      </c>
      <c r="K75" s="295" t="e">
        <f t="shared" ca="1" si="85"/>
        <v>#N/A</v>
      </c>
      <c r="L75" s="329" t="e">
        <f t="shared" ca="1" si="85"/>
        <v>#N/A</v>
      </c>
      <c r="M75" s="296" t="e">
        <f t="shared" ca="1" si="129"/>
        <v>#N/A</v>
      </c>
      <c r="N75" s="296" t="e">
        <f t="shared" ca="1" si="129"/>
        <v>#N/A</v>
      </c>
      <c r="O75" s="296" t="e">
        <f t="shared" ca="1" si="129"/>
        <v>#N/A</v>
      </c>
      <c r="P75" s="296" t="e">
        <f t="shared" ca="1" si="129"/>
        <v>#N/A</v>
      </c>
      <c r="Q75" s="296" t="e">
        <f t="shared" ca="1" si="129"/>
        <v>#N/A</v>
      </c>
      <c r="R75" s="296" t="e">
        <f t="shared" ca="1" si="129"/>
        <v>#N/A</v>
      </c>
      <c r="S75" s="296" t="e">
        <f t="shared" ca="1" si="129"/>
        <v>#N/A</v>
      </c>
      <c r="T75" s="296" t="e">
        <f t="shared" ca="1" si="129"/>
        <v>#N/A</v>
      </c>
      <c r="U75" s="296" t="e">
        <f t="shared" ca="1" si="129"/>
        <v>#N/A</v>
      </c>
      <c r="V75" s="297" t="e">
        <f t="shared" ca="1" si="129"/>
        <v>#N/A</v>
      </c>
      <c r="W75" s="296" t="e">
        <f t="shared" ca="1" si="129"/>
        <v>#N/A</v>
      </c>
      <c r="X75" s="296" t="e">
        <f t="shared" ca="1" si="129"/>
        <v>#N/A</v>
      </c>
      <c r="Y75" s="296" t="e">
        <f t="shared" ca="1" si="129"/>
        <v>#N/A</v>
      </c>
      <c r="Z75" s="296" t="e">
        <f t="shared" ca="1" si="129"/>
        <v>#N/A</v>
      </c>
      <c r="AA75" s="296" t="e">
        <f t="shared" ca="1" si="129"/>
        <v>#N/A</v>
      </c>
      <c r="AB75" s="296" t="e">
        <f t="shared" ca="1" si="129"/>
        <v>#N/A</v>
      </c>
      <c r="AC75" s="296" t="e">
        <f t="shared" ca="1" si="129"/>
        <v>#N/A</v>
      </c>
      <c r="AD75" s="296" t="e">
        <f t="shared" ca="1" si="123"/>
        <v>#N/A</v>
      </c>
      <c r="AE75" s="296" t="e">
        <f t="shared" ca="1" si="123"/>
        <v>#N/A</v>
      </c>
      <c r="AF75" s="297" t="e">
        <f t="shared" ca="1" si="123"/>
        <v>#N/A</v>
      </c>
      <c r="AG75" s="296" t="e">
        <f t="shared" ca="1" si="123"/>
        <v>#N/A</v>
      </c>
      <c r="AH75" s="296" t="e">
        <f t="shared" ca="1" si="123"/>
        <v>#N/A</v>
      </c>
      <c r="AI75" s="296" t="e">
        <f t="shared" ca="1" si="123"/>
        <v>#N/A</v>
      </c>
      <c r="AJ75" s="296" t="e">
        <f t="shared" ca="1" si="123"/>
        <v>#N/A</v>
      </c>
      <c r="AK75" s="296" t="e">
        <f t="shared" ca="1" si="123"/>
        <v>#N/A</v>
      </c>
      <c r="AL75" s="296" t="e">
        <f t="shared" ca="1" si="123"/>
        <v>#N/A</v>
      </c>
      <c r="AM75" s="296" t="e">
        <f t="shared" ca="1" si="123"/>
        <v>#N/A</v>
      </c>
      <c r="AN75" s="296" t="e">
        <f t="shared" ca="1" si="123"/>
        <v>#N/A</v>
      </c>
      <c r="AO75" s="296" t="e">
        <f t="shared" ca="1" si="123"/>
        <v>#N/A</v>
      </c>
      <c r="AP75" s="297" t="e">
        <f t="shared" ca="1" si="123"/>
        <v>#N/A</v>
      </c>
      <c r="AQ75" s="296" t="e">
        <f t="shared" ca="1" si="123"/>
        <v>#N/A</v>
      </c>
      <c r="AR75" s="296" t="e">
        <f t="shared" ca="1" si="123"/>
        <v>#N/A</v>
      </c>
      <c r="AS75" s="296" t="e">
        <f t="shared" ca="1" si="123"/>
        <v>#N/A</v>
      </c>
      <c r="AT75" s="296" t="e">
        <f t="shared" ca="1" si="123"/>
        <v>#N/A</v>
      </c>
      <c r="AU75" s="296" t="e">
        <f t="shared" ca="1" si="123"/>
        <v>#N/A</v>
      </c>
      <c r="AV75" s="296" t="e">
        <f t="shared" ca="1" si="124"/>
        <v>#N/A</v>
      </c>
      <c r="AW75" s="296" t="e">
        <f t="shared" ca="1" si="124"/>
        <v>#N/A</v>
      </c>
      <c r="AX75" s="296" t="e">
        <f t="shared" ca="1" si="124"/>
        <v>#N/A</v>
      </c>
      <c r="AY75" s="296" t="e">
        <f t="shared" ca="1" si="124"/>
        <v>#N/A</v>
      </c>
      <c r="AZ75" s="297" t="e">
        <f t="shared" ca="1" si="124"/>
        <v>#N/A</v>
      </c>
      <c r="BA75" s="296" t="e">
        <f t="shared" ca="1" si="124"/>
        <v>#N/A</v>
      </c>
      <c r="BB75" s="296" t="e">
        <f t="shared" ca="1" si="124"/>
        <v>#N/A</v>
      </c>
      <c r="BC75" s="296" t="e">
        <f t="shared" ca="1" si="124"/>
        <v>#N/A</v>
      </c>
      <c r="BD75" s="296" t="e">
        <f t="shared" ca="1" si="124"/>
        <v>#N/A</v>
      </c>
      <c r="BE75" s="296" t="e">
        <f t="shared" ca="1" si="124"/>
        <v>#N/A</v>
      </c>
      <c r="BF75" s="296" t="e">
        <f t="shared" ca="1" si="124"/>
        <v>#N/A</v>
      </c>
      <c r="BG75" s="296" t="e">
        <f t="shared" ca="1" si="124"/>
        <v>#N/A</v>
      </c>
      <c r="BH75" s="296" t="e">
        <f t="shared" ca="1" si="124"/>
        <v>#N/A</v>
      </c>
      <c r="BI75" s="296" t="e">
        <f t="shared" ca="1" si="124"/>
        <v>#N/A</v>
      </c>
      <c r="BJ75" s="297" t="e">
        <f t="shared" ca="1" si="124"/>
        <v>#N/A</v>
      </c>
      <c r="BK75" s="296" t="e">
        <f t="shared" ca="1" si="124"/>
        <v>#N/A</v>
      </c>
      <c r="BL75" s="296" t="e">
        <f t="shared" ca="1" si="124"/>
        <v>#N/A</v>
      </c>
      <c r="BM75" s="296" t="e">
        <f t="shared" ca="1" si="124"/>
        <v>#N/A</v>
      </c>
      <c r="BN75" s="296" t="e">
        <f t="shared" ca="1" si="127"/>
        <v>#N/A</v>
      </c>
      <c r="BO75" s="296" t="e">
        <f t="shared" ca="1" si="127"/>
        <v>#N/A</v>
      </c>
      <c r="BP75" s="296" t="e">
        <f t="shared" ca="1" si="127"/>
        <v>#N/A</v>
      </c>
      <c r="BQ75" s="296" t="e">
        <f t="shared" ca="1" si="127"/>
        <v>#N/A</v>
      </c>
      <c r="BR75" s="296" t="e">
        <f t="shared" ca="1" si="127"/>
        <v>#N/A</v>
      </c>
      <c r="BS75" s="296" t="e">
        <f t="shared" ca="1" si="127"/>
        <v>#N/A</v>
      </c>
      <c r="BT75" s="297" t="e">
        <f t="shared" ca="1" si="127"/>
        <v>#N/A</v>
      </c>
      <c r="BU75" s="296" t="e">
        <f t="shared" ca="1" si="127"/>
        <v>#N/A</v>
      </c>
      <c r="BV75" s="296" t="e">
        <f t="shared" ca="1" si="127"/>
        <v>#N/A</v>
      </c>
      <c r="BW75" s="296" t="e">
        <f t="shared" ca="1" si="127"/>
        <v>#N/A</v>
      </c>
      <c r="BX75" s="296" t="e">
        <f t="shared" ca="1" si="127"/>
        <v>#N/A</v>
      </c>
      <c r="BY75" s="296" t="e">
        <f t="shared" ca="1" si="127"/>
        <v>#N/A</v>
      </c>
      <c r="BZ75" s="296" t="e">
        <f t="shared" ca="1" si="127"/>
        <v>#N/A</v>
      </c>
      <c r="CA75" s="296" t="e">
        <f t="shared" ca="1" si="127"/>
        <v>#N/A</v>
      </c>
      <c r="CB75" s="296" t="e">
        <f t="shared" ca="1" si="127"/>
        <v>#N/A</v>
      </c>
      <c r="CC75" s="296" t="e">
        <f t="shared" ca="1" si="132"/>
        <v>#N/A</v>
      </c>
      <c r="CD75" s="297" t="e">
        <f t="shared" ca="1" si="132"/>
        <v>#N/A</v>
      </c>
      <c r="CE75" s="296" t="e">
        <f t="shared" ca="1" si="132"/>
        <v>#N/A</v>
      </c>
      <c r="CF75" s="296" t="e">
        <f t="shared" ca="1" si="132"/>
        <v>#N/A</v>
      </c>
      <c r="CG75" s="296" t="e">
        <f t="shared" ca="1" si="132"/>
        <v>#N/A</v>
      </c>
      <c r="CH75" s="296" t="e">
        <f t="shared" ca="1" si="132"/>
        <v>#N/A</v>
      </c>
      <c r="CI75" s="296" t="e">
        <f t="shared" ca="1" si="132"/>
        <v>#N/A</v>
      </c>
      <c r="CJ75" s="296" t="e">
        <f t="shared" ca="1" si="132"/>
        <v>#N/A</v>
      </c>
      <c r="CK75" s="296" t="e">
        <f t="shared" ca="1" si="132"/>
        <v>#N/A</v>
      </c>
      <c r="CL75" s="296" t="e">
        <f t="shared" ca="1" si="132"/>
        <v>#N/A</v>
      </c>
      <c r="CM75" s="296" t="e">
        <f t="shared" ca="1" si="132"/>
        <v>#N/A</v>
      </c>
      <c r="CN75" s="297" t="e">
        <f t="shared" ca="1" si="132"/>
        <v>#N/A</v>
      </c>
      <c r="CO75" s="296" t="e">
        <f t="shared" ca="1" si="133"/>
        <v>#N/A</v>
      </c>
      <c r="CP75" s="296" t="e">
        <f t="shared" ca="1" si="133"/>
        <v>#N/A</v>
      </c>
      <c r="CQ75" s="296" t="e">
        <f t="shared" ca="1" si="133"/>
        <v>#N/A</v>
      </c>
      <c r="CR75" s="296" t="e">
        <f t="shared" ca="1" si="133"/>
        <v>#N/A</v>
      </c>
      <c r="CS75" s="296" t="e">
        <f t="shared" ca="1" si="133"/>
        <v>#N/A</v>
      </c>
      <c r="CT75" s="296" t="e">
        <f t="shared" ca="1" si="133"/>
        <v>#N/A</v>
      </c>
      <c r="CU75" s="296" t="e">
        <f t="shared" ca="1" si="133"/>
        <v>#N/A</v>
      </c>
      <c r="CV75" s="296" t="e">
        <f t="shared" ca="1" si="133"/>
        <v>#N/A</v>
      </c>
      <c r="CW75" s="296" t="e">
        <f t="shared" ca="1" si="122"/>
        <v>#N/A</v>
      </c>
      <c r="CX75" s="297" t="e">
        <f t="shared" ca="1" si="122"/>
        <v>#N/A</v>
      </c>
      <c r="CY75" s="296" t="e">
        <f t="shared" ca="1" si="122"/>
        <v>#N/A</v>
      </c>
      <c r="CZ75" s="296" t="e">
        <f t="shared" ca="1" si="122"/>
        <v>#N/A</v>
      </c>
      <c r="DA75" s="296" t="e">
        <f t="shared" ca="1" si="122"/>
        <v>#N/A</v>
      </c>
      <c r="DB75" s="296" t="e">
        <f t="shared" ca="1" si="122"/>
        <v>#N/A</v>
      </c>
      <c r="DC75" s="296" t="e">
        <f t="shared" ca="1" si="122"/>
        <v>#N/A</v>
      </c>
      <c r="DD75" s="296" t="e">
        <f t="shared" ca="1" si="122"/>
        <v>#N/A</v>
      </c>
      <c r="DE75" s="296" t="e">
        <f t="shared" ca="1" si="122"/>
        <v>#N/A</v>
      </c>
      <c r="DF75" s="296" t="e">
        <f t="shared" ca="1" si="122"/>
        <v>#N/A</v>
      </c>
      <c r="DG75" s="296" t="e">
        <f t="shared" ca="1" si="122"/>
        <v>#N/A</v>
      </c>
      <c r="DH75" s="297" t="e">
        <f t="shared" ca="1" si="122"/>
        <v>#N/A</v>
      </c>
      <c r="DI75" s="296" t="e">
        <f t="shared" ca="1" si="130"/>
        <v>#N/A</v>
      </c>
      <c r="DJ75" s="296" t="e">
        <f t="shared" ca="1" si="130"/>
        <v>#N/A</v>
      </c>
      <c r="DK75" s="296" t="e">
        <f t="shared" ca="1" si="130"/>
        <v>#N/A</v>
      </c>
      <c r="DL75" s="296" t="e">
        <f t="shared" ca="1" si="130"/>
        <v>#N/A</v>
      </c>
      <c r="DM75" s="296" t="e">
        <f t="shared" ca="1" si="130"/>
        <v>#N/A</v>
      </c>
      <c r="DN75" s="296" t="e">
        <f t="shared" ca="1" si="130"/>
        <v>#N/A</v>
      </c>
      <c r="DO75" s="296" t="e">
        <f t="shared" ca="1" si="130"/>
        <v>#N/A</v>
      </c>
      <c r="DP75" s="296" t="e">
        <f t="shared" ca="1" si="130"/>
        <v>#N/A</v>
      </c>
      <c r="DQ75" s="296" t="e">
        <f t="shared" ca="1" si="128"/>
        <v>#N/A</v>
      </c>
      <c r="DR75" s="297" t="e">
        <f t="shared" ca="1" si="128"/>
        <v>#N/A</v>
      </c>
      <c r="DS75" s="296" t="e">
        <f t="shared" ca="1" si="128"/>
        <v>#N/A</v>
      </c>
      <c r="DT75" s="296" t="e">
        <f t="shared" ca="1" si="128"/>
        <v>#N/A</v>
      </c>
      <c r="DU75" s="296" t="e">
        <f t="shared" ca="1" si="128"/>
        <v>#N/A</v>
      </c>
      <c r="DV75" s="296" t="e">
        <f t="shared" ca="1" si="128"/>
        <v>#N/A</v>
      </c>
      <c r="DW75" s="296" t="e">
        <f t="shared" ca="1" si="128"/>
        <v>#N/A</v>
      </c>
      <c r="DX75" s="296" t="e">
        <f t="shared" ca="1" si="128"/>
        <v>#N/A</v>
      </c>
      <c r="DY75" s="296" t="e">
        <f t="shared" ca="1" si="128"/>
        <v>#N/A</v>
      </c>
      <c r="DZ75" s="296" t="e">
        <f t="shared" ca="1" si="128"/>
        <v>#N/A</v>
      </c>
      <c r="EA75" s="296" t="e">
        <f t="shared" ca="1" si="128"/>
        <v>#N/A</v>
      </c>
      <c r="EB75" s="297" t="e">
        <f t="shared" ca="1" si="128"/>
        <v>#N/A</v>
      </c>
    </row>
    <row r="76" spans="1:132" ht="15" customHeight="1" x14ac:dyDescent="0.35">
      <c r="A76" s="327" t="s">
        <v>94</v>
      </c>
      <c r="B76" s="328">
        <f t="shared" si="134"/>
        <v>13</v>
      </c>
      <c r="C76" s="292" t="e">
        <f ca="1">CONCATENATE($A$1,".",VLOOKUP($F76,Tools!$J$3:$K$6,2,FALSE),".",VLOOKUP($A76,Tools!$N$3:$O$10,2,FALSE),".",1,".",VLOOKUP($G76,Tools!$R$3:$S$23,2,FALSE),".",$H76)</f>
        <v>#N/A</v>
      </c>
      <c r="D76" s="293" t="e">
        <f t="shared" ca="1" si="126"/>
        <v>#N/A</v>
      </c>
      <c r="E76" s="293" t="e">
        <f t="shared" ca="1" si="126"/>
        <v>#N/A</v>
      </c>
      <c r="F76" s="293" t="e">
        <f t="shared" ca="1" si="126"/>
        <v>#N/A</v>
      </c>
      <c r="G76" s="293" t="e">
        <f t="shared" ca="1" si="126"/>
        <v>#N/A</v>
      </c>
      <c r="H76" s="294" t="e">
        <f t="shared" ca="1" si="131"/>
        <v>#N/A</v>
      </c>
      <c r="I76" s="295" t="e">
        <f t="shared" ca="1" si="85"/>
        <v>#N/A</v>
      </c>
      <c r="J76" s="295" t="e">
        <f t="shared" ca="1" si="85"/>
        <v>#N/A</v>
      </c>
      <c r="K76" s="295" t="e">
        <f t="shared" ca="1" si="85"/>
        <v>#N/A</v>
      </c>
      <c r="L76" s="329" t="e">
        <f t="shared" ca="1" si="85"/>
        <v>#N/A</v>
      </c>
      <c r="M76" s="296" t="e">
        <f t="shared" ca="1" si="129"/>
        <v>#N/A</v>
      </c>
      <c r="N76" s="296" t="e">
        <f t="shared" ca="1" si="129"/>
        <v>#N/A</v>
      </c>
      <c r="O76" s="296" t="e">
        <f t="shared" ca="1" si="129"/>
        <v>#N/A</v>
      </c>
      <c r="P76" s="296" t="e">
        <f t="shared" ca="1" si="129"/>
        <v>#N/A</v>
      </c>
      <c r="Q76" s="296" t="e">
        <f t="shared" ca="1" si="129"/>
        <v>#N/A</v>
      </c>
      <c r="R76" s="296" t="e">
        <f t="shared" ca="1" si="129"/>
        <v>#N/A</v>
      </c>
      <c r="S76" s="296" t="e">
        <f t="shared" ca="1" si="129"/>
        <v>#N/A</v>
      </c>
      <c r="T76" s="296" t="e">
        <f t="shared" ca="1" si="129"/>
        <v>#N/A</v>
      </c>
      <c r="U76" s="296" t="e">
        <f t="shared" ca="1" si="129"/>
        <v>#N/A</v>
      </c>
      <c r="V76" s="297" t="e">
        <f t="shared" ca="1" si="129"/>
        <v>#N/A</v>
      </c>
      <c r="W76" s="296" t="e">
        <f t="shared" ca="1" si="129"/>
        <v>#N/A</v>
      </c>
      <c r="X76" s="296" t="e">
        <f t="shared" ca="1" si="129"/>
        <v>#N/A</v>
      </c>
      <c r="Y76" s="296" t="e">
        <f t="shared" ca="1" si="129"/>
        <v>#N/A</v>
      </c>
      <c r="Z76" s="296" t="e">
        <f t="shared" ca="1" si="129"/>
        <v>#N/A</v>
      </c>
      <c r="AA76" s="296" t="e">
        <f t="shared" ca="1" si="129"/>
        <v>#N/A</v>
      </c>
      <c r="AB76" s="296" t="e">
        <f t="shared" ca="1" si="129"/>
        <v>#N/A</v>
      </c>
      <c r="AC76" s="296" t="e">
        <f t="shared" ca="1" si="129"/>
        <v>#N/A</v>
      </c>
      <c r="AD76" s="296" t="e">
        <f t="shared" ca="1" si="123"/>
        <v>#N/A</v>
      </c>
      <c r="AE76" s="296" t="e">
        <f t="shared" ca="1" si="123"/>
        <v>#N/A</v>
      </c>
      <c r="AF76" s="297" t="e">
        <f t="shared" ca="1" si="123"/>
        <v>#N/A</v>
      </c>
      <c r="AG76" s="296" t="e">
        <f t="shared" ca="1" si="123"/>
        <v>#N/A</v>
      </c>
      <c r="AH76" s="296" t="e">
        <f t="shared" ca="1" si="123"/>
        <v>#N/A</v>
      </c>
      <c r="AI76" s="296" t="e">
        <f t="shared" ca="1" si="123"/>
        <v>#N/A</v>
      </c>
      <c r="AJ76" s="296" t="e">
        <f t="shared" ca="1" si="123"/>
        <v>#N/A</v>
      </c>
      <c r="AK76" s="296" t="e">
        <f t="shared" ca="1" si="123"/>
        <v>#N/A</v>
      </c>
      <c r="AL76" s="296" t="e">
        <f t="shared" ca="1" si="123"/>
        <v>#N/A</v>
      </c>
      <c r="AM76" s="296" t="e">
        <f t="shared" ca="1" si="123"/>
        <v>#N/A</v>
      </c>
      <c r="AN76" s="296" t="e">
        <f t="shared" ca="1" si="123"/>
        <v>#N/A</v>
      </c>
      <c r="AO76" s="296" t="e">
        <f t="shared" ca="1" si="123"/>
        <v>#N/A</v>
      </c>
      <c r="AP76" s="297" t="e">
        <f t="shared" ca="1" si="123"/>
        <v>#N/A</v>
      </c>
      <c r="AQ76" s="296" t="e">
        <f t="shared" ca="1" si="123"/>
        <v>#N/A</v>
      </c>
      <c r="AR76" s="296" t="e">
        <f t="shared" ca="1" si="123"/>
        <v>#N/A</v>
      </c>
      <c r="AS76" s="296" t="e">
        <f t="shared" ca="1" si="123"/>
        <v>#N/A</v>
      </c>
      <c r="AT76" s="296" t="e">
        <f t="shared" ca="1" si="123"/>
        <v>#N/A</v>
      </c>
      <c r="AU76" s="296" t="e">
        <f t="shared" ca="1" si="123"/>
        <v>#N/A</v>
      </c>
      <c r="AV76" s="296" t="e">
        <f t="shared" ca="1" si="124"/>
        <v>#N/A</v>
      </c>
      <c r="AW76" s="296" t="e">
        <f t="shared" ca="1" si="124"/>
        <v>#N/A</v>
      </c>
      <c r="AX76" s="296" t="e">
        <f t="shared" ca="1" si="124"/>
        <v>#N/A</v>
      </c>
      <c r="AY76" s="296" t="e">
        <f t="shared" ca="1" si="124"/>
        <v>#N/A</v>
      </c>
      <c r="AZ76" s="297" t="e">
        <f t="shared" ca="1" si="124"/>
        <v>#N/A</v>
      </c>
      <c r="BA76" s="296" t="e">
        <f t="shared" ca="1" si="124"/>
        <v>#N/A</v>
      </c>
      <c r="BB76" s="296" t="e">
        <f t="shared" ca="1" si="124"/>
        <v>#N/A</v>
      </c>
      <c r="BC76" s="296" t="e">
        <f t="shared" ca="1" si="124"/>
        <v>#N/A</v>
      </c>
      <c r="BD76" s="296" t="e">
        <f t="shared" ca="1" si="124"/>
        <v>#N/A</v>
      </c>
      <c r="BE76" s="296" t="e">
        <f t="shared" ca="1" si="124"/>
        <v>#N/A</v>
      </c>
      <c r="BF76" s="296" t="e">
        <f t="shared" ca="1" si="124"/>
        <v>#N/A</v>
      </c>
      <c r="BG76" s="296" t="e">
        <f t="shared" ca="1" si="124"/>
        <v>#N/A</v>
      </c>
      <c r="BH76" s="296" t="e">
        <f t="shared" ca="1" si="124"/>
        <v>#N/A</v>
      </c>
      <c r="BI76" s="296" t="e">
        <f t="shared" ca="1" si="124"/>
        <v>#N/A</v>
      </c>
      <c r="BJ76" s="297" t="e">
        <f t="shared" ca="1" si="124"/>
        <v>#N/A</v>
      </c>
      <c r="BK76" s="296" t="e">
        <f t="shared" ca="1" si="124"/>
        <v>#N/A</v>
      </c>
      <c r="BL76" s="296" t="e">
        <f t="shared" ca="1" si="124"/>
        <v>#N/A</v>
      </c>
      <c r="BM76" s="296" t="e">
        <f t="shared" ca="1" si="124"/>
        <v>#N/A</v>
      </c>
      <c r="BN76" s="296" t="e">
        <f t="shared" ca="1" si="127"/>
        <v>#N/A</v>
      </c>
      <c r="BO76" s="296" t="e">
        <f t="shared" ca="1" si="127"/>
        <v>#N/A</v>
      </c>
      <c r="BP76" s="296" t="e">
        <f t="shared" ca="1" si="127"/>
        <v>#N/A</v>
      </c>
      <c r="BQ76" s="296" t="e">
        <f t="shared" ca="1" si="127"/>
        <v>#N/A</v>
      </c>
      <c r="BR76" s="296" t="e">
        <f t="shared" ca="1" si="127"/>
        <v>#N/A</v>
      </c>
      <c r="BS76" s="296" t="e">
        <f t="shared" ca="1" si="127"/>
        <v>#N/A</v>
      </c>
      <c r="BT76" s="297" t="e">
        <f t="shared" ca="1" si="127"/>
        <v>#N/A</v>
      </c>
      <c r="BU76" s="296" t="e">
        <f t="shared" ca="1" si="127"/>
        <v>#N/A</v>
      </c>
      <c r="BV76" s="296" t="e">
        <f t="shared" ca="1" si="127"/>
        <v>#N/A</v>
      </c>
      <c r="BW76" s="296" t="e">
        <f t="shared" ca="1" si="127"/>
        <v>#N/A</v>
      </c>
      <c r="BX76" s="296" t="e">
        <f t="shared" ca="1" si="127"/>
        <v>#N/A</v>
      </c>
      <c r="BY76" s="296" t="e">
        <f t="shared" ca="1" si="127"/>
        <v>#N/A</v>
      </c>
      <c r="BZ76" s="296" t="e">
        <f t="shared" ca="1" si="127"/>
        <v>#N/A</v>
      </c>
      <c r="CA76" s="296" t="e">
        <f t="shared" ca="1" si="127"/>
        <v>#N/A</v>
      </c>
      <c r="CB76" s="296" t="e">
        <f t="shared" ca="1" si="127"/>
        <v>#N/A</v>
      </c>
      <c r="CC76" s="296" t="e">
        <f t="shared" ca="1" si="132"/>
        <v>#N/A</v>
      </c>
      <c r="CD76" s="297" t="e">
        <f t="shared" ca="1" si="132"/>
        <v>#N/A</v>
      </c>
      <c r="CE76" s="296" t="e">
        <f t="shared" ca="1" si="132"/>
        <v>#N/A</v>
      </c>
      <c r="CF76" s="296" t="e">
        <f t="shared" ca="1" si="132"/>
        <v>#N/A</v>
      </c>
      <c r="CG76" s="296" t="e">
        <f t="shared" ca="1" si="132"/>
        <v>#N/A</v>
      </c>
      <c r="CH76" s="296" t="e">
        <f t="shared" ca="1" si="132"/>
        <v>#N/A</v>
      </c>
      <c r="CI76" s="296" t="e">
        <f t="shared" ca="1" si="132"/>
        <v>#N/A</v>
      </c>
      <c r="CJ76" s="296" t="e">
        <f t="shared" ca="1" si="132"/>
        <v>#N/A</v>
      </c>
      <c r="CK76" s="296" t="e">
        <f t="shared" ca="1" si="132"/>
        <v>#N/A</v>
      </c>
      <c r="CL76" s="296" t="e">
        <f t="shared" ca="1" si="132"/>
        <v>#N/A</v>
      </c>
      <c r="CM76" s="296" t="e">
        <f t="shared" ca="1" si="132"/>
        <v>#N/A</v>
      </c>
      <c r="CN76" s="297" t="e">
        <f t="shared" ca="1" si="132"/>
        <v>#N/A</v>
      </c>
      <c r="CO76" s="296" t="e">
        <f t="shared" ca="1" si="133"/>
        <v>#N/A</v>
      </c>
      <c r="CP76" s="296" t="e">
        <f t="shared" ca="1" si="133"/>
        <v>#N/A</v>
      </c>
      <c r="CQ76" s="296" t="e">
        <f t="shared" ca="1" si="133"/>
        <v>#N/A</v>
      </c>
      <c r="CR76" s="296" t="e">
        <f t="shared" ca="1" si="133"/>
        <v>#N/A</v>
      </c>
      <c r="CS76" s="296" t="e">
        <f t="shared" ca="1" si="133"/>
        <v>#N/A</v>
      </c>
      <c r="CT76" s="296" t="e">
        <f t="shared" ca="1" si="133"/>
        <v>#N/A</v>
      </c>
      <c r="CU76" s="296" t="e">
        <f t="shared" ca="1" si="133"/>
        <v>#N/A</v>
      </c>
      <c r="CV76" s="296" t="e">
        <f t="shared" ca="1" si="133"/>
        <v>#N/A</v>
      </c>
      <c r="CW76" s="296" t="e">
        <f t="shared" ca="1" si="122"/>
        <v>#N/A</v>
      </c>
      <c r="CX76" s="297" t="e">
        <f t="shared" ca="1" si="122"/>
        <v>#N/A</v>
      </c>
      <c r="CY76" s="296" t="e">
        <f t="shared" ca="1" si="122"/>
        <v>#N/A</v>
      </c>
      <c r="CZ76" s="296" t="e">
        <f t="shared" ca="1" si="122"/>
        <v>#N/A</v>
      </c>
      <c r="DA76" s="296" t="e">
        <f t="shared" ca="1" si="122"/>
        <v>#N/A</v>
      </c>
      <c r="DB76" s="296" t="e">
        <f t="shared" ca="1" si="122"/>
        <v>#N/A</v>
      </c>
      <c r="DC76" s="296" t="e">
        <f t="shared" ca="1" si="122"/>
        <v>#N/A</v>
      </c>
      <c r="DD76" s="296" t="e">
        <f t="shared" ca="1" si="122"/>
        <v>#N/A</v>
      </c>
      <c r="DE76" s="296" t="e">
        <f t="shared" ca="1" si="122"/>
        <v>#N/A</v>
      </c>
      <c r="DF76" s="296" t="e">
        <f t="shared" ca="1" si="122"/>
        <v>#N/A</v>
      </c>
      <c r="DG76" s="296" t="e">
        <f t="shared" ca="1" si="122"/>
        <v>#N/A</v>
      </c>
      <c r="DH76" s="297" t="e">
        <f t="shared" ca="1" si="122"/>
        <v>#N/A</v>
      </c>
      <c r="DI76" s="296" t="e">
        <f t="shared" ca="1" si="130"/>
        <v>#N/A</v>
      </c>
      <c r="DJ76" s="296" t="e">
        <f t="shared" ca="1" si="130"/>
        <v>#N/A</v>
      </c>
      <c r="DK76" s="296" t="e">
        <f t="shared" ca="1" si="130"/>
        <v>#N/A</v>
      </c>
      <c r="DL76" s="296" t="e">
        <f t="shared" ca="1" si="130"/>
        <v>#N/A</v>
      </c>
      <c r="DM76" s="296" t="e">
        <f t="shared" ca="1" si="130"/>
        <v>#N/A</v>
      </c>
      <c r="DN76" s="296" t="e">
        <f t="shared" ca="1" si="130"/>
        <v>#N/A</v>
      </c>
      <c r="DO76" s="296" t="e">
        <f t="shared" ca="1" si="130"/>
        <v>#N/A</v>
      </c>
      <c r="DP76" s="296" t="e">
        <f t="shared" ca="1" si="130"/>
        <v>#N/A</v>
      </c>
      <c r="DQ76" s="296" t="e">
        <f t="shared" ca="1" si="128"/>
        <v>#N/A</v>
      </c>
      <c r="DR76" s="297" t="e">
        <f t="shared" ca="1" si="128"/>
        <v>#N/A</v>
      </c>
      <c r="DS76" s="296" t="e">
        <f t="shared" ca="1" si="128"/>
        <v>#N/A</v>
      </c>
      <c r="DT76" s="296" t="e">
        <f t="shared" ca="1" si="128"/>
        <v>#N/A</v>
      </c>
      <c r="DU76" s="296" t="e">
        <f t="shared" ca="1" si="128"/>
        <v>#N/A</v>
      </c>
      <c r="DV76" s="296" t="e">
        <f t="shared" ca="1" si="128"/>
        <v>#N/A</v>
      </c>
      <c r="DW76" s="296" t="e">
        <f t="shared" ca="1" si="128"/>
        <v>#N/A</v>
      </c>
      <c r="DX76" s="296" t="e">
        <f t="shared" ca="1" si="128"/>
        <v>#N/A</v>
      </c>
      <c r="DY76" s="296" t="e">
        <f t="shared" ca="1" si="128"/>
        <v>#N/A</v>
      </c>
      <c r="DZ76" s="296" t="e">
        <f t="shared" ca="1" si="128"/>
        <v>#N/A</v>
      </c>
      <c r="EA76" s="296" t="e">
        <f t="shared" ca="1" si="128"/>
        <v>#N/A</v>
      </c>
      <c r="EB76" s="297" t="e">
        <f t="shared" ca="1" si="128"/>
        <v>#N/A</v>
      </c>
    </row>
    <row r="77" spans="1:132" ht="15" customHeight="1" x14ac:dyDescent="0.35">
      <c r="A77" s="327" t="s">
        <v>94</v>
      </c>
      <c r="B77" s="328">
        <f t="shared" si="134"/>
        <v>14</v>
      </c>
      <c r="C77" s="292" t="e">
        <f ca="1">CONCATENATE($A$1,".",VLOOKUP($F77,Tools!$J$3:$K$6,2,FALSE),".",VLOOKUP($A77,Tools!$N$3:$O$10,2,FALSE),".",1,".",VLOOKUP($G77,Tools!$R$3:$S$23,2,FALSE),".",$H77)</f>
        <v>#N/A</v>
      </c>
      <c r="D77" s="293" t="e">
        <f t="shared" ca="1" si="126"/>
        <v>#N/A</v>
      </c>
      <c r="E77" s="293" t="e">
        <f t="shared" ca="1" si="126"/>
        <v>#N/A</v>
      </c>
      <c r="F77" s="293" t="e">
        <f t="shared" ca="1" si="126"/>
        <v>#N/A</v>
      </c>
      <c r="G77" s="293" t="e">
        <f t="shared" ca="1" si="126"/>
        <v>#N/A</v>
      </c>
      <c r="H77" s="294" t="e">
        <f t="shared" ca="1" si="131"/>
        <v>#N/A</v>
      </c>
      <c r="I77" s="295" t="e">
        <f t="shared" ca="1" si="85"/>
        <v>#N/A</v>
      </c>
      <c r="J77" s="295" t="e">
        <f t="shared" ca="1" si="85"/>
        <v>#N/A</v>
      </c>
      <c r="K77" s="295" t="e">
        <f t="shared" ca="1" si="85"/>
        <v>#N/A</v>
      </c>
      <c r="L77" s="329" t="e">
        <f t="shared" ca="1" si="85"/>
        <v>#N/A</v>
      </c>
      <c r="M77" s="296" t="e">
        <f t="shared" ca="1" si="129"/>
        <v>#N/A</v>
      </c>
      <c r="N77" s="296" t="e">
        <f t="shared" ca="1" si="129"/>
        <v>#N/A</v>
      </c>
      <c r="O77" s="296" t="e">
        <f t="shared" ca="1" si="129"/>
        <v>#N/A</v>
      </c>
      <c r="P77" s="296" t="e">
        <f t="shared" ca="1" si="129"/>
        <v>#N/A</v>
      </c>
      <c r="Q77" s="296" t="e">
        <f t="shared" ca="1" si="129"/>
        <v>#N/A</v>
      </c>
      <c r="R77" s="296" t="e">
        <f t="shared" ca="1" si="129"/>
        <v>#N/A</v>
      </c>
      <c r="S77" s="296" t="e">
        <f t="shared" ca="1" si="129"/>
        <v>#N/A</v>
      </c>
      <c r="T77" s="296" t="e">
        <f t="shared" ca="1" si="129"/>
        <v>#N/A</v>
      </c>
      <c r="U77" s="296" t="e">
        <f t="shared" ca="1" si="129"/>
        <v>#N/A</v>
      </c>
      <c r="V77" s="297" t="e">
        <f t="shared" ca="1" si="129"/>
        <v>#N/A</v>
      </c>
      <c r="W77" s="296" t="e">
        <f t="shared" ca="1" si="129"/>
        <v>#N/A</v>
      </c>
      <c r="X77" s="296" t="e">
        <f t="shared" ca="1" si="129"/>
        <v>#N/A</v>
      </c>
      <c r="Y77" s="296" t="e">
        <f t="shared" ca="1" si="129"/>
        <v>#N/A</v>
      </c>
      <c r="Z77" s="296" t="e">
        <f t="shared" ca="1" si="129"/>
        <v>#N/A</v>
      </c>
      <c r="AA77" s="296" t="e">
        <f t="shared" ca="1" si="129"/>
        <v>#N/A</v>
      </c>
      <c r="AB77" s="296" t="e">
        <f t="shared" ca="1" si="129"/>
        <v>#N/A</v>
      </c>
      <c r="AC77" s="296" t="e">
        <f t="shared" ca="1" si="129"/>
        <v>#N/A</v>
      </c>
      <c r="AD77" s="296" t="e">
        <f t="shared" ca="1" si="123"/>
        <v>#N/A</v>
      </c>
      <c r="AE77" s="296" t="e">
        <f t="shared" ca="1" si="123"/>
        <v>#N/A</v>
      </c>
      <c r="AF77" s="297" t="e">
        <f t="shared" ca="1" si="123"/>
        <v>#N/A</v>
      </c>
      <c r="AG77" s="296" t="e">
        <f t="shared" ca="1" si="123"/>
        <v>#N/A</v>
      </c>
      <c r="AH77" s="296" t="e">
        <f t="shared" ca="1" si="123"/>
        <v>#N/A</v>
      </c>
      <c r="AI77" s="296" t="e">
        <f t="shared" ca="1" si="123"/>
        <v>#N/A</v>
      </c>
      <c r="AJ77" s="296" t="e">
        <f t="shared" ca="1" si="123"/>
        <v>#N/A</v>
      </c>
      <c r="AK77" s="296" t="e">
        <f t="shared" ca="1" si="123"/>
        <v>#N/A</v>
      </c>
      <c r="AL77" s="296" t="e">
        <f t="shared" ca="1" si="123"/>
        <v>#N/A</v>
      </c>
      <c r="AM77" s="296" t="e">
        <f t="shared" ca="1" si="123"/>
        <v>#N/A</v>
      </c>
      <c r="AN77" s="296" t="e">
        <f t="shared" ca="1" si="123"/>
        <v>#N/A</v>
      </c>
      <c r="AO77" s="296" t="e">
        <f t="shared" ca="1" si="123"/>
        <v>#N/A</v>
      </c>
      <c r="AP77" s="297" t="e">
        <f t="shared" ca="1" si="123"/>
        <v>#N/A</v>
      </c>
      <c r="AQ77" s="296" t="e">
        <f t="shared" ca="1" si="123"/>
        <v>#N/A</v>
      </c>
      <c r="AR77" s="296" t="e">
        <f t="shared" ca="1" si="123"/>
        <v>#N/A</v>
      </c>
      <c r="AS77" s="296" t="e">
        <f t="shared" ca="1" si="123"/>
        <v>#N/A</v>
      </c>
      <c r="AT77" s="296" t="e">
        <f t="shared" ca="1" si="123"/>
        <v>#N/A</v>
      </c>
      <c r="AU77" s="296" t="e">
        <f t="shared" ca="1" si="123"/>
        <v>#N/A</v>
      </c>
      <c r="AV77" s="296" t="e">
        <f t="shared" ca="1" si="124"/>
        <v>#N/A</v>
      </c>
      <c r="AW77" s="296" t="e">
        <f t="shared" ca="1" si="124"/>
        <v>#N/A</v>
      </c>
      <c r="AX77" s="296" t="e">
        <f t="shared" ca="1" si="124"/>
        <v>#N/A</v>
      </c>
      <c r="AY77" s="296" t="e">
        <f t="shared" ca="1" si="124"/>
        <v>#N/A</v>
      </c>
      <c r="AZ77" s="297" t="e">
        <f t="shared" ca="1" si="124"/>
        <v>#N/A</v>
      </c>
      <c r="BA77" s="296" t="e">
        <f t="shared" ca="1" si="124"/>
        <v>#N/A</v>
      </c>
      <c r="BB77" s="296" t="e">
        <f t="shared" ca="1" si="124"/>
        <v>#N/A</v>
      </c>
      <c r="BC77" s="296" t="e">
        <f t="shared" ca="1" si="124"/>
        <v>#N/A</v>
      </c>
      <c r="BD77" s="296" t="e">
        <f t="shared" ca="1" si="124"/>
        <v>#N/A</v>
      </c>
      <c r="BE77" s="296" t="e">
        <f t="shared" ca="1" si="124"/>
        <v>#N/A</v>
      </c>
      <c r="BF77" s="296" t="e">
        <f t="shared" ca="1" si="124"/>
        <v>#N/A</v>
      </c>
      <c r="BG77" s="296" t="e">
        <f t="shared" ca="1" si="124"/>
        <v>#N/A</v>
      </c>
      <c r="BH77" s="296" t="e">
        <f t="shared" ca="1" si="124"/>
        <v>#N/A</v>
      </c>
      <c r="BI77" s="296" t="e">
        <f t="shared" ca="1" si="124"/>
        <v>#N/A</v>
      </c>
      <c r="BJ77" s="297" t="e">
        <f t="shared" ca="1" si="124"/>
        <v>#N/A</v>
      </c>
      <c r="BK77" s="296" t="e">
        <f t="shared" ca="1" si="124"/>
        <v>#N/A</v>
      </c>
      <c r="BL77" s="296" t="e">
        <f t="shared" ca="1" si="124"/>
        <v>#N/A</v>
      </c>
      <c r="BM77" s="296" t="e">
        <f t="shared" ca="1" si="124"/>
        <v>#N/A</v>
      </c>
      <c r="BN77" s="296" t="e">
        <f t="shared" ca="1" si="127"/>
        <v>#N/A</v>
      </c>
      <c r="BO77" s="296" t="e">
        <f t="shared" ca="1" si="127"/>
        <v>#N/A</v>
      </c>
      <c r="BP77" s="296" t="e">
        <f t="shared" ca="1" si="127"/>
        <v>#N/A</v>
      </c>
      <c r="BQ77" s="296" t="e">
        <f t="shared" ca="1" si="127"/>
        <v>#N/A</v>
      </c>
      <c r="BR77" s="296" t="e">
        <f t="shared" ca="1" si="127"/>
        <v>#N/A</v>
      </c>
      <c r="BS77" s="296" t="e">
        <f t="shared" ca="1" si="127"/>
        <v>#N/A</v>
      </c>
      <c r="BT77" s="297" t="e">
        <f t="shared" ca="1" si="127"/>
        <v>#N/A</v>
      </c>
      <c r="BU77" s="296" t="e">
        <f t="shared" ca="1" si="127"/>
        <v>#N/A</v>
      </c>
      <c r="BV77" s="296" t="e">
        <f t="shared" ca="1" si="127"/>
        <v>#N/A</v>
      </c>
      <c r="BW77" s="296" t="e">
        <f t="shared" ca="1" si="127"/>
        <v>#N/A</v>
      </c>
      <c r="BX77" s="296" t="e">
        <f t="shared" ca="1" si="127"/>
        <v>#N/A</v>
      </c>
      <c r="BY77" s="296" t="e">
        <f t="shared" ca="1" si="127"/>
        <v>#N/A</v>
      </c>
      <c r="BZ77" s="296" t="e">
        <f t="shared" ca="1" si="127"/>
        <v>#N/A</v>
      </c>
      <c r="CA77" s="296" t="e">
        <f t="shared" ca="1" si="127"/>
        <v>#N/A</v>
      </c>
      <c r="CB77" s="296" t="e">
        <f t="shared" ca="1" si="127"/>
        <v>#N/A</v>
      </c>
      <c r="CC77" s="296" t="e">
        <f t="shared" ca="1" si="132"/>
        <v>#N/A</v>
      </c>
      <c r="CD77" s="297" t="e">
        <f t="shared" ca="1" si="132"/>
        <v>#N/A</v>
      </c>
      <c r="CE77" s="296" t="e">
        <f t="shared" ca="1" si="132"/>
        <v>#N/A</v>
      </c>
      <c r="CF77" s="296" t="e">
        <f t="shared" ca="1" si="132"/>
        <v>#N/A</v>
      </c>
      <c r="CG77" s="296" t="e">
        <f t="shared" ca="1" si="132"/>
        <v>#N/A</v>
      </c>
      <c r="CH77" s="296" t="e">
        <f t="shared" ca="1" si="132"/>
        <v>#N/A</v>
      </c>
      <c r="CI77" s="296" t="e">
        <f t="shared" ca="1" si="132"/>
        <v>#N/A</v>
      </c>
      <c r="CJ77" s="296" t="e">
        <f t="shared" ca="1" si="132"/>
        <v>#N/A</v>
      </c>
      <c r="CK77" s="296" t="e">
        <f t="shared" ca="1" si="132"/>
        <v>#N/A</v>
      </c>
      <c r="CL77" s="296" t="e">
        <f t="shared" ca="1" si="132"/>
        <v>#N/A</v>
      </c>
      <c r="CM77" s="296" t="e">
        <f t="shared" ca="1" si="132"/>
        <v>#N/A</v>
      </c>
      <c r="CN77" s="297" t="e">
        <f t="shared" ca="1" si="132"/>
        <v>#N/A</v>
      </c>
      <c r="CO77" s="296" t="e">
        <f t="shared" ca="1" si="133"/>
        <v>#N/A</v>
      </c>
      <c r="CP77" s="296" t="e">
        <f t="shared" ca="1" si="133"/>
        <v>#N/A</v>
      </c>
      <c r="CQ77" s="296" t="e">
        <f t="shared" ca="1" si="133"/>
        <v>#N/A</v>
      </c>
      <c r="CR77" s="296" t="e">
        <f t="shared" ca="1" si="133"/>
        <v>#N/A</v>
      </c>
      <c r="CS77" s="296" t="e">
        <f t="shared" ca="1" si="133"/>
        <v>#N/A</v>
      </c>
      <c r="CT77" s="296" t="e">
        <f t="shared" ca="1" si="133"/>
        <v>#N/A</v>
      </c>
      <c r="CU77" s="296" t="e">
        <f t="shared" ca="1" si="133"/>
        <v>#N/A</v>
      </c>
      <c r="CV77" s="296" t="e">
        <f t="shared" ca="1" si="133"/>
        <v>#N/A</v>
      </c>
      <c r="CW77" s="296" t="e">
        <f t="shared" ca="1" si="133"/>
        <v>#N/A</v>
      </c>
      <c r="CX77" s="297" t="e">
        <f t="shared" ca="1" si="133"/>
        <v>#N/A</v>
      </c>
      <c r="CY77" s="296" t="e">
        <f t="shared" ca="1" si="133"/>
        <v>#N/A</v>
      </c>
      <c r="CZ77" s="296" t="e">
        <f t="shared" ca="1" si="133"/>
        <v>#N/A</v>
      </c>
      <c r="DA77" s="296" t="e">
        <f t="shared" ca="1" si="133"/>
        <v>#N/A</v>
      </c>
      <c r="DB77" s="296" t="e">
        <f t="shared" ca="1" si="133"/>
        <v>#N/A</v>
      </c>
      <c r="DC77" s="296" t="e">
        <f t="shared" ca="1" si="133"/>
        <v>#N/A</v>
      </c>
      <c r="DD77" s="296" t="e">
        <f t="shared" ca="1" si="133"/>
        <v>#N/A</v>
      </c>
      <c r="DE77" s="296" t="e">
        <f t="shared" ca="1" si="133"/>
        <v>#N/A</v>
      </c>
      <c r="DF77" s="296" t="e">
        <f t="shared" ca="1" si="133"/>
        <v>#N/A</v>
      </c>
      <c r="DG77" s="296" t="e">
        <f t="shared" ref="CW77:DL98" ca="1" si="135">IFERROR(INDEX(INDIRECT(CONCATENATE($A77,"!$A$1:$Z$999")),MATCH($B77,INDIRECT(CONCATENATE($A77,"!$A:$A")),0)+DG$3,DG$2)/$L77,INDEX(INDIRECT(CONCATENATE($A77,"!$A$1:$Z$999")),MATCH($B77,INDIRECT(CONCATENATE($A77,"!$A:$A")),0)+DG$3,DG$2))</f>
        <v>#N/A</v>
      </c>
      <c r="DH77" s="297" t="e">
        <f t="shared" ca="1" si="135"/>
        <v>#N/A</v>
      </c>
      <c r="DI77" s="296" t="e">
        <f t="shared" ca="1" si="130"/>
        <v>#N/A</v>
      </c>
      <c r="DJ77" s="296" t="e">
        <f t="shared" ca="1" si="130"/>
        <v>#N/A</v>
      </c>
      <c r="DK77" s="296" t="e">
        <f t="shared" ca="1" si="130"/>
        <v>#N/A</v>
      </c>
      <c r="DL77" s="296" t="e">
        <f t="shared" ca="1" si="130"/>
        <v>#N/A</v>
      </c>
      <c r="DM77" s="296" t="e">
        <f t="shared" ca="1" si="130"/>
        <v>#N/A</v>
      </c>
      <c r="DN77" s="296" t="e">
        <f t="shared" ca="1" si="130"/>
        <v>#N/A</v>
      </c>
      <c r="DO77" s="296" t="e">
        <f t="shared" ca="1" si="130"/>
        <v>#N/A</v>
      </c>
      <c r="DP77" s="296" t="e">
        <f t="shared" ca="1" si="130"/>
        <v>#N/A</v>
      </c>
      <c r="DQ77" s="296" t="e">
        <f t="shared" ca="1" si="130"/>
        <v>#N/A</v>
      </c>
      <c r="DR77" s="297" t="e">
        <f t="shared" ca="1" si="130"/>
        <v>#N/A</v>
      </c>
      <c r="DS77" s="296" t="e">
        <f t="shared" ca="1" si="130"/>
        <v>#N/A</v>
      </c>
      <c r="DT77" s="296" t="e">
        <f t="shared" ca="1" si="130"/>
        <v>#N/A</v>
      </c>
      <c r="DU77" s="296" t="e">
        <f t="shared" ca="1" si="130"/>
        <v>#N/A</v>
      </c>
      <c r="DV77" s="296" t="e">
        <f t="shared" ca="1" si="130"/>
        <v>#N/A</v>
      </c>
      <c r="DW77" s="296" t="e">
        <f t="shared" ca="1" si="130"/>
        <v>#N/A</v>
      </c>
      <c r="DX77" s="296" t="e">
        <f t="shared" ca="1" si="130"/>
        <v>#N/A</v>
      </c>
      <c r="DY77" s="296" t="e">
        <f t="shared" ca="1" si="128"/>
        <v>#N/A</v>
      </c>
      <c r="DZ77" s="296" t="e">
        <f t="shared" ca="1" si="128"/>
        <v>#N/A</v>
      </c>
      <c r="EA77" s="296" t="e">
        <f t="shared" ca="1" si="128"/>
        <v>#N/A</v>
      </c>
      <c r="EB77" s="297" t="e">
        <f t="shared" ca="1" si="128"/>
        <v>#N/A</v>
      </c>
    </row>
    <row r="78" spans="1:132" ht="15" customHeight="1" thickBot="1" x14ac:dyDescent="0.4">
      <c r="A78" s="330" t="s">
        <v>94</v>
      </c>
      <c r="B78" s="331">
        <f t="shared" si="134"/>
        <v>15</v>
      </c>
      <c r="C78" s="299" t="e">
        <f ca="1">CONCATENATE($A$1,".",VLOOKUP($F78,Tools!$J$3:$K$6,2,FALSE),".",VLOOKUP($A78,Tools!$N$3:$O$10,2,FALSE),".",1,".",VLOOKUP($G78,Tools!$R$3:$S$23,2,FALSE),".",$H78)</f>
        <v>#N/A</v>
      </c>
      <c r="D78" s="300" t="e">
        <f t="shared" ca="1" si="126"/>
        <v>#N/A</v>
      </c>
      <c r="E78" s="300" t="e">
        <f t="shared" ca="1" si="126"/>
        <v>#N/A</v>
      </c>
      <c r="F78" s="300" t="e">
        <f t="shared" ca="1" si="126"/>
        <v>#N/A</v>
      </c>
      <c r="G78" s="300" t="e">
        <f t="shared" ca="1" si="126"/>
        <v>#N/A</v>
      </c>
      <c r="H78" s="301" t="e">
        <f t="shared" ca="1" si="131"/>
        <v>#N/A</v>
      </c>
      <c r="I78" s="302" t="e">
        <f t="shared" ca="1" si="85"/>
        <v>#N/A</v>
      </c>
      <c r="J78" s="302" t="e">
        <f t="shared" ca="1" si="85"/>
        <v>#N/A</v>
      </c>
      <c r="K78" s="302" t="e">
        <f t="shared" ca="1" si="85"/>
        <v>#N/A</v>
      </c>
      <c r="L78" s="332" t="e">
        <f t="shared" ca="1" si="85"/>
        <v>#N/A</v>
      </c>
      <c r="M78" s="303" t="e">
        <f t="shared" ca="1" si="129"/>
        <v>#N/A</v>
      </c>
      <c r="N78" s="303" t="e">
        <f t="shared" ca="1" si="129"/>
        <v>#N/A</v>
      </c>
      <c r="O78" s="303" t="e">
        <f t="shared" ca="1" si="129"/>
        <v>#N/A</v>
      </c>
      <c r="P78" s="303" t="e">
        <f t="shared" ca="1" si="129"/>
        <v>#N/A</v>
      </c>
      <c r="Q78" s="303" t="e">
        <f t="shared" ca="1" si="129"/>
        <v>#N/A</v>
      </c>
      <c r="R78" s="303" t="e">
        <f t="shared" ca="1" si="129"/>
        <v>#N/A</v>
      </c>
      <c r="S78" s="303" t="e">
        <f t="shared" ca="1" si="129"/>
        <v>#N/A</v>
      </c>
      <c r="T78" s="303" t="e">
        <f t="shared" ca="1" si="129"/>
        <v>#N/A</v>
      </c>
      <c r="U78" s="303" t="e">
        <f t="shared" ca="1" si="129"/>
        <v>#N/A</v>
      </c>
      <c r="V78" s="304" t="e">
        <f t="shared" ca="1" si="129"/>
        <v>#N/A</v>
      </c>
      <c r="W78" s="303" t="e">
        <f t="shared" ca="1" si="129"/>
        <v>#N/A</v>
      </c>
      <c r="X78" s="303" t="e">
        <f t="shared" ca="1" si="129"/>
        <v>#N/A</v>
      </c>
      <c r="Y78" s="303" t="e">
        <f t="shared" ca="1" si="129"/>
        <v>#N/A</v>
      </c>
      <c r="Z78" s="303" t="e">
        <f t="shared" ca="1" si="129"/>
        <v>#N/A</v>
      </c>
      <c r="AA78" s="303" t="e">
        <f t="shared" ca="1" si="129"/>
        <v>#N/A</v>
      </c>
      <c r="AB78" s="303" t="e">
        <f t="shared" ca="1" si="129"/>
        <v>#N/A</v>
      </c>
      <c r="AC78" s="303" t="e">
        <f t="shared" ca="1" si="129"/>
        <v>#N/A</v>
      </c>
      <c r="AD78" s="303" t="e">
        <f t="shared" ca="1" si="123"/>
        <v>#N/A</v>
      </c>
      <c r="AE78" s="303" t="e">
        <f t="shared" ca="1" si="123"/>
        <v>#N/A</v>
      </c>
      <c r="AF78" s="304" t="e">
        <f t="shared" ca="1" si="123"/>
        <v>#N/A</v>
      </c>
      <c r="AG78" s="303" t="e">
        <f t="shared" ref="AG78:AX93" ca="1" si="136">IFERROR(INDEX(INDIRECT(CONCATENATE($A78,"!$A$1:$Z$999")),MATCH($B78,INDIRECT(CONCATENATE($A78,"!$A:$A")),0)+AG$3,AG$2)/$L78,INDEX(INDIRECT(CONCATENATE($A78,"!$A$1:$Z$999")),MATCH($B78,INDIRECT(CONCATENATE($A78,"!$A:$A")),0)+AG$3,AG$2))</f>
        <v>#N/A</v>
      </c>
      <c r="AH78" s="303" t="e">
        <f t="shared" ca="1" si="136"/>
        <v>#N/A</v>
      </c>
      <c r="AI78" s="303" t="e">
        <f t="shared" ca="1" si="136"/>
        <v>#N/A</v>
      </c>
      <c r="AJ78" s="303" t="e">
        <f t="shared" ca="1" si="136"/>
        <v>#N/A</v>
      </c>
      <c r="AK78" s="303" t="e">
        <f t="shared" ca="1" si="136"/>
        <v>#N/A</v>
      </c>
      <c r="AL78" s="303" t="e">
        <f t="shared" ca="1" si="136"/>
        <v>#N/A</v>
      </c>
      <c r="AM78" s="303" t="e">
        <f t="shared" ca="1" si="136"/>
        <v>#N/A</v>
      </c>
      <c r="AN78" s="303" t="e">
        <f t="shared" ca="1" si="136"/>
        <v>#N/A</v>
      </c>
      <c r="AO78" s="303" t="e">
        <f t="shared" ca="1" si="136"/>
        <v>#N/A</v>
      </c>
      <c r="AP78" s="304" t="e">
        <f t="shared" ca="1" si="136"/>
        <v>#N/A</v>
      </c>
      <c r="AQ78" s="303" t="e">
        <f t="shared" ca="1" si="136"/>
        <v>#N/A</v>
      </c>
      <c r="AR78" s="303" t="e">
        <f t="shared" ca="1" si="136"/>
        <v>#N/A</v>
      </c>
      <c r="AS78" s="303" t="e">
        <f t="shared" ca="1" si="136"/>
        <v>#N/A</v>
      </c>
      <c r="AT78" s="303" t="e">
        <f t="shared" ca="1" si="136"/>
        <v>#N/A</v>
      </c>
      <c r="AU78" s="303" t="e">
        <f t="shared" ca="1" si="136"/>
        <v>#N/A</v>
      </c>
      <c r="AV78" s="303" t="e">
        <f t="shared" ca="1" si="136"/>
        <v>#N/A</v>
      </c>
      <c r="AW78" s="303" t="e">
        <f t="shared" ca="1" si="136"/>
        <v>#N/A</v>
      </c>
      <c r="AX78" s="303" t="e">
        <f t="shared" ca="1" si="136"/>
        <v>#N/A</v>
      </c>
      <c r="AY78" s="303" t="e">
        <f t="shared" ca="1" si="124"/>
        <v>#N/A</v>
      </c>
      <c r="AZ78" s="304" t="e">
        <f t="shared" ca="1" si="124"/>
        <v>#N/A</v>
      </c>
      <c r="BA78" s="303" t="e">
        <f t="shared" ca="1" si="124"/>
        <v>#N/A</v>
      </c>
      <c r="BB78" s="303" t="e">
        <f t="shared" ca="1" si="124"/>
        <v>#N/A</v>
      </c>
      <c r="BC78" s="303" t="e">
        <f t="shared" ref="BC78:BT93" ca="1" si="137">IFERROR(INDEX(INDIRECT(CONCATENATE($A78,"!$A$1:$Z$999")),MATCH($B78,INDIRECT(CONCATENATE($A78,"!$A:$A")),0)+BC$3,BC$2)/$L78,INDEX(INDIRECT(CONCATENATE($A78,"!$A$1:$Z$999")),MATCH($B78,INDIRECT(CONCATENATE($A78,"!$A:$A")),0)+BC$3,BC$2))</f>
        <v>#N/A</v>
      </c>
      <c r="BD78" s="303" t="e">
        <f t="shared" ca="1" si="137"/>
        <v>#N/A</v>
      </c>
      <c r="BE78" s="303" t="e">
        <f t="shared" ca="1" si="137"/>
        <v>#N/A</v>
      </c>
      <c r="BF78" s="303" t="e">
        <f t="shared" ca="1" si="137"/>
        <v>#N/A</v>
      </c>
      <c r="BG78" s="303" t="e">
        <f t="shared" ca="1" si="137"/>
        <v>#N/A</v>
      </c>
      <c r="BH78" s="303" t="e">
        <f t="shared" ca="1" si="137"/>
        <v>#N/A</v>
      </c>
      <c r="BI78" s="303" t="e">
        <f t="shared" ca="1" si="137"/>
        <v>#N/A</v>
      </c>
      <c r="BJ78" s="304" t="e">
        <f t="shared" ca="1" si="137"/>
        <v>#N/A</v>
      </c>
      <c r="BK78" s="303" t="e">
        <f t="shared" ca="1" si="137"/>
        <v>#N/A</v>
      </c>
      <c r="BL78" s="303" t="e">
        <f t="shared" ca="1" si="137"/>
        <v>#N/A</v>
      </c>
      <c r="BM78" s="303" t="e">
        <f t="shared" ca="1" si="137"/>
        <v>#N/A</v>
      </c>
      <c r="BN78" s="303" t="e">
        <f t="shared" ca="1" si="127"/>
        <v>#N/A</v>
      </c>
      <c r="BO78" s="303" t="e">
        <f t="shared" ca="1" si="127"/>
        <v>#N/A</v>
      </c>
      <c r="BP78" s="303" t="e">
        <f t="shared" ca="1" si="127"/>
        <v>#N/A</v>
      </c>
      <c r="BQ78" s="303" t="e">
        <f t="shared" ca="1" si="127"/>
        <v>#N/A</v>
      </c>
      <c r="BR78" s="303" t="e">
        <f t="shared" ca="1" si="127"/>
        <v>#N/A</v>
      </c>
      <c r="BS78" s="303" t="e">
        <f t="shared" ca="1" si="127"/>
        <v>#N/A</v>
      </c>
      <c r="BT78" s="304" t="e">
        <f t="shared" ca="1" si="127"/>
        <v>#N/A</v>
      </c>
      <c r="BU78" s="303" t="e">
        <f t="shared" ca="1" si="127"/>
        <v>#N/A</v>
      </c>
      <c r="BV78" s="303" t="e">
        <f t="shared" ca="1" si="127"/>
        <v>#N/A</v>
      </c>
      <c r="BW78" s="303" t="e">
        <f t="shared" ca="1" si="127"/>
        <v>#N/A</v>
      </c>
      <c r="BX78" s="303" t="e">
        <f t="shared" ca="1" si="127"/>
        <v>#N/A</v>
      </c>
      <c r="BY78" s="303" t="e">
        <f t="shared" ca="1" si="127"/>
        <v>#N/A</v>
      </c>
      <c r="BZ78" s="303" t="e">
        <f t="shared" ca="1" si="127"/>
        <v>#N/A</v>
      </c>
      <c r="CA78" s="303" t="e">
        <f t="shared" ca="1" si="127"/>
        <v>#N/A</v>
      </c>
      <c r="CB78" s="303" t="e">
        <f t="shared" ca="1" si="127"/>
        <v>#N/A</v>
      </c>
      <c r="CC78" s="303" t="e">
        <f t="shared" ca="1" si="132"/>
        <v>#N/A</v>
      </c>
      <c r="CD78" s="304" t="e">
        <f t="shared" ca="1" si="132"/>
        <v>#N/A</v>
      </c>
      <c r="CE78" s="303" t="e">
        <f t="shared" ca="1" si="132"/>
        <v>#N/A</v>
      </c>
      <c r="CF78" s="303" t="e">
        <f t="shared" ca="1" si="132"/>
        <v>#N/A</v>
      </c>
      <c r="CG78" s="303" t="e">
        <f t="shared" ca="1" si="132"/>
        <v>#N/A</v>
      </c>
      <c r="CH78" s="303" t="e">
        <f t="shared" ca="1" si="132"/>
        <v>#N/A</v>
      </c>
      <c r="CI78" s="303" t="e">
        <f t="shared" ca="1" si="132"/>
        <v>#N/A</v>
      </c>
      <c r="CJ78" s="303" t="e">
        <f t="shared" ca="1" si="132"/>
        <v>#N/A</v>
      </c>
      <c r="CK78" s="303" t="e">
        <f t="shared" ca="1" si="132"/>
        <v>#N/A</v>
      </c>
      <c r="CL78" s="303" t="e">
        <f t="shared" ca="1" si="132"/>
        <v>#N/A</v>
      </c>
      <c r="CM78" s="303" t="e">
        <f t="shared" ca="1" si="132"/>
        <v>#N/A</v>
      </c>
      <c r="CN78" s="304" t="e">
        <f t="shared" ca="1" si="132"/>
        <v>#N/A</v>
      </c>
      <c r="CO78" s="303" t="e">
        <f t="shared" ca="1" si="133"/>
        <v>#N/A</v>
      </c>
      <c r="CP78" s="303" t="e">
        <f t="shared" ca="1" si="133"/>
        <v>#N/A</v>
      </c>
      <c r="CQ78" s="303" t="e">
        <f t="shared" ca="1" si="133"/>
        <v>#N/A</v>
      </c>
      <c r="CR78" s="303" t="e">
        <f t="shared" ca="1" si="133"/>
        <v>#N/A</v>
      </c>
      <c r="CS78" s="303" t="e">
        <f t="shared" ca="1" si="133"/>
        <v>#N/A</v>
      </c>
      <c r="CT78" s="303" t="e">
        <f t="shared" ca="1" si="133"/>
        <v>#N/A</v>
      </c>
      <c r="CU78" s="303" t="e">
        <f t="shared" ca="1" si="133"/>
        <v>#N/A</v>
      </c>
      <c r="CV78" s="303" t="e">
        <f t="shared" ca="1" si="133"/>
        <v>#N/A</v>
      </c>
      <c r="CW78" s="303" t="e">
        <f t="shared" ca="1" si="135"/>
        <v>#N/A</v>
      </c>
      <c r="CX78" s="304" t="e">
        <f t="shared" ca="1" si="135"/>
        <v>#N/A</v>
      </c>
      <c r="CY78" s="303" t="e">
        <f t="shared" ca="1" si="135"/>
        <v>#N/A</v>
      </c>
      <c r="CZ78" s="303" t="e">
        <f t="shared" ca="1" si="135"/>
        <v>#N/A</v>
      </c>
      <c r="DA78" s="303" t="e">
        <f t="shared" ca="1" si="135"/>
        <v>#N/A</v>
      </c>
      <c r="DB78" s="303" t="e">
        <f t="shared" ca="1" si="135"/>
        <v>#N/A</v>
      </c>
      <c r="DC78" s="303" t="e">
        <f t="shared" ca="1" si="135"/>
        <v>#N/A</v>
      </c>
      <c r="DD78" s="303" t="e">
        <f t="shared" ca="1" si="135"/>
        <v>#N/A</v>
      </c>
      <c r="DE78" s="303" t="e">
        <f t="shared" ca="1" si="135"/>
        <v>#N/A</v>
      </c>
      <c r="DF78" s="303" t="e">
        <f t="shared" ca="1" si="135"/>
        <v>#N/A</v>
      </c>
      <c r="DG78" s="303" t="e">
        <f t="shared" ca="1" si="135"/>
        <v>#N/A</v>
      </c>
      <c r="DH78" s="304" t="e">
        <f t="shared" ca="1" si="135"/>
        <v>#N/A</v>
      </c>
      <c r="DI78" s="303" t="e">
        <f t="shared" ca="1" si="130"/>
        <v>#N/A</v>
      </c>
      <c r="DJ78" s="303" t="e">
        <f t="shared" ca="1" si="130"/>
        <v>#N/A</v>
      </c>
      <c r="DK78" s="303" t="e">
        <f t="shared" ca="1" si="130"/>
        <v>#N/A</v>
      </c>
      <c r="DL78" s="303" t="e">
        <f t="shared" ca="1" si="130"/>
        <v>#N/A</v>
      </c>
      <c r="DM78" s="303" t="e">
        <f t="shared" ca="1" si="130"/>
        <v>#N/A</v>
      </c>
      <c r="DN78" s="303" t="e">
        <f t="shared" ca="1" si="130"/>
        <v>#N/A</v>
      </c>
      <c r="DO78" s="303" t="e">
        <f t="shared" ca="1" si="130"/>
        <v>#N/A</v>
      </c>
      <c r="DP78" s="303" t="e">
        <f t="shared" ca="1" si="130"/>
        <v>#N/A</v>
      </c>
      <c r="DQ78" s="303" t="e">
        <f t="shared" ca="1" si="128"/>
        <v>#N/A</v>
      </c>
      <c r="DR78" s="304" t="e">
        <f t="shared" ca="1" si="128"/>
        <v>#N/A</v>
      </c>
      <c r="DS78" s="303" t="e">
        <f t="shared" ca="1" si="128"/>
        <v>#N/A</v>
      </c>
      <c r="DT78" s="303" t="e">
        <f t="shared" ca="1" si="128"/>
        <v>#N/A</v>
      </c>
      <c r="DU78" s="303" t="e">
        <f t="shared" ca="1" si="128"/>
        <v>#N/A</v>
      </c>
      <c r="DV78" s="303" t="e">
        <f t="shared" ca="1" si="128"/>
        <v>#N/A</v>
      </c>
      <c r="DW78" s="303" t="e">
        <f t="shared" ca="1" si="128"/>
        <v>#N/A</v>
      </c>
      <c r="DX78" s="303" t="e">
        <f t="shared" ca="1" si="128"/>
        <v>#N/A</v>
      </c>
      <c r="DY78" s="303" t="e">
        <f t="shared" ca="1" si="128"/>
        <v>#N/A</v>
      </c>
      <c r="DZ78" s="303" t="e">
        <f t="shared" ca="1" si="128"/>
        <v>#N/A</v>
      </c>
      <c r="EA78" s="303" t="e">
        <f t="shared" ca="1" si="128"/>
        <v>#N/A</v>
      </c>
      <c r="EB78" s="304" t="e">
        <f t="shared" ca="1" si="128"/>
        <v>#N/A</v>
      </c>
    </row>
    <row r="79" spans="1:132" ht="15" customHeight="1" x14ac:dyDescent="0.35">
      <c r="A79" s="324" t="s">
        <v>98</v>
      </c>
      <c r="B79" s="325">
        <f t="shared" si="134"/>
        <v>1</v>
      </c>
      <c r="C79" s="286" t="str">
        <f ca="1">CONCATENATE($A$1,".",VLOOKUP($F79,Tools!$J$3:$K$6,2,FALSE),".",VLOOKUP($A79,Tools!$N$3:$O$10,2,FALSE),".",1,".",VLOOKUP($G79,Tools!$R$3:$S$23,2,FALSE),".",$H79)</f>
        <v>233.10.9.1.1.1</v>
      </c>
      <c r="D79" s="287" t="str">
        <f t="shared" ca="1" si="126"/>
        <v>Minimum income benefit</v>
      </c>
      <c r="E79" s="287" t="str">
        <f t="shared" ca="1" si="126"/>
        <v>Minimum income benefit</v>
      </c>
      <c r="F79" s="287" t="str">
        <f t="shared" ca="1" si="126"/>
        <v>Public</v>
      </c>
      <c r="G79" s="287" t="str">
        <f t="shared" ca="1" si="126"/>
        <v>Income Maintenance</v>
      </c>
      <c r="H79" s="288">
        <f t="shared" ca="1" si="131"/>
        <v>1</v>
      </c>
      <c r="I79" s="289" t="str">
        <f t="shared" ca="1" si="85"/>
        <v>No</v>
      </c>
      <c r="J79" s="289" t="str">
        <f t="shared" ca="1" si="85"/>
        <v>Yes</v>
      </c>
      <c r="K79" s="289" t="str">
        <f t="shared" ca="1" si="85"/>
        <v>Yes</v>
      </c>
      <c r="L79" s="326">
        <f t="shared" ca="1" si="85"/>
        <v>1</v>
      </c>
      <c r="M79" s="290">
        <f t="shared" ca="1" si="129"/>
        <v>6053.6</v>
      </c>
      <c r="N79" s="290" t="str">
        <f t="shared" ca="1" si="129"/>
        <v>(m)</v>
      </c>
      <c r="O79" s="290" t="str">
        <f t="shared" ca="1" si="129"/>
        <v>(m)</v>
      </c>
      <c r="P79" s="290" t="str">
        <f t="shared" ca="1" si="129"/>
        <v>(m)</v>
      </c>
      <c r="Q79" s="290" t="str">
        <f t="shared" ca="1" si="129"/>
        <v>(m)</v>
      </c>
      <c r="R79" s="290" t="str">
        <f t="shared" ca="1" si="129"/>
        <v>(m)</v>
      </c>
      <c r="S79" s="290" t="str">
        <f t="shared" ca="1" si="129"/>
        <v>(m)</v>
      </c>
      <c r="T79" s="290" t="str">
        <f t="shared" ca="1" si="129"/>
        <v>(m)</v>
      </c>
      <c r="U79" s="290" t="str">
        <f t="shared" ca="1" si="129"/>
        <v>(m)</v>
      </c>
      <c r="V79" s="291" t="str">
        <f t="shared" ca="1" si="129"/>
        <v>(m)</v>
      </c>
      <c r="W79" s="290">
        <f t="shared" ca="1" si="129"/>
        <v>4936.1000000000004</v>
      </c>
      <c r="X79" s="290" t="str">
        <f t="shared" ca="1" si="129"/>
        <v>(m)</v>
      </c>
      <c r="Y79" s="290" t="str">
        <f t="shared" ca="1" si="129"/>
        <v>(m)</v>
      </c>
      <c r="Z79" s="290" t="str">
        <f t="shared" ca="1" si="129"/>
        <v>(m)</v>
      </c>
      <c r="AA79" s="290" t="str">
        <f t="shared" ca="1" si="129"/>
        <v>(m)</v>
      </c>
      <c r="AB79" s="290" t="str">
        <f t="shared" ca="1" si="129"/>
        <v>(m)</v>
      </c>
      <c r="AC79" s="290" t="str">
        <f t="shared" ca="1" si="129"/>
        <v>(m)</v>
      </c>
      <c r="AD79" s="290" t="str">
        <f t="shared" ref="AD79:AU94" ca="1" si="138">IFERROR(INDEX(INDIRECT(CONCATENATE($A79,"!$A$1:$Z$999")),MATCH($B79,INDIRECT(CONCATENATE($A79,"!$A:$A")),0)+AD$3,AD$2)/$L79,INDEX(INDIRECT(CONCATENATE($A79,"!$A$1:$Z$999")),MATCH($B79,INDIRECT(CONCATENATE($A79,"!$A:$A")),0)+AD$3,AD$2))</f>
        <v>(m)</v>
      </c>
      <c r="AE79" s="290" t="str">
        <f t="shared" ca="1" si="138"/>
        <v>(m)</v>
      </c>
      <c r="AF79" s="291" t="str">
        <f t="shared" ca="1" si="138"/>
        <v>(m)</v>
      </c>
      <c r="AG79" s="290">
        <f t="shared" ca="1" si="138"/>
        <v>8899.1416666666664</v>
      </c>
      <c r="AH79" s="290" t="str">
        <f t="shared" ca="1" si="138"/>
        <v>(m)</v>
      </c>
      <c r="AI79" s="290" t="str">
        <f t="shared" ca="1" si="138"/>
        <v>(m)</v>
      </c>
      <c r="AJ79" s="290" t="str">
        <f t="shared" ca="1" si="138"/>
        <v>(m)</v>
      </c>
      <c r="AK79" s="290" t="str">
        <f t="shared" ca="1" si="138"/>
        <v>(m)</v>
      </c>
      <c r="AL79" s="290" t="str">
        <f t="shared" ca="1" si="138"/>
        <v>(m)</v>
      </c>
      <c r="AM79" s="290" t="str">
        <f t="shared" ca="1" si="138"/>
        <v>(m)</v>
      </c>
      <c r="AN79" s="290" t="str">
        <f t="shared" ca="1" si="138"/>
        <v>(m)</v>
      </c>
      <c r="AO79" s="290" t="str">
        <f t="shared" ca="1" si="136"/>
        <v>(m)</v>
      </c>
      <c r="AP79" s="291" t="str">
        <f t="shared" ca="1" si="138"/>
        <v>(m)</v>
      </c>
      <c r="AQ79" s="290">
        <f t="shared" ca="1" si="138"/>
        <v>13760</v>
      </c>
      <c r="AR79" s="290" t="str">
        <f t="shared" ca="1" si="138"/>
        <v>(m)</v>
      </c>
      <c r="AS79" s="290" t="str">
        <f t="shared" ca="1" si="138"/>
        <v>(m)</v>
      </c>
      <c r="AT79" s="290" t="str">
        <f t="shared" ca="1" si="138"/>
        <v>(m)</v>
      </c>
      <c r="AU79" s="290" t="str">
        <f t="shared" ca="1" si="136"/>
        <v>(m)</v>
      </c>
      <c r="AV79" s="290" t="str">
        <f t="shared" ca="1" si="136"/>
        <v>(m)</v>
      </c>
      <c r="AW79" s="290" t="str">
        <f t="shared" ca="1" si="136"/>
        <v>(m)</v>
      </c>
      <c r="AX79" s="290" t="str">
        <f t="shared" ca="1" si="136"/>
        <v>(m)</v>
      </c>
      <c r="AY79" s="290" t="str">
        <f t="shared" ref="AY79:BN94" ca="1" si="139">IFERROR(INDEX(INDIRECT(CONCATENATE($A79,"!$A$1:$Z$999")),MATCH($B79,INDIRECT(CONCATENATE($A79,"!$A:$A")),0)+AY$3,AY$2)/$L79,INDEX(INDIRECT(CONCATENATE($A79,"!$A$1:$Z$999")),MATCH($B79,INDIRECT(CONCATENATE($A79,"!$A:$A")),0)+AY$3,AY$2))</f>
        <v>(m)</v>
      </c>
      <c r="AZ79" s="291" t="str">
        <f t="shared" ca="1" si="139"/>
        <v>(m)</v>
      </c>
      <c r="BA79" s="290">
        <f t="shared" ca="1" si="139"/>
        <v>13382.599999999999</v>
      </c>
      <c r="BB79" s="290" t="str">
        <f t="shared" ca="1" si="139"/>
        <v>(m)</v>
      </c>
      <c r="BC79" s="290" t="str">
        <f t="shared" ca="1" si="139"/>
        <v>(m)</v>
      </c>
      <c r="BD79" s="290" t="str">
        <f t="shared" ca="1" si="139"/>
        <v>(m)</v>
      </c>
      <c r="BE79" s="290" t="str">
        <f t="shared" ca="1" si="139"/>
        <v>(m)</v>
      </c>
      <c r="BF79" s="290" t="str">
        <f t="shared" ca="1" si="139"/>
        <v>(m)</v>
      </c>
      <c r="BG79" s="290" t="str">
        <f t="shared" ca="1" si="139"/>
        <v>(m)</v>
      </c>
      <c r="BH79" s="290" t="str">
        <f t="shared" ca="1" si="139"/>
        <v>(m)</v>
      </c>
      <c r="BI79" s="290" t="str">
        <f t="shared" ca="1" si="137"/>
        <v>(m)</v>
      </c>
      <c r="BJ79" s="291" t="str">
        <f t="shared" ca="1" si="139"/>
        <v>(m)</v>
      </c>
      <c r="BK79" s="290">
        <f t="shared" ca="1" si="139"/>
        <v>11481.166666666666</v>
      </c>
      <c r="BL79" s="290" t="str">
        <f t="shared" ca="1" si="139"/>
        <v>(m)</v>
      </c>
      <c r="BM79" s="290" t="str">
        <f t="shared" ca="1" si="137"/>
        <v>(m)</v>
      </c>
      <c r="BN79" s="290" t="str">
        <f t="shared" ca="1" si="137"/>
        <v>(m)</v>
      </c>
      <c r="BO79" s="290" t="str">
        <f t="shared" ca="1" si="137"/>
        <v>(m)</v>
      </c>
      <c r="BP79" s="290" t="str">
        <f t="shared" ca="1" si="137"/>
        <v>(m)</v>
      </c>
      <c r="BQ79" s="290" t="str">
        <f t="shared" ca="1" si="137"/>
        <v>(m)</v>
      </c>
      <c r="BR79" s="290" t="str">
        <f t="shared" ca="1" si="137"/>
        <v>(m)</v>
      </c>
      <c r="BS79" s="290" t="str">
        <f t="shared" ca="1" si="127"/>
        <v>(m)</v>
      </c>
      <c r="BT79" s="291" t="str">
        <f t="shared" ca="1" si="137"/>
        <v>(m)</v>
      </c>
      <c r="BU79" s="290">
        <f t="shared" ca="1" si="127"/>
        <v>9874</v>
      </c>
      <c r="BV79" s="290" t="str">
        <f t="shared" ca="1" si="127"/>
        <v>(m)</v>
      </c>
      <c r="BW79" s="290" t="str">
        <f t="shared" ca="1" si="127"/>
        <v>(m)</v>
      </c>
      <c r="BX79" s="290" t="str">
        <f t="shared" ca="1" si="127"/>
        <v>(m)</v>
      </c>
      <c r="BY79" s="290" t="str">
        <f t="shared" ca="1" si="127"/>
        <v>(m)</v>
      </c>
      <c r="BZ79" s="290" t="str">
        <f t="shared" ca="1" si="127"/>
        <v>(m)</v>
      </c>
      <c r="CA79" s="290" t="str">
        <f t="shared" ca="1" si="127"/>
        <v>(m)</v>
      </c>
      <c r="CB79" s="290" t="str">
        <f t="shared" ca="1" si="127"/>
        <v>(m)</v>
      </c>
      <c r="CC79" s="290" t="str">
        <f t="shared" ca="1" si="132"/>
        <v>(m)</v>
      </c>
      <c r="CD79" s="291" t="str">
        <f t="shared" ca="1" si="132"/>
        <v>(m)</v>
      </c>
      <c r="CE79" s="290">
        <f t="shared" ca="1" si="132"/>
        <v>8437.3333333333339</v>
      </c>
      <c r="CF79" s="290" t="str">
        <f t="shared" ca="1" si="132"/>
        <v>(m)</v>
      </c>
      <c r="CG79" s="290" t="str">
        <f t="shared" ca="1" si="132"/>
        <v>(m)</v>
      </c>
      <c r="CH79" s="290" t="str">
        <f t="shared" ca="1" si="132"/>
        <v>(m)</v>
      </c>
      <c r="CI79" s="290" t="str">
        <f t="shared" ca="1" si="132"/>
        <v>(m)</v>
      </c>
      <c r="CJ79" s="290" t="str">
        <f t="shared" ca="1" si="132"/>
        <v>(m)</v>
      </c>
      <c r="CK79" s="290" t="str">
        <f t="shared" ca="1" si="132"/>
        <v>(m)</v>
      </c>
      <c r="CL79" s="290" t="str">
        <f t="shared" ca="1" si="132"/>
        <v>(m)</v>
      </c>
      <c r="CM79" s="290" t="str">
        <f t="shared" ca="1" si="132"/>
        <v>(m)</v>
      </c>
      <c r="CN79" s="291" t="str">
        <f t="shared" ca="1" si="132"/>
        <v>(m)</v>
      </c>
      <c r="CO79" s="290">
        <f t="shared" ca="1" si="133"/>
        <v>7545.916666666667</v>
      </c>
      <c r="CP79" s="290" t="str">
        <f t="shared" ca="1" si="133"/>
        <v>(m)</v>
      </c>
      <c r="CQ79" s="290" t="str">
        <f t="shared" ca="1" si="133"/>
        <v>(m)</v>
      </c>
      <c r="CR79" s="290" t="str">
        <f t="shared" ca="1" si="133"/>
        <v>(m)</v>
      </c>
      <c r="CS79" s="290" t="str">
        <f t="shared" ca="1" si="133"/>
        <v>(m)</v>
      </c>
      <c r="CT79" s="290" t="str">
        <f t="shared" ca="1" si="133"/>
        <v>(m)</v>
      </c>
      <c r="CU79" s="290" t="str">
        <f t="shared" ca="1" si="133"/>
        <v>(m)</v>
      </c>
      <c r="CV79" s="290" t="str">
        <f t="shared" ca="1" si="133"/>
        <v>(m)</v>
      </c>
      <c r="CW79" s="290" t="str">
        <f t="shared" ca="1" si="135"/>
        <v>(m)</v>
      </c>
      <c r="CX79" s="291" t="str">
        <f t="shared" ca="1" si="135"/>
        <v>(m)</v>
      </c>
      <c r="CY79" s="290">
        <f t="shared" ca="1" si="135"/>
        <v>8287.5</v>
      </c>
      <c r="CZ79" s="290" t="str">
        <f t="shared" ca="1" si="135"/>
        <v>(m)</v>
      </c>
      <c r="DA79" s="290" t="str">
        <f t="shared" ca="1" si="135"/>
        <v>(m)</v>
      </c>
      <c r="DB79" s="290" t="str">
        <f t="shared" ca="1" si="135"/>
        <v>(m)</v>
      </c>
      <c r="DC79" s="290" t="str">
        <f t="shared" ca="1" si="135"/>
        <v>(m)</v>
      </c>
      <c r="DD79" s="290" t="str">
        <f t="shared" ca="1" si="135"/>
        <v>(m)</v>
      </c>
      <c r="DE79" s="290" t="str">
        <f t="shared" ca="1" si="135"/>
        <v>(m)</v>
      </c>
      <c r="DF79" s="290" t="str">
        <f t="shared" ca="1" si="135"/>
        <v>(m)</v>
      </c>
      <c r="DG79" s="290" t="str">
        <f t="shared" ca="1" si="135"/>
        <v>(m)</v>
      </c>
      <c r="DH79" s="291" t="str">
        <f t="shared" ca="1" si="135"/>
        <v>(m)</v>
      </c>
      <c r="DI79" s="290">
        <f t="shared" ca="1" si="130"/>
        <v>7379.4</v>
      </c>
      <c r="DJ79" s="290" t="str">
        <f t="shared" ca="1" si="130"/>
        <v>(m)</v>
      </c>
      <c r="DK79" s="290" t="str">
        <f t="shared" ca="1" si="130"/>
        <v>(m)</v>
      </c>
      <c r="DL79" s="290" t="str">
        <f t="shared" ca="1" si="130"/>
        <v>(m)</v>
      </c>
      <c r="DM79" s="290" t="str">
        <f t="shared" ca="1" si="130"/>
        <v>(m)</v>
      </c>
      <c r="DN79" s="290" t="str">
        <f t="shared" ca="1" si="130"/>
        <v>(m)</v>
      </c>
      <c r="DO79" s="290" t="str">
        <f t="shared" ca="1" si="130"/>
        <v>(m)</v>
      </c>
      <c r="DP79" s="290" t="str">
        <f t="shared" ca="1" si="130"/>
        <v>(m)</v>
      </c>
      <c r="DQ79" s="290" t="str">
        <f t="shared" ca="1" si="128"/>
        <v>(m)</v>
      </c>
      <c r="DR79" s="291" t="str">
        <f t="shared" ca="1" si="128"/>
        <v>(m)</v>
      </c>
      <c r="DS79" s="290">
        <f t="shared" ca="1" si="128"/>
        <v>6316.7666666666673</v>
      </c>
      <c r="DT79" s="290" t="str">
        <f t="shared" ca="1" si="128"/>
        <v>(m)</v>
      </c>
      <c r="DU79" s="290" t="str">
        <f t="shared" ca="1" si="128"/>
        <v>(m)</v>
      </c>
      <c r="DV79" s="290" t="str">
        <f t="shared" ca="1" si="128"/>
        <v>(m)</v>
      </c>
      <c r="DW79" s="290" t="str">
        <f t="shared" ca="1" si="128"/>
        <v>(m)</v>
      </c>
      <c r="DX79" s="290" t="str">
        <f t="shared" ca="1" si="128"/>
        <v>(m)</v>
      </c>
      <c r="DY79" s="290" t="str">
        <f t="shared" ca="1" si="128"/>
        <v>(m)</v>
      </c>
      <c r="DZ79" s="290" t="str">
        <f t="shared" ca="1" si="128"/>
        <v>(m)</v>
      </c>
      <c r="EA79" s="290" t="str">
        <f t="shared" ca="1" si="128"/>
        <v>(m)</v>
      </c>
      <c r="EB79" s="291" t="str">
        <f t="shared" ca="1" si="128"/>
        <v>(m)</v>
      </c>
    </row>
    <row r="80" spans="1:132" ht="15" customHeight="1" x14ac:dyDescent="0.35">
      <c r="A80" s="327" t="s">
        <v>98</v>
      </c>
      <c r="B80" s="328">
        <f t="shared" si="134"/>
        <v>2</v>
      </c>
      <c r="C80" s="292" t="e">
        <f ca="1">CONCATENATE($A$1,".",VLOOKUP($F80,Tools!$J$3:$K$6,2,FALSE),".",VLOOKUP($A80,Tools!$N$3:$O$10,2,FALSE),".",1,".",VLOOKUP($G80,Tools!$R$3:$S$23,2,FALSE),".",$H80)</f>
        <v>#N/A</v>
      </c>
      <c r="D80" s="293" t="e">
        <f t="shared" ca="1" si="126"/>
        <v>#N/A</v>
      </c>
      <c r="E80" s="293" t="e">
        <f t="shared" ca="1" si="126"/>
        <v>#N/A</v>
      </c>
      <c r="F80" s="293" t="e">
        <f t="shared" ca="1" si="126"/>
        <v>#N/A</v>
      </c>
      <c r="G80" s="293" t="e">
        <f t="shared" ca="1" si="126"/>
        <v>#N/A</v>
      </c>
      <c r="H80" s="294" t="e">
        <f t="shared" ca="1" si="131"/>
        <v>#N/A</v>
      </c>
      <c r="I80" s="295" t="e">
        <f t="shared" ca="1" si="85"/>
        <v>#N/A</v>
      </c>
      <c r="J80" s="295" t="e">
        <f t="shared" ca="1" si="85"/>
        <v>#N/A</v>
      </c>
      <c r="K80" s="295" t="e">
        <f t="shared" ca="1" si="85"/>
        <v>#N/A</v>
      </c>
      <c r="L80" s="329" t="e">
        <f t="shared" ca="1" si="85"/>
        <v>#N/A</v>
      </c>
      <c r="M80" s="296" t="e">
        <f t="shared" ca="1" si="129"/>
        <v>#N/A</v>
      </c>
      <c r="N80" s="296" t="e">
        <f t="shared" ca="1" si="129"/>
        <v>#N/A</v>
      </c>
      <c r="O80" s="296" t="e">
        <f t="shared" ca="1" si="129"/>
        <v>#N/A</v>
      </c>
      <c r="P80" s="296" t="e">
        <f t="shared" ca="1" si="129"/>
        <v>#N/A</v>
      </c>
      <c r="Q80" s="296" t="e">
        <f t="shared" ca="1" si="129"/>
        <v>#N/A</v>
      </c>
      <c r="R80" s="296" t="e">
        <f t="shared" ca="1" si="129"/>
        <v>#N/A</v>
      </c>
      <c r="S80" s="296" t="e">
        <f t="shared" ca="1" si="129"/>
        <v>#N/A</v>
      </c>
      <c r="T80" s="296" t="e">
        <f t="shared" ca="1" si="129"/>
        <v>#N/A</v>
      </c>
      <c r="U80" s="296" t="e">
        <f t="shared" ca="1" si="129"/>
        <v>#N/A</v>
      </c>
      <c r="V80" s="297" t="e">
        <f t="shared" ca="1" si="129"/>
        <v>#N/A</v>
      </c>
      <c r="W80" s="296" t="e">
        <f t="shared" ca="1" si="129"/>
        <v>#N/A</v>
      </c>
      <c r="X80" s="296" t="e">
        <f t="shared" ca="1" si="129"/>
        <v>#N/A</v>
      </c>
      <c r="Y80" s="296" t="e">
        <f t="shared" ca="1" si="129"/>
        <v>#N/A</v>
      </c>
      <c r="Z80" s="296" t="e">
        <f t="shared" ca="1" si="129"/>
        <v>#N/A</v>
      </c>
      <c r="AA80" s="296" t="e">
        <f t="shared" ca="1" si="129"/>
        <v>#N/A</v>
      </c>
      <c r="AB80" s="296" t="e">
        <f t="shared" ca="1" si="129"/>
        <v>#N/A</v>
      </c>
      <c r="AC80" s="296" t="e">
        <f t="shared" ca="1" si="129"/>
        <v>#N/A</v>
      </c>
      <c r="AD80" s="296" t="e">
        <f t="shared" ca="1" si="138"/>
        <v>#N/A</v>
      </c>
      <c r="AE80" s="296" t="e">
        <f t="shared" ca="1" si="138"/>
        <v>#N/A</v>
      </c>
      <c r="AF80" s="297" t="e">
        <f t="shared" ca="1" si="138"/>
        <v>#N/A</v>
      </c>
      <c r="AG80" s="296" t="e">
        <f t="shared" ca="1" si="138"/>
        <v>#N/A</v>
      </c>
      <c r="AH80" s="296" t="e">
        <f t="shared" ca="1" si="138"/>
        <v>#N/A</v>
      </c>
      <c r="AI80" s="296" t="e">
        <f t="shared" ca="1" si="138"/>
        <v>#N/A</v>
      </c>
      <c r="AJ80" s="296" t="e">
        <f t="shared" ca="1" si="138"/>
        <v>#N/A</v>
      </c>
      <c r="AK80" s="296" t="e">
        <f t="shared" ca="1" si="138"/>
        <v>#N/A</v>
      </c>
      <c r="AL80" s="296" t="e">
        <f t="shared" ca="1" si="138"/>
        <v>#N/A</v>
      </c>
      <c r="AM80" s="296" t="e">
        <f t="shared" ca="1" si="138"/>
        <v>#N/A</v>
      </c>
      <c r="AN80" s="296" t="e">
        <f t="shared" ca="1" si="138"/>
        <v>#N/A</v>
      </c>
      <c r="AO80" s="296" t="e">
        <f t="shared" ca="1" si="136"/>
        <v>#N/A</v>
      </c>
      <c r="AP80" s="297" t="e">
        <f t="shared" ca="1" si="138"/>
        <v>#N/A</v>
      </c>
      <c r="AQ80" s="296" t="e">
        <f t="shared" ca="1" si="138"/>
        <v>#N/A</v>
      </c>
      <c r="AR80" s="296" t="e">
        <f t="shared" ca="1" si="138"/>
        <v>#N/A</v>
      </c>
      <c r="AS80" s="296" t="e">
        <f t="shared" ca="1" si="138"/>
        <v>#N/A</v>
      </c>
      <c r="AT80" s="296" t="e">
        <f t="shared" ca="1" si="138"/>
        <v>#N/A</v>
      </c>
      <c r="AU80" s="296" t="e">
        <f t="shared" ca="1" si="136"/>
        <v>#N/A</v>
      </c>
      <c r="AV80" s="296" t="e">
        <f t="shared" ca="1" si="136"/>
        <v>#N/A</v>
      </c>
      <c r="AW80" s="296" t="e">
        <f t="shared" ca="1" si="136"/>
        <v>#N/A</v>
      </c>
      <c r="AX80" s="296" t="e">
        <f t="shared" ca="1" si="136"/>
        <v>#N/A</v>
      </c>
      <c r="AY80" s="296" t="e">
        <f t="shared" ca="1" si="139"/>
        <v>#N/A</v>
      </c>
      <c r="AZ80" s="297" t="e">
        <f t="shared" ca="1" si="139"/>
        <v>#N/A</v>
      </c>
      <c r="BA80" s="296" t="e">
        <f t="shared" ca="1" si="139"/>
        <v>#N/A</v>
      </c>
      <c r="BB80" s="296" t="e">
        <f t="shared" ca="1" si="139"/>
        <v>#N/A</v>
      </c>
      <c r="BC80" s="296" t="e">
        <f t="shared" ca="1" si="139"/>
        <v>#N/A</v>
      </c>
      <c r="BD80" s="296" t="e">
        <f t="shared" ca="1" si="139"/>
        <v>#N/A</v>
      </c>
      <c r="BE80" s="296" t="e">
        <f t="shared" ca="1" si="139"/>
        <v>#N/A</v>
      </c>
      <c r="BF80" s="296" t="e">
        <f t="shared" ca="1" si="139"/>
        <v>#N/A</v>
      </c>
      <c r="BG80" s="296" t="e">
        <f t="shared" ca="1" si="139"/>
        <v>#N/A</v>
      </c>
      <c r="BH80" s="296" t="e">
        <f t="shared" ca="1" si="139"/>
        <v>#N/A</v>
      </c>
      <c r="BI80" s="296" t="e">
        <f t="shared" ca="1" si="137"/>
        <v>#N/A</v>
      </c>
      <c r="BJ80" s="297" t="e">
        <f t="shared" ca="1" si="139"/>
        <v>#N/A</v>
      </c>
      <c r="BK80" s="296" t="e">
        <f t="shared" ca="1" si="139"/>
        <v>#N/A</v>
      </c>
      <c r="BL80" s="296" t="e">
        <f t="shared" ca="1" si="139"/>
        <v>#N/A</v>
      </c>
      <c r="BM80" s="296" t="e">
        <f t="shared" ca="1" si="137"/>
        <v>#N/A</v>
      </c>
      <c r="BN80" s="296" t="e">
        <f t="shared" ca="1" si="137"/>
        <v>#N/A</v>
      </c>
      <c r="BO80" s="296" t="e">
        <f t="shared" ca="1" si="137"/>
        <v>#N/A</v>
      </c>
      <c r="BP80" s="296" t="e">
        <f t="shared" ca="1" si="137"/>
        <v>#N/A</v>
      </c>
      <c r="BQ80" s="296" t="e">
        <f t="shared" ca="1" si="137"/>
        <v>#N/A</v>
      </c>
      <c r="BR80" s="296" t="e">
        <f t="shared" ca="1" si="137"/>
        <v>#N/A</v>
      </c>
      <c r="BS80" s="296" t="e">
        <f t="shared" ca="1" si="127"/>
        <v>#N/A</v>
      </c>
      <c r="BT80" s="297" t="e">
        <f t="shared" ca="1" si="137"/>
        <v>#N/A</v>
      </c>
      <c r="BU80" s="296" t="e">
        <f t="shared" ca="1" si="127"/>
        <v>#N/A</v>
      </c>
      <c r="BV80" s="296" t="e">
        <f t="shared" ca="1" si="127"/>
        <v>#N/A</v>
      </c>
      <c r="BW80" s="296" t="e">
        <f t="shared" ca="1" si="127"/>
        <v>#N/A</v>
      </c>
      <c r="BX80" s="296" t="e">
        <f t="shared" ca="1" si="127"/>
        <v>#N/A</v>
      </c>
      <c r="BY80" s="296" t="e">
        <f t="shared" ca="1" si="127"/>
        <v>#N/A</v>
      </c>
      <c r="BZ80" s="296" t="e">
        <f t="shared" ca="1" si="127"/>
        <v>#N/A</v>
      </c>
      <c r="CA80" s="296" t="e">
        <f t="shared" ca="1" si="127"/>
        <v>#N/A</v>
      </c>
      <c r="CB80" s="296" t="e">
        <f t="shared" ca="1" si="127"/>
        <v>#N/A</v>
      </c>
      <c r="CC80" s="296" t="e">
        <f t="shared" ca="1" si="132"/>
        <v>#N/A</v>
      </c>
      <c r="CD80" s="297" t="e">
        <f t="shared" ca="1" si="132"/>
        <v>#N/A</v>
      </c>
      <c r="CE80" s="296" t="e">
        <f t="shared" ca="1" si="132"/>
        <v>#N/A</v>
      </c>
      <c r="CF80" s="296" t="e">
        <f t="shared" ca="1" si="132"/>
        <v>#N/A</v>
      </c>
      <c r="CG80" s="296" t="e">
        <f t="shared" ca="1" si="132"/>
        <v>#N/A</v>
      </c>
      <c r="CH80" s="296" t="e">
        <f t="shared" ca="1" si="132"/>
        <v>#N/A</v>
      </c>
      <c r="CI80" s="296" t="e">
        <f t="shared" ca="1" si="132"/>
        <v>#N/A</v>
      </c>
      <c r="CJ80" s="296" t="e">
        <f t="shared" ca="1" si="132"/>
        <v>#N/A</v>
      </c>
      <c r="CK80" s="296" t="e">
        <f t="shared" ca="1" si="132"/>
        <v>#N/A</v>
      </c>
      <c r="CL80" s="296" t="e">
        <f t="shared" ca="1" si="132"/>
        <v>#N/A</v>
      </c>
      <c r="CM80" s="296" t="e">
        <f t="shared" ca="1" si="132"/>
        <v>#N/A</v>
      </c>
      <c r="CN80" s="297" t="e">
        <f t="shared" ca="1" si="132"/>
        <v>#N/A</v>
      </c>
      <c r="CO80" s="296" t="e">
        <f t="shared" ca="1" si="133"/>
        <v>#N/A</v>
      </c>
      <c r="CP80" s="296" t="e">
        <f t="shared" ca="1" si="133"/>
        <v>#N/A</v>
      </c>
      <c r="CQ80" s="296" t="e">
        <f t="shared" ca="1" si="133"/>
        <v>#N/A</v>
      </c>
      <c r="CR80" s="296" t="e">
        <f t="shared" ca="1" si="133"/>
        <v>#N/A</v>
      </c>
      <c r="CS80" s="296" t="e">
        <f t="shared" ca="1" si="133"/>
        <v>#N/A</v>
      </c>
      <c r="CT80" s="296" t="e">
        <f t="shared" ca="1" si="133"/>
        <v>#N/A</v>
      </c>
      <c r="CU80" s="296" t="e">
        <f t="shared" ca="1" si="133"/>
        <v>#N/A</v>
      </c>
      <c r="CV80" s="296" t="e">
        <f t="shared" ca="1" si="133"/>
        <v>#N/A</v>
      </c>
      <c r="CW80" s="296" t="e">
        <f t="shared" ca="1" si="135"/>
        <v>#N/A</v>
      </c>
      <c r="CX80" s="297" t="e">
        <f t="shared" ca="1" si="135"/>
        <v>#N/A</v>
      </c>
      <c r="CY80" s="296" t="e">
        <f t="shared" ca="1" si="135"/>
        <v>#N/A</v>
      </c>
      <c r="CZ80" s="296" t="e">
        <f t="shared" ca="1" si="135"/>
        <v>#N/A</v>
      </c>
      <c r="DA80" s="296" t="e">
        <f t="shared" ca="1" si="135"/>
        <v>#N/A</v>
      </c>
      <c r="DB80" s="296" t="e">
        <f t="shared" ca="1" si="135"/>
        <v>#N/A</v>
      </c>
      <c r="DC80" s="296" t="e">
        <f t="shared" ca="1" si="135"/>
        <v>#N/A</v>
      </c>
      <c r="DD80" s="296" t="e">
        <f t="shared" ca="1" si="135"/>
        <v>#N/A</v>
      </c>
      <c r="DE80" s="296" t="e">
        <f t="shared" ca="1" si="135"/>
        <v>#N/A</v>
      </c>
      <c r="DF80" s="296" t="e">
        <f t="shared" ca="1" si="135"/>
        <v>#N/A</v>
      </c>
      <c r="DG80" s="296" t="e">
        <f t="shared" ca="1" si="135"/>
        <v>#N/A</v>
      </c>
      <c r="DH80" s="297" t="e">
        <f t="shared" ca="1" si="135"/>
        <v>#N/A</v>
      </c>
      <c r="DI80" s="296" t="e">
        <f t="shared" ca="1" si="130"/>
        <v>#N/A</v>
      </c>
      <c r="DJ80" s="296" t="e">
        <f t="shared" ca="1" si="130"/>
        <v>#N/A</v>
      </c>
      <c r="DK80" s="296" t="e">
        <f t="shared" ca="1" si="130"/>
        <v>#N/A</v>
      </c>
      <c r="DL80" s="296" t="e">
        <f t="shared" ca="1" si="130"/>
        <v>#N/A</v>
      </c>
      <c r="DM80" s="296" t="e">
        <f t="shared" ca="1" si="130"/>
        <v>#N/A</v>
      </c>
      <c r="DN80" s="296" t="e">
        <f t="shared" ca="1" si="130"/>
        <v>#N/A</v>
      </c>
      <c r="DO80" s="296" t="e">
        <f t="shared" ca="1" si="130"/>
        <v>#N/A</v>
      </c>
      <c r="DP80" s="296" t="e">
        <f t="shared" ca="1" si="130"/>
        <v>#N/A</v>
      </c>
      <c r="DQ80" s="296" t="e">
        <f t="shared" ca="1" si="128"/>
        <v>#N/A</v>
      </c>
      <c r="DR80" s="297" t="e">
        <f t="shared" ca="1" si="128"/>
        <v>#N/A</v>
      </c>
      <c r="DS80" s="296" t="e">
        <f t="shared" ca="1" si="128"/>
        <v>#N/A</v>
      </c>
      <c r="DT80" s="296" t="e">
        <f t="shared" ca="1" si="128"/>
        <v>#N/A</v>
      </c>
      <c r="DU80" s="296" t="e">
        <f t="shared" ca="1" si="128"/>
        <v>#N/A</v>
      </c>
      <c r="DV80" s="296" t="e">
        <f t="shared" ca="1" si="128"/>
        <v>#N/A</v>
      </c>
      <c r="DW80" s="296" t="e">
        <f t="shared" ca="1" si="128"/>
        <v>#N/A</v>
      </c>
      <c r="DX80" s="296" t="e">
        <f t="shared" ca="1" si="128"/>
        <v>#N/A</v>
      </c>
      <c r="DY80" s="296" t="e">
        <f t="shared" ca="1" si="128"/>
        <v>#N/A</v>
      </c>
      <c r="DZ80" s="296" t="e">
        <f t="shared" ca="1" si="128"/>
        <v>#N/A</v>
      </c>
      <c r="EA80" s="296" t="e">
        <f t="shared" ca="1" si="128"/>
        <v>#N/A</v>
      </c>
      <c r="EB80" s="297" t="e">
        <f t="shared" ca="1" si="128"/>
        <v>#N/A</v>
      </c>
    </row>
    <row r="81" spans="1:132" ht="15" customHeight="1" x14ac:dyDescent="0.35">
      <c r="A81" s="327" t="s">
        <v>98</v>
      </c>
      <c r="B81" s="328">
        <f t="shared" si="134"/>
        <v>3</v>
      </c>
      <c r="C81" s="292" t="e">
        <f ca="1">CONCATENATE($A$1,".",VLOOKUP($F81,Tools!$J$3:$K$6,2,FALSE),".",VLOOKUP($A81,Tools!$N$3:$O$10,2,FALSE),".",1,".",VLOOKUP($G81,Tools!$R$3:$S$23,2,FALSE),".",$H81)</f>
        <v>#N/A</v>
      </c>
      <c r="D81" s="293" t="e">
        <f t="shared" ref="D81:G96" ca="1" si="140">INDEX(INDIRECT(CONCATENATE($A81,"!$A$1:$Z$999")),MATCH($B81,INDIRECT(CONCATENATE($A81,"!$A:$A")),0)+D$3,D$2)</f>
        <v>#N/A</v>
      </c>
      <c r="E81" s="293" t="e">
        <f t="shared" ca="1" si="140"/>
        <v>#N/A</v>
      </c>
      <c r="F81" s="293" t="e">
        <f t="shared" ca="1" si="140"/>
        <v>#N/A</v>
      </c>
      <c r="G81" s="293" t="e">
        <f t="shared" ca="1" si="140"/>
        <v>#N/A</v>
      </c>
      <c r="H81" s="294" t="e">
        <f t="shared" ca="1" si="131"/>
        <v>#N/A</v>
      </c>
      <c r="I81" s="295" t="e">
        <f t="shared" ca="1" si="85"/>
        <v>#N/A</v>
      </c>
      <c r="J81" s="295" t="e">
        <f t="shared" ca="1" si="85"/>
        <v>#N/A</v>
      </c>
      <c r="K81" s="295" t="e">
        <f t="shared" ca="1" si="85"/>
        <v>#N/A</v>
      </c>
      <c r="L81" s="329" t="e">
        <f t="shared" ca="1" si="85"/>
        <v>#N/A</v>
      </c>
      <c r="M81" s="296" t="e">
        <f t="shared" ca="1" si="129"/>
        <v>#N/A</v>
      </c>
      <c r="N81" s="296" t="e">
        <f t="shared" ca="1" si="129"/>
        <v>#N/A</v>
      </c>
      <c r="O81" s="296" t="e">
        <f t="shared" ca="1" si="129"/>
        <v>#N/A</v>
      </c>
      <c r="P81" s="296" t="e">
        <f t="shared" ca="1" si="129"/>
        <v>#N/A</v>
      </c>
      <c r="Q81" s="296" t="e">
        <f t="shared" ca="1" si="129"/>
        <v>#N/A</v>
      </c>
      <c r="R81" s="296" t="e">
        <f t="shared" ca="1" si="129"/>
        <v>#N/A</v>
      </c>
      <c r="S81" s="296" t="e">
        <f t="shared" ca="1" si="129"/>
        <v>#N/A</v>
      </c>
      <c r="T81" s="296" t="e">
        <f t="shared" ca="1" si="129"/>
        <v>#N/A</v>
      </c>
      <c r="U81" s="296" t="e">
        <f t="shared" ca="1" si="129"/>
        <v>#N/A</v>
      </c>
      <c r="V81" s="297" t="e">
        <f t="shared" ca="1" si="129"/>
        <v>#N/A</v>
      </c>
      <c r="W81" s="296" t="e">
        <f t="shared" ca="1" si="129"/>
        <v>#N/A</v>
      </c>
      <c r="X81" s="296" t="e">
        <f t="shared" ca="1" si="129"/>
        <v>#N/A</v>
      </c>
      <c r="Y81" s="296" t="e">
        <f t="shared" ca="1" si="129"/>
        <v>#N/A</v>
      </c>
      <c r="Z81" s="296" t="e">
        <f t="shared" ca="1" si="129"/>
        <v>#N/A</v>
      </c>
      <c r="AA81" s="296" t="e">
        <f t="shared" ca="1" si="129"/>
        <v>#N/A</v>
      </c>
      <c r="AB81" s="296" t="e">
        <f t="shared" ca="1" si="129"/>
        <v>#N/A</v>
      </c>
      <c r="AC81" s="296" t="e">
        <f t="shared" ca="1" si="129"/>
        <v>#N/A</v>
      </c>
      <c r="AD81" s="296" t="e">
        <f t="shared" ca="1" si="138"/>
        <v>#N/A</v>
      </c>
      <c r="AE81" s="296" t="e">
        <f t="shared" ca="1" si="138"/>
        <v>#N/A</v>
      </c>
      <c r="AF81" s="297" t="e">
        <f t="shared" ca="1" si="138"/>
        <v>#N/A</v>
      </c>
      <c r="AG81" s="296" t="e">
        <f t="shared" ca="1" si="138"/>
        <v>#N/A</v>
      </c>
      <c r="AH81" s="296" t="e">
        <f t="shared" ca="1" si="138"/>
        <v>#N/A</v>
      </c>
      <c r="AI81" s="296" t="e">
        <f t="shared" ca="1" si="138"/>
        <v>#N/A</v>
      </c>
      <c r="AJ81" s="296" t="e">
        <f t="shared" ca="1" si="138"/>
        <v>#N/A</v>
      </c>
      <c r="AK81" s="296" t="e">
        <f t="shared" ca="1" si="138"/>
        <v>#N/A</v>
      </c>
      <c r="AL81" s="296" t="e">
        <f t="shared" ca="1" si="138"/>
        <v>#N/A</v>
      </c>
      <c r="AM81" s="296" t="e">
        <f t="shared" ca="1" si="138"/>
        <v>#N/A</v>
      </c>
      <c r="AN81" s="296" t="e">
        <f t="shared" ca="1" si="138"/>
        <v>#N/A</v>
      </c>
      <c r="AO81" s="296" t="e">
        <f t="shared" ca="1" si="136"/>
        <v>#N/A</v>
      </c>
      <c r="AP81" s="297" t="e">
        <f t="shared" ca="1" si="138"/>
        <v>#N/A</v>
      </c>
      <c r="AQ81" s="296" t="e">
        <f t="shared" ca="1" si="138"/>
        <v>#N/A</v>
      </c>
      <c r="AR81" s="296" t="e">
        <f t="shared" ca="1" si="138"/>
        <v>#N/A</v>
      </c>
      <c r="AS81" s="296" t="e">
        <f t="shared" ca="1" si="138"/>
        <v>#N/A</v>
      </c>
      <c r="AT81" s="296" t="e">
        <f t="shared" ca="1" si="138"/>
        <v>#N/A</v>
      </c>
      <c r="AU81" s="296" t="e">
        <f t="shared" ca="1" si="136"/>
        <v>#N/A</v>
      </c>
      <c r="AV81" s="296" t="e">
        <f t="shared" ca="1" si="136"/>
        <v>#N/A</v>
      </c>
      <c r="AW81" s="296" t="e">
        <f t="shared" ca="1" si="136"/>
        <v>#N/A</v>
      </c>
      <c r="AX81" s="296" t="e">
        <f t="shared" ca="1" si="136"/>
        <v>#N/A</v>
      </c>
      <c r="AY81" s="296" t="e">
        <f t="shared" ca="1" si="139"/>
        <v>#N/A</v>
      </c>
      <c r="AZ81" s="297" t="e">
        <f t="shared" ca="1" si="139"/>
        <v>#N/A</v>
      </c>
      <c r="BA81" s="296" t="e">
        <f t="shared" ca="1" si="139"/>
        <v>#N/A</v>
      </c>
      <c r="BB81" s="296" t="e">
        <f t="shared" ca="1" si="139"/>
        <v>#N/A</v>
      </c>
      <c r="BC81" s="296" t="e">
        <f t="shared" ca="1" si="139"/>
        <v>#N/A</v>
      </c>
      <c r="BD81" s="296" t="e">
        <f t="shared" ca="1" si="139"/>
        <v>#N/A</v>
      </c>
      <c r="BE81" s="296" t="e">
        <f t="shared" ca="1" si="139"/>
        <v>#N/A</v>
      </c>
      <c r="BF81" s="296" t="e">
        <f t="shared" ca="1" si="139"/>
        <v>#N/A</v>
      </c>
      <c r="BG81" s="296" t="e">
        <f t="shared" ca="1" si="139"/>
        <v>#N/A</v>
      </c>
      <c r="BH81" s="296" t="e">
        <f t="shared" ca="1" si="139"/>
        <v>#N/A</v>
      </c>
      <c r="BI81" s="296" t="e">
        <f t="shared" ca="1" si="137"/>
        <v>#N/A</v>
      </c>
      <c r="BJ81" s="297" t="e">
        <f t="shared" ca="1" si="139"/>
        <v>#N/A</v>
      </c>
      <c r="BK81" s="296" t="e">
        <f t="shared" ca="1" si="139"/>
        <v>#N/A</v>
      </c>
      <c r="BL81" s="296" t="e">
        <f t="shared" ca="1" si="139"/>
        <v>#N/A</v>
      </c>
      <c r="BM81" s="296" t="e">
        <f t="shared" ca="1" si="137"/>
        <v>#N/A</v>
      </c>
      <c r="BN81" s="296" t="e">
        <f t="shared" ca="1" si="137"/>
        <v>#N/A</v>
      </c>
      <c r="BO81" s="296" t="e">
        <f t="shared" ca="1" si="137"/>
        <v>#N/A</v>
      </c>
      <c r="BP81" s="296" t="e">
        <f t="shared" ca="1" si="137"/>
        <v>#N/A</v>
      </c>
      <c r="BQ81" s="296" t="e">
        <f t="shared" ca="1" si="137"/>
        <v>#N/A</v>
      </c>
      <c r="BR81" s="296" t="e">
        <f t="shared" ca="1" si="137"/>
        <v>#N/A</v>
      </c>
      <c r="BS81" s="296" t="e">
        <f t="shared" ca="1" si="127"/>
        <v>#N/A</v>
      </c>
      <c r="BT81" s="297" t="e">
        <f t="shared" ca="1" si="137"/>
        <v>#N/A</v>
      </c>
      <c r="BU81" s="296" t="e">
        <f t="shared" ca="1" si="127"/>
        <v>#N/A</v>
      </c>
      <c r="BV81" s="296" t="e">
        <f t="shared" ca="1" si="127"/>
        <v>#N/A</v>
      </c>
      <c r="BW81" s="296" t="e">
        <f t="shared" ca="1" si="127"/>
        <v>#N/A</v>
      </c>
      <c r="BX81" s="296" t="e">
        <f t="shared" ca="1" si="127"/>
        <v>#N/A</v>
      </c>
      <c r="BY81" s="296" t="e">
        <f t="shared" ca="1" si="127"/>
        <v>#N/A</v>
      </c>
      <c r="BZ81" s="296" t="e">
        <f t="shared" ca="1" si="127"/>
        <v>#N/A</v>
      </c>
      <c r="CA81" s="296" t="e">
        <f t="shared" ca="1" si="127"/>
        <v>#N/A</v>
      </c>
      <c r="CB81" s="296" t="e">
        <f t="shared" ca="1" si="127"/>
        <v>#N/A</v>
      </c>
      <c r="CC81" s="296" t="e">
        <f t="shared" ca="1" si="132"/>
        <v>#N/A</v>
      </c>
      <c r="CD81" s="297" t="e">
        <f t="shared" ca="1" si="132"/>
        <v>#N/A</v>
      </c>
      <c r="CE81" s="296" t="e">
        <f t="shared" ca="1" si="132"/>
        <v>#N/A</v>
      </c>
      <c r="CF81" s="296" t="e">
        <f t="shared" ca="1" si="132"/>
        <v>#N/A</v>
      </c>
      <c r="CG81" s="296" t="e">
        <f t="shared" ca="1" si="132"/>
        <v>#N/A</v>
      </c>
      <c r="CH81" s="296" t="e">
        <f t="shared" ca="1" si="132"/>
        <v>#N/A</v>
      </c>
      <c r="CI81" s="296" t="e">
        <f t="shared" ca="1" si="132"/>
        <v>#N/A</v>
      </c>
      <c r="CJ81" s="296" t="e">
        <f t="shared" ca="1" si="132"/>
        <v>#N/A</v>
      </c>
      <c r="CK81" s="296" t="e">
        <f t="shared" ca="1" si="132"/>
        <v>#N/A</v>
      </c>
      <c r="CL81" s="296" t="e">
        <f t="shared" ca="1" si="132"/>
        <v>#N/A</v>
      </c>
      <c r="CM81" s="296" t="e">
        <f t="shared" ca="1" si="132"/>
        <v>#N/A</v>
      </c>
      <c r="CN81" s="297" t="e">
        <f t="shared" ca="1" si="132"/>
        <v>#N/A</v>
      </c>
      <c r="CO81" s="296" t="e">
        <f t="shared" ca="1" si="133"/>
        <v>#N/A</v>
      </c>
      <c r="CP81" s="296" t="e">
        <f t="shared" ca="1" si="133"/>
        <v>#N/A</v>
      </c>
      <c r="CQ81" s="296" t="e">
        <f t="shared" ca="1" si="133"/>
        <v>#N/A</v>
      </c>
      <c r="CR81" s="296" t="e">
        <f t="shared" ca="1" si="133"/>
        <v>#N/A</v>
      </c>
      <c r="CS81" s="296" t="e">
        <f t="shared" ca="1" si="133"/>
        <v>#N/A</v>
      </c>
      <c r="CT81" s="296" t="e">
        <f t="shared" ca="1" si="133"/>
        <v>#N/A</v>
      </c>
      <c r="CU81" s="296" t="e">
        <f t="shared" ca="1" si="133"/>
        <v>#N/A</v>
      </c>
      <c r="CV81" s="296" t="e">
        <f t="shared" ca="1" si="133"/>
        <v>#N/A</v>
      </c>
      <c r="CW81" s="296" t="e">
        <f t="shared" ca="1" si="135"/>
        <v>#N/A</v>
      </c>
      <c r="CX81" s="297" t="e">
        <f t="shared" ca="1" si="135"/>
        <v>#N/A</v>
      </c>
      <c r="CY81" s="296" t="e">
        <f t="shared" ca="1" si="135"/>
        <v>#N/A</v>
      </c>
      <c r="CZ81" s="296" t="e">
        <f t="shared" ca="1" si="135"/>
        <v>#N/A</v>
      </c>
      <c r="DA81" s="296" t="e">
        <f t="shared" ca="1" si="135"/>
        <v>#N/A</v>
      </c>
      <c r="DB81" s="296" t="e">
        <f t="shared" ca="1" si="135"/>
        <v>#N/A</v>
      </c>
      <c r="DC81" s="296" t="e">
        <f t="shared" ca="1" si="135"/>
        <v>#N/A</v>
      </c>
      <c r="DD81" s="296" t="e">
        <f t="shared" ca="1" si="135"/>
        <v>#N/A</v>
      </c>
      <c r="DE81" s="296" t="e">
        <f t="shared" ca="1" si="135"/>
        <v>#N/A</v>
      </c>
      <c r="DF81" s="296" t="e">
        <f t="shared" ca="1" si="135"/>
        <v>#N/A</v>
      </c>
      <c r="DG81" s="296" t="e">
        <f t="shared" ca="1" si="135"/>
        <v>#N/A</v>
      </c>
      <c r="DH81" s="297" t="e">
        <f t="shared" ca="1" si="135"/>
        <v>#N/A</v>
      </c>
      <c r="DI81" s="296" t="e">
        <f t="shared" ca="1" si="130"/>
        <v>#N/A</v>
      </c>
      <c r="DJ81" s="296" t="e">
        <f t="shared" ca="1" si="130"/>
        <v>#N/A</v>
      </c>
      <c r="DK81" s="296" t="e">
        <f t="shared" ca="1" si="130"/>
        <v>#N/A</v>
      </c>
      <c r="DL81" s="296" t="e">
        <f t="shared" ca="1" si="130"/>
        <v>#N/A</v>
      </c>
      <c r="DM81" s="296" t="e">
        <f t="shared" ca="1" si="130"/>
        <v>#N/A</v>
      </c>
      <c r="DN81" s="296" t="e">
        <f t="shared" ca="1" si="130"/>
        <v>#N/A</v>
      </c>
      <c r="DO81" s="296" t="e">
        <f t="shared" ca="1" si="130"/>
        <v>#N/A</v>
      </c>
      <c r="DP81" s="296" t="e">
        <f t="shared" ca="1" si="130"/>
        <v>#N/A</v>
      </c>
      <c r="DQ81" s="296" t="e">
        <f t="shared" ca="1" si="128"/>
        <v>#N/A</v>
      </c>
      <c r="DR81" s="297" t="e">
        <f t="shared" ca="1" si="128"/>
        <v>#N/A</v>
      </c>
      <c r="DS81" s="296" t="e">
        <f t="shared" ca="1" si="128"/>
        <v>#N/A</v>
      </c>
      <c r="DT81" s="296" t="e">
        <f t="shared" ca="1" si="128"/>
        <v>#N/A</v>
      </c>
      <c r="DU81" s="296" t="e">
        <f t="shared" ca="1" si="128"/>
        <v>#N/A</v>
      </c>
      <c r="DV81" s="296" t="e">
        <f t="shared" ca="1" si="128"/>
        <v>#N/A</v>
      </c>
      <c r="DW81" s="296" t="e">
        <f t="shared" ca="1" si="128"/>
        <v>#N/A</v>
      </c>
      <c r="DX81" s="296" t="e">
        <f t="shared" ca="1" si="128"/>
        <v>#N/A</v>
      </c>
      <c r="DY81" s="296" t="e">
        <f t="shared" ca="1" si="128"/>
        <v>#N/A</v>
      </c>
      <c r="DZ81" s="296" t="e">
        <f t="shared" ca="1" si="128"/>
        <v>#N/A</v>
      </c>
      <c r="EA81" s="296" t="e">
        <f t="shared" ca="1" si="128"/>
        <v>#N/A</v>
      </c>
      <c r="EB81" s="297" t="e">
        <f t="shared" ca="1" si="128"/>
        <v>#N/A</v>
      </c>
    </row>
    <row r="82" spans="1:132" ht="15" customHeight="1" x14ac:dyDescent="0.35">
      <c r="A82" s="327" t="s">
        <v>98</v>
      </c>
      <c r="B82" s="328">
        <f t="shared" si="134"/>
        <v>4</v>
      </c>
      <c r="C82" s="292" t="e">
        <f ca="1">CONCATENATE($A$1,".",VLOOKUP($F82,Tools!$J$3:$K$6,2,FALSE),".",VLOOKUP($A82,Tools!$N$3:$O$10,2,FALSE),".",1,".",VLOOKUP($G82,Tools!$R$3:$S$23,2,FALSE),".",$H82)</f>
        <v>#N/A</v>
      </c>
      <c r="D82" s="293" t="e">
        <f t="shared" ca="1" si="140"/>
        <v>#N/A</v>
      </c>
      <c r="E82" s="293" t="e">
        <f t="shared" ca="1" si="140"/>
        <v>#N/A</v>
      </c>
      <c r="F82" s="293" t="e">
        <f t="shared" ca="1" si="140"/>
        <v>#N/A</v>
      </c>
      <c r="G82" s="293" t="e">
        <f t="shared" ca="1" si="140"/>
        <v>#N/A</v>
      </c>
      <c r="H82" s="294" t="e">
        <f t="shared" ca="1" si="131"/>
        <v>#N/A</v>
      </c>
      <c r="I82" s="295" t="e">
        <f t="shared" ca="1" si="85"/>
        <v>#N/A</v>
      </c>
      <c r="J82" s="295" t="e">
        <f t="shared" ca="1" si="85"/>
        <v>#N/A</v>
      </c>
      <c r="K82" s="295" t="e">
        <f t="shared" ca="1" si="85"/>
        <v>#N/A</v>
      </c>
      <c r="L82" s="329" t="e">
        <f t="shared" ca="1" si="85"/>
        <v>#N/A</v>
      </c>
      <c r="M82" s="296" t="e">
        <f t="shared" ref="M82:AC96" ca="1" si="141">IFERROR(INDEX(INDIRECT(CONCATENATE($A82,"!$A$1:$Z$999")),MATCH($B82,INDIRECT(CONCATENATE($A82,"!$A:$A")),0)+M$3,M$2)/$L82,INDEX(INDIRECT(CONCATENATE($A82,"!$A$1:$Z$999")),MATCH($B82,INDIRECT(CONCATENATE($A82,"!$A:$A")),0)+M$3,M$2))</f>
        <v>#N/A</v>
      </c>
      <c r="N82" s="296" t="e">
        <f t="shared" ca="1" si="141"/>
        <v>#N/A</v>
      </c>
      <c r="O82" s="296" t="e">
        <f t="shared" ca="1" si="141"/>
        <v>#N/A</v>
      </c>
      <c r="P82" s="296" t="e">
        <f t="shared" ca="1" si="141"/>
        <v>#N/A</v>
      </c>
      <c r="Q82" s="296" t="e">
        <f t="shared" ca="1" si="141"/>
        <v>#N/A</v>
      </c>
      <c r="R82" s="296" t="e">
        <f t="shared" ca="1" si="141"/>
        <v>#N/A</v>
      </c>
      <c r="S82" s="296" t="e">
        <f t="shared" ca="1" si="141"/>
        <v>#N/A</v>
      </c>
      <c r="T82" s="296" t="e">
        <f t="shared" ca="1" si="141"/>
        <v>#N/A</v>
      </c>
      <c r="U82" s="296" t="e">
        <f t="shared" ca="1" si="141"/>
        <v>#N/A</v>
      </c>
      <c r="V82" s="297" t="e">
        <f t="shared" ca="1" si="141"/>
        <v>#N/A</v>
      </c>
      <c r="W82" s="296" t="e">
        <f t="shared" ca="1" si="141"/>
        <v>#N/A</v>
      </c>
      <c r="X82" s="296" t="e">
        <f t="shared" ca="1" si="141"/>
        <v>#N/A</v>
      </c>
      <c r="Y82" s="296" t="e">
        <f t="shared" ca="1" si="141"/>
        <v>#N/A</v>
      </c>
      <c r="Z82" s="296" t="e">
        <f t="shared" ca="1" si="141"/>
        <v>#N/A</v>
      </c>
      <c r="AA82" s="296" t="e">
        <f t="shared" ca="1" si="141"/>
        <v>#N/A</v>
      </c>
      <c r="AB82" s="296" t="e">
        <f t="shared" ca="1" si="141"/>
        <v>#N/A</v>
      </c>
      <c r="AC82" s="296" t="e">
        <f t="shared" ca="1" si="141"/>
        <v>#N/A</v>
      </c>
      <c r="AD82" s="296" t="e">
        <f t="shared" ca="1" si="138"/>
        <v>#N/A</v>
      </c>
      <c r="AE82" s="296" t="e">
        <f t="shared" ca="1" si="138"/>
        <v>#N/A</v>
      </c>
      <c r="AF82" s="297" t="e">
        <f t="shared" ca="1" si="138"/>
        <v>#N/A</v>
      </c>
      <c r="AG82" s="296" t="e">
        <f t="shared" ca="1" si="138"/>
        <v>#N/A</v>
      </c>
      <c r="AH82" s="296" t="e">
        <f t="shared" ca="1" si="138"/>
        <v>#N/A</v>
      </c>
      <c r="AI82" s="296" t="e">
        <f t="shared" ca="1" si="138"/>
        <v>#N/A</v>
      </c>
      <c r="AJ82" s="296" t="e">
        <f t="shared" ca="1" si="138"/>
        <v>#N/A</v>
      </c>
      <c r="AK82" s="296" t="e">
        <f t="shared" ca="1" si="138"/>
        <v>#N/A</v>
      </c>
      <c r="AL82" s="296" t="e">
        <f t="shared" ca="1" si="138"/>
        <v>#N/A</v>
      </c>
      <c r="AM82" s="296" t="e">
        <f t="shared" ca="1" si="138"/>
        <v>#N/A</v>
      </c>
      <c r="AN82" s="296" t="e">
        <f t="shared" ca="1" si="138"/>
        <v>#N/A</v>
      </c>
      <c r="AO82" s="296" t="e">
        <f t="shared" ca="1" si="136"/>
        <v>#N/A</v>
      </c>
      <c r="AP82" s="297" t="e">
        <f t="shared" ca="1" si="138"/>
        <v>#N/A</v>
      </c>
      <c r="AQ82" s="296" t="e">
        <f t="shared" ca="1" si="138"/>
        <v>#N/A</v>
      </c>
      <c r="AR82" s="296" t="e">
        <f t="shared" ca="1" si="138"/>
        <v>#N/A</v>
      </c>
      <c r="AS82" s="296" t="e">
        <f t="shared" ca="1" si="138"/>
        <v>#N/A</v>
      </c>
      <c r="AT82" s="296" t="e">
        <f t="shared" ca="1" si="138"/>
        <v>#N/A</v>
      </c>
      <c r="AU82" s="296" t="e">
        <f t="shared" ca="1" si="136"/>
        <v>#N/A</v>
      </c>
      <c r="AV82" s="296" t="e">
        <f t="shared" ca="1" si="136"/>
        <v>#N/A</v>
      </c>
      <c r="AW82" s="296" t="e">
        <f t="shared" ca="1" si="136"/>
        <v>#N/A</v>
      </c>
      <c r="AX82" s="296" t="e">
        <f t="shared" ca="1" si="136"/>
        <v>#N/A</v>
      </c>
      <c r="AY82" s="296" t="e">
        <f t="shared" ca="1" si="139"/>
        <v>#N/A</v>
      </c>
      <c r="AZ82" s="297" t="e">
        <f t="shared" ca="1" si="139"/>
        <v>#N/A</v>
      </c>
      <c r="BA82" s="296" t="e">
        <f t="shared" ca="1" si="139"/>
        <v>#N/A</v>
      </c>
      <c r="BB82" s="296" t="e">
        <f t="shared" ca="1" si="139"/>
        <v>#N/A</v>
      </c>
      <c r="BC82" s="296" t="e">
        <f t="shared" ca="1" si="139"/>
        <v>#N/A</v>
      </c>
      <c r="BD82" s="296" t="e">
        <f t="shared" ca="1" si="139"/>
        <v>#N/A</v>
      </c>
      <c r="BE82" s="296" t="e">
        <f t="shared" ca="1" si="139"/>
        <v>#N/A</v>
      </c>
      <c r="BF82" s="296" t="e">
        <f t="shared" ca="1" si="139"/>
        <v>#N/A</v>
      </c>
      <c r="BG82" s="296" t="e">
        <f t="shared" ca="1" si="139"/>
        <v>#N/A</v>
      </c>
      <c r="BH82" s="296" t="e">
        <f t="shared" ca="1" si="139"/>
        <v>#N/A</v>
      </c>
      <c r="BI82" s="296" t="e">
        <f t="shared" ca="1" si="137"/>
        <v>#N/A</v>
      </c>
      <c r="BJ82" s="297" t="e">
        <f t="shared" ca="1" si="139"/>
        <v>#N/A</v>
      </c>
      <c r="BK82" s="296" t="e">
        <f t="shared" ca="1" si="139"/>
        <v>#N/A</v>
      </c>
      <c r="BL82" s="296" t="e">
        <f t="shared" ca="1" si="139"/>
        <v>#N/A</v>
      </c>
      <c r="BM82" s="296" t="e">
        <f t="shared" ca="1" si="137"/>
        <v>#N/A</v>
      </c>
      <c r="BN82" s="296" t="e">
        <f t="shared" ca="1" si="137"/>
        <v>#N/A</v>
      </c>
      <c r="BO82" s="296" t="e">
        <f t="shared" ca="1" si="137"/>
        <v>#N/A</v>
      </c>
      <c r="BP82" s="296" t="e">
        <f t="shared" ca="1" si="137"/>
        <v>#N/A</v>
      </c>
      <c r="BQ82" s="296" t="e">
        <f t="shared" ca="1" si="137"/>
        <v>#N/A</v>
      </c>
      <c r="BR82" s="296" t="e">
        <f t="shared" ca="1" si="137"/>
        <v>#N/A</v>
      </c>
      <c r="BS82" s="296" t="e">
        <f t="shared" ca="1" si="127"/>
        <v>#N/A</v>
      </c>
      <c r="BT82" s="297" t="e">
        <f t="shared" ca="1" si="137"/>
        <v>#N/A</v>
      </c>
      <c r="BU82" s="296" t="e">
        <f t="shared" ca="1" si="127"/>
        <v>#N/A</v>
      </c>
      <c r="BV82" s="296" t="e">
        <f t="shared" ca="1" si="127"/>
        <v>#N/A</v>
      </c>
      <c r="BW82" s="296" t="e">
        <f t="shared" ca="1" si="127"/>
        <v>#N/A</v>
      </c>
      <c r="BX82" s="296" t="e">
        <f t="shared" ca="1" si="127"/>
        <v>#N/A</v>
      </c>
      <c r="BY82" s="296" t="e">
        <f t="shared" ca="1" si="127"/>
        <v>#N/A</v>
      </c>
      <c r="BZ82" s="296" t="e">
        <f t="shared" ca="1" si="127"/>
        <v>#N/A</v>
      </c>
      <c r="CA82" s="296" t="e">
        <f t="shared" ca="1" si="127"/>
        <v>#N/A</v>
      </c>
      <c r="CB82" s="296" t="e">
        <f t="shared" ca="1" si="127"/>
        <v>#N/A</v>
      </c>
      <c r="CC82" s="296" t="e">
        <f t="shared" ca="1" si="132"/>
        <v>#N/A</v>
      </c>
      <c r="CD82" s="297" t="e">
        <f t="shared" ca="1" si="132"/>
        <v>#N/A</v>
      </c>
      <c r="CE82" s="296" t="e">
        <f t="shared" ca="1" si="132"/>
        <v>#N/A</v>
      </c>
      <c r="CF82" s="296" t="e">
        <f t="shared" ca="1" si="132"/>
        <v>#N/A</v>
      </c>
      <c r="CG82" s="296" t="e">
        <f t="shared" ca="1" si="132"/>
        <v>#N/A</v>
      </c>
      <c r="CH82" s="296" t="e">
        <f t="shared" ca="1" si="132"/>
        <v>#N/A</v>
      </c>
      <c r="CI82" s="296" t="e">
        <f t="shared" ca="1" si="132"/>
        <v>#N/A</v>
      </c>
      <c r="CJ82" s="296" t="e">
        <f t="shared" ca="1" si="132"/>
        <v>#N/A</v>
      </c>
      <c r="CK82" s="296" t="e">
        <f t="shared" ca="1" si="132"/>
        <v>#N/A</v>
      </c>
      <c r="CL82" s="296" t="e">
        <f t="shared" ca="1" si="132"/>
        <v>#N/A</v>
      </c>
      <c r="CM82" s="296" t="e">
        <f t="shared" ca="1" si="132"/>
        <v>#N/A</v>
      </c>
      <c r="CN82" s="297" t="e">
        <f t="shared" ca="1" si="132"/>
        <v>#N/A</v>
      </c>
      <c r="CO82" s="296" t="e">
        <f t="shared" ca="1" si="133"/>
        <v>#N/A</v>
      </c>
      <c r="CP82" s="296" t="e">
        <f t="shared" ca="1" si="133"/>
        <v>#N/A</v>
      </c>
      <c r="CQ82" s="296" t="e">
        <f t="shared" ca="1" si="133"/>
        <v>#N/A</v>
      </c>
      <c r="CR82" s="296" t="e">
        <f t="shared" ca="1" si="133"/>
        <v>#N/A</v>
      </c>
      <c r="CS82" s="296" t="e">
        <f t="shared" ca="1" si="133"/>
        <v>#N/A</v>
      </c>
      <c r="CT82" s="296" t="e">
        <f t="shared" ca="1" si="133"/>
        <v>#N/A</v>
      </c>
      <c r="CU82" s="296" t="e">
        <f t="shared" ca="1" si="133"/>
        <v>#N/A</v>
      </c>
      <c r="CV82" s="296" t="e">
        <f t="shared" ca="1" si="133"/>
        <v>#N/A</v>
      </c>
      <c r="CW82" s="296" t="e">
        <f t="shared" ca="1" si="135"/>
        <v>#N/A</v>
      </c>
      <c r="CX82" s="297" t="e">
        <f t="shared" ca="1" si="135"/>
        <v>#N/A</v>
      </c>
      <c r="CY82" s="296" t="e">
        <f t="shared" ca="1" si="135"/>
        <v>#N/A</v>
      </c>
      <c r="CZ82" s="296" t="e">
        <f t="shared" ca="1" si="135"/>
        <v>#N/A</v>
      </c>
      <c r="DA82" s="296" t="e">
        <f t="shared" ca="1" si="135"/>
        <v>#N/A</v>
      </c>
      <c r="DB82" s="296" t="e">
        <f t="shared" ca="1" si="135"/>
        <v>#N/A</v>
      </c>
      <c r="DC82" s="296" t="e">
        <f t="shared" ca="1" si="135"/>
        <v>#N/A</v>
      </c>
      <c r="DD82" s="296" t="e">
        <f t="shared" ca="1" si="135"/>
        <v>#N/A</v>
      </c>
      <c r="DE82" s="296" t="e">
        <f t="shared" ca="1" si="135"/>
        <v>#N/A</v>
      </c>
      <c r="DF82" s="296" t="e">
        <f t="shared" ca="1" si="135"/>
        <v>#N/A</v>
      </c>
      <c r="DG82" s="296" t="e">
        <f t="shared" ca="1" si="135"/>
        <v>#N/A</v>
      </c>
      <c r="DH82" s="297" t="e">
        <f t="shared" ca="1" si="135"/>
        <v>#N/A</v>
      </c>
      <c r="DI82" s="296" t="e">
        <f t="shared" ca="1" si="130"/>
        <v>#N/A</v>
      </c>
      <c r="DJ82" s="296" t="e">
        <f t="shared" ca="1" si="130"/>
        <v>#N/A</v>
      </c>
      <c r="DK82" s="296" t="e">
        <f t="shared" ca="1" si="130"/>
        <v>#N/A</v>
      </c>
      <c r="DL82" s="296" t="e">
        <f t="shared" ca="1" si="130"/>
        <v>#N/A</v>
      </c>
      <c r="DM82" s="296" t="e">
        <f t="shared" ca="1" si="130"/>
        <v>#N/A</v>
      </c>
      <c r="DN82" s="296" t="e">
        <f t="shared" ca="1" si="130"/>
        <v>#N/A</v>
      </c>
      <c r="DO82" s="296" t="e">
        <f t="shared" ca="1" si="130"/>
        <v>#N/A</v>
      </c>
      <c r="DP82" s="296" t="e">
        <f t="shared" ca="1" si="130"/>
        <v>#N/A</v>
      </c>
      <c r="DQ82" s="296" t="e">
        <f t="shared" ca="1" si="130"/>
        <v>#N/A</v>
      </c>
      <c r="DR82" s="297" t="e">
        <f t="shared" ca="1" si="130"/>
        <v>#N/A</v>
      </c>
      <c r="DS82" s="296" t="e">
        <f t="shared" ca="1" si="130"/>
        <v>#N/A</v>
      </c>
      <c r="DT82" s="296" t="e">
        <f t="shared" ca="1" si="130"/>
        <v>#N/A</v>
      </c>
      <c r="DU82" s="296" t="e">
        <f t="shared" ca="1" si="130"/>
        <v>#N/A</v>
      </c>
      <c r="DV82" s="296" t="e">
        <f t="shared" ca="1" si="130"/>
        <v>#N/A</v>
      </c>
      <c r="DW82" s="296" t="e">
        <f t="shared" ca="1" si="130"/>
        <v>#N/A</v>
      </c>
      <c r="DX82" s="296" t="e">
        <f t="shared" ca="1" si="130"/>
        <v>#N/A</v>
      </c>
      <c r="DY82" s="296" t="e">
        <f t="shared" ref="DQ82:EB103" ca="1" si="142">IFERROR(INDEX(INDIRECT(CONCATENATE($A82,"!$A$1:$Z$999")),MATCH($B82,INDIRECT(CONCATENATE($A82,"!$A:$A")),0)+DY$3,DY$2)/$L82,INDEX(INDIRECT(CONCATENATE($A82,"!$A$1:$Z$999")),MATCH($B82,INDIRECT(CONCATENATE($A82,"!$A:$A")),0)+DY$3,DY$2))</f>
        <v>#N/A</v>
      </c>
      <c r="DZ82" s="296" t="e">
        <f t="shared" ca="1" si="142"/>
        <v>#N/A</v>
      </c>
      <c r="EA82" s="296" t="e">
        <f t="shared" ca="1" si="142"/>
        <v>#N/A</v>
      </c>
      <c r="EB82" s="297" t="e">
        <f t="shared" ca="1" si="142"/>
        <v>#N/A</v>
      </c>
    </row>
    <row r="83" spans="1:132" ht="15" customHeight="1" x14ac:dyDescent="0.35">
      <c r="A83" s="327" t="s">
        <v>98</v>
      </c>
      <c r="B83" s="328">
        <f t="shared" si="134"/>
        <v>5</v>
      </c>
      <c r="C83" s="292" t="e">
        <f ca="1">CONCATENATE($A$1,".",VLOOKUP($F83,Tools!$J$3:$K$6,2,FALSE),".",VLOOKUP($A83,Tools!$N$3:$O$10,2,FALSE),".",1,".",VLOOKUP($G83,Tools!$R$3:$S$23,2,FALSE),".",$H83)</f>
        <v>#N/A</v>
      </c>
      <c r="D83" s="293" t="e">
        <f t="shared" ca="1" si="140"/>
        <v>#N/A</v>
      </c>
      <c r="E83" s="293" t="e">
        <f t="shared" ca="1" si="140"/>
        <v>#N/A</v>
      </c>
      <c r="F83" s="293" t="e">
        <f t="shared" ca="1" si="140"/>
        <v>#N/A</v>
      </c>
      <c r="G83" s="293" t="e">
        <f t="shared" ca="1" si="140"/>
        <v>#N/A</v>
      </c>
      <c r="H83" s="294" t="e">
        <f t="shared" ca="1" si="131"/>
        <v>#N/A</v>
      </c>
      <c r="I83" s="295" t="e">
        <f t="shared" ca="1" si="85"/>
        <v>#N/A</v>
      </c>
      <c r="J83" s="295" t="e">
        <f t="shared" ca="1" si="85"/>
        <v>#N/A</v>
      </c>
      <c r="K83" s="295" t="e">
        <f t="shared" ca="1" si="85"/>
        <v>#N/A</v>
      </c>
      <c r="L83" s="329" t="e">
        <f t="shared" ref="I83:L123" ca="1" si="143">INDEX(INDIRECT(CONCATENATE($A83,"!$A$1:$Z$999")),MATCH($B83,INDIRECT(CONCATENATE($A83,"!$A:$A")),0)+L$3,L$2)</f>
        <v>#N/A</v>
      </c>
      <c r="M83" s="296" t="e">
        <f t="shared" ca="1" si="141"/>
        <v>#N/A</v>
      </c>
      <c r="N83" s="296" t="e">
        <f t="shared" ca="1" si="141"/>
        <v>#N/A</v>
      </c>
      <c r="O83" s="296" t="e">
        <f t="shared" ca="1" si="141"/>
        <v>#N/A</v>
      </c>
      <c r="P83" s="296" t="e">
        <f t="shared" ca="1" si="141"/>
        <v>#N/A</v>
      </c>
      <c r="Q83" s="296" t="e">
        <f t="shared" ca="1" si="141"/>
        <v>#N/A</v>
      </c>
      <c r="R83" s="296" t="e">
        <f t="shared" ca="1" si="141"/>
        <v>#N/A</v>
      </c>
      <c r="S83" s="296" t="e">
        <f t="shared" ca="1" si="141"/>
        <v>#N/A</v>
      </c>
      <c r="T83" s="296" t="e">
        <f t="shared" ca="1" si="141"/>
        <v>#N/A</v>
      </c>
      <c r="U83" s="296" t="e">
        <f t="shared" ca="1" si="141"/>
        <v>#N/A</v>
      </c>
      <c r="V83" s="297" t="e">
        <f t="shared" ca="1" si="141"/>
        <v>#N/A</v>
      </c>
      <c r="W83" s="296" t="e">
        <f t="shared" ca="1" si="141"/>
        <v>#N/A</v>
      </c>
      <c r="X83" s="296" t="e">
        <f t="shared" ca="1" si="141"/>
        <v>#N/A</v>
      </c>
      <c r="Y83" s="296" t="e">
        <f t="shared" ca="1" si="141"/>
        <v>#N/A</v>
      </c>
      <c r="Z83" s="296" t="e">
        <f t="shared" ca="1" si="141"/>
        <v>#N/A</v>
      </c>
      <c r="AA83" s="296" t="e">
        <f t="shared" ca="1" si="141"/>
        <v>#N/A</v>
      </c>
      <c r="AB83" s="296" t="e">
        <f t="shared" ca="1" si="141"/>
        <v>#N/A</v>
      </c>
      <c r="AC83" s="296" t="e">
        <f t="shared" ca="1" si="141"/>
        <v>#N/A</v>
      </c>
      <c r="AD83" s="296" t="e">
        <f t="shared" ca="1" si="138"/>
        <v>#N/A</v>
      </c>
      <c r="AE83" s="296" t="e">
        <f t="shared" ca="1" si="138"/>
        <v>#N/A</v>
      </c>
      <c r="AF83" s="297" t="e">
        <f t="shared" ca="1" si="138"/>
        <v>#N/A</v>
      </c>
      <c r="AG83" s="296" t="e">
        <f t="shared" ca="1" si="138"/>
        <v>#N/A</v>
      </c>
      <c r="AH83" s="296" t="e">
        <f t="shared" ca="1" si="138"/>
        <v>#N/A</v>
      </c>
      <c r="AI83" s="296" t="e">
        <f t="shared" ca="1" si="138"/>
        <v>#N/A</v>
      </c>
      <c r="AJ83" s="296" t="e">
        <f t="shared" ca="1" si="138"/>
        <v>#N/A</v>
      </c>
      <c r="AK83" s="296" t="e">
        <f t="shared" ca="1" si="138"/>
        <v>#N/A</v>
      </c>
      <c r="AL83" s="296" t="e">
        <f t="shared" ca="1" si="138"/>
        <v>#N/A</v>
      </c>
      <c r="AM83" s="296" t="e">
        <f t="shared" ca="1" si="138"/>
        <v>#N/A</v>
      </c>
      <c r="AN83" s="296" t="e">
        <f t="shared" ca="1" si="138"/>
        <v>#N/A</v>
      </c>
      <c r="AO83" s="296" t="e">
        <f t="shared" ca="1" si="136"/>
        <v>#N/A</v>
      </c>
      <c r="AP83" s="297" t="e">
        <f t="shared" ca="1" si="138"/>
        <v>#N/A</v>
      </c>
      <c r="AQ83" s="296" t="e">
        <f t="shared" ca="1" si="138"/>
        <v>#N/A</v>
      </c>
      <c r="AR83" s="296" t="e">
        <f t="shared" ca="1" si="138"/>
        <v>#N/A</v>
      </c>
      <c r="AS83" s="296" t="e">
        <f t="shared" ca="1" si="138"/>
        <v>#N/A</v>
      </c>
      <c r="AT83" s="296" t="e">
        <f t="shared" ca="1" si="138"/>
        <v>#N/A</v>
      </c>
      <c r="AU83" s="296" t="e">
        <f t="shared" ca="1" si="136"/>
        <v>#N/A</v>
      </c>
      <c r="AV83" s="296" t="e">
        <f t="shared" ca="1" si="136"/>
        <v>#N/A</v>
      </c>
      <c r="AW83" s="296" t="e">
        <f t="shared" ca="1" si="136"/>
        <v>#N/A</v>
      </c>
      <c r="AX83" s="296" t="e">
        <f t="shared" ca="1" si="136"/>
        <v>#N/A</v>
      </c>
      <c r="AY83" s="296" t="e">
        <f t="shared" ca="1" si="139"/>
        <v>#N/A</v>
      </c>
      <c r="AZ83" s="297" t="e">
        <f t="shared" ca="1" si="139"/>
        <v>#N/A</v>
      </c>
      <c r="BA83" s="296" t="e">
        <f t="shared" ca="1" si="139"/>
        <v>#N/A</v>
      </c>
      <c r="BB83" s="296" t="e">
        <f t="shared" ca="1" si="139"/>
        <v>#N/A</v>
      </c>
      <c r="BC83" s="296" t="e">
        <f t="shared" ca="1" si="139"/>
        <v>#N/A</v>
      </c>
      <c r="BD83" s="296" t="e">
        <f t="shared" ca="1" si="139"/>
        <v>#N/A</v>
      </c>
      <c r="BE83" s="296" t="e">
        <f t="shared" ca="1" si="139"/>
        <v>#N/A</v>
      </c>
      <c r="BF83" s="296" t="e">
        <f t="shared" ca="1" si="139"/>
        <v>#N/A</v>
      </c>
      <c r="BG83" s="296" t="e">
        <f t="shared" ca="1" si="139"/>
        <v>#N/A</v>
      </c>
      <c r="BH83" s="296" t="e">
        <f t="shared" ca="1" si="139"/>
        <v>#N/A</v>
      </c>
      <c r="BI83" s="296" t="e">
        <f t="shared" ca="1" si="137"/>
        <v>#N/A</v>
      </c>
      <c r="BJ83" s="297" t="e">
        <f t="shared" ca="1" si="139"/>
        <v>#N/A</v>
      </c>
      <c r="BK83" s="296" t="e">
        <f t="shared" ca="1" si="139"/>
        <v>#N/A</v>
      </c>
      <c r="BL83" s="296" t="e">
        <f t="shared" ca="1" si="139"/>
        <v>#N/A</v>
      </c>
      <c r="BM83" s="296" t="e">
        <f t="shared" ca="1" si="137"/>
        <v>#N/A</v>
      </c>
      <c r="BN83" s="296" t="e">
        <f t="shared" ca="1" si="137"/>
        <v>#N/A</v>
      </c>
      <c r="BO83" s="296" t="e">
        <f t="shared" ca="1" si="137"/>
        <v>#N/A</v>
      </c>
      <c r="BP83" s="296" t="e">
        <f t="shared" ca="1" si="137"/>
        <v>#N/A</v>
      </c>
      <c r="BQ83" s="296" t="e">
        <f t="shared" ca="1" si="137"/>
        <v>#N/A</v>
      </c>
      <c r="BR83" s="296" t="e">
        <f t="shared" ca="1" si="137"/>
        <v>#N/A</v>
      </c>
      <c r="BS83" s="296" t="e">
        <f t="shared" ca="1" si="127"/>
        <v>#N/A</v>
      </c>
      <c r="BT83" s="297" t="e">
        <f t="shared" ca="1" si="137"/>
        <v>#N/A</v>
      </c>
      <c r="BU83" s="296" t="e">
        <f t="shared" ca="1" si="127"/>
        <v>#N/A</v>
      </c>
      <c r="BV83" s="296" t="e">
        <f t="shared" ca="1" si="127"/>
        <v>#N/A</v>
      </c>
      <c r="BW83" s="296" t="e">
        <f t="shared" ca="1" si="127"/>
        <v>#N/A</v>
      </c>
      <c r="BX83" s="296" t="e">
        <f t="shared" ca="1" si="127"/>
        <v>#N/A</v>
      </c>
      <c r="BY83" s="296" t="e">
        <f t="shared" ca="1" si="127"/>
        <v>#N/A</v>
      </c>
      <c r="BZ83" s="296" t="e">
        <f t="shared" ref="BZ83:CB83" ca="1" si="144">IFERROR(INDEX(INDIRECT(CONCATENATE($A83,"!$A$1:$Z$999")),MATCH($B83,INDIRECT(CONCATENATE($A83,"!$A:$A")),0)+BZ$3,BZ$2)/$L83,INDEX(INDIRECT(CONCATENATE($A83,"!$A$1:$Z$999")),MATCH($B83,INDIRECT(CONCATENATE($A83,"!$A:$A")),0)+BZ$3,BZ$2))</f>
        <v>#N/A</v>
      </c>
      <c r="CA83" s="296" t="e">
        <f t="shared" ca="1" si="144"/>
        <v>#N/A</v>
      </c>
      <c r="CB83" s="296" t="e">
        <f t="shared" ca="1" si="144"/>
        <v>#N/A</v>
      </c>
      <c r="CC83" s="296" t="e">
        <f t="shared" ca="1" si="132"/>
        <v>#N/A</v>
      </c>
      <c r="CD83" s="297" t="e">
        <f t="shared" ca="1" si="132"/>
        <v>#N/A</v>
      </c>
      <c r="CE83" s="296" t="e">
        <f t="shared" ca="1" si="132"/>
        <v>#N/A</v>
      </c>
      <c r="CF83" s="296" t="e">
        <f t="shared" ca="1" si="132"/>
        <v>#N/A</v>
      </c>
      <c r="CG83" s="296" t="e">
        <f t="shared" ca="1" si="132"/>
        <v>#N/A</v>
      </c>
      <c r="CH83" s="296" t="e">
        <f t="shared" ca="1" si="132"/>
        <v>#N/A</v>
      </c>
      <c r="CI83" s="296" t="e">
        <f t="shared" ca="1" si="132"/>
        <v>#N/A</v>
      </c>
      <c r="CJ83" s="296" t="e">
        <f t="shared" ca="1" si="132"/>
        <v>#N/A</v>
      </c>
      <c r="CK83" s="296" t="e">
        <f t="shared" ca="1" si="132"/>
        <v>#N/A</v>
      </c>
      <c r="CL83" s="296" t="e">
        <f t="shared" ca="1" si="132"/>
        <v>#N/A</v>
      </c>
      <c r="CM83" s="296" t="e">
        <f t="shared" ca="1" si="132"/>
        <v>#N/A</v>
      </c>
      <c r="CN83" s="297" t="e">
        <f t="shared" ca="1" si="132"/>
        <v>#N/A</v>
      </c>
      <c r="CO83" s="296" t="e">
        <f t="shared" ca="1" si="133"/>
        <v>#N/A</v>
      </c>
      <c r="CP83" s="296" t="e">
        <f t="shared" ca="1" si="133"/>
        <v>#N/A</v>
      </c>
      <c r="CQ83" s="296" t="e">
        <f t="shared" ca="1" si="133"/>
        <v>#N/A</v>
      </c>
      <c r="CR83" s="296" t="e">
        <f t="shared" ca="1" si="133"/>
        <v>#N/A</v>
      </c>
      <c r="CS83" s="296" t="e">
        <f t="shared" ca="1" si="133"/>
        <v>#N/A</v>
      </c>
      <c r="CT83" s="296" t="e">
        <f t="shared" ca="1" si="133"/>
        <v>#N/A</v>
      </c>
      <c r="CU83" s="296" t="e">
        <f t="shared" ca="1" si="133"/>
        <v>#N/A</v>
      </c>
      <c r="CV83" s="296" t="e">
        <f t="shared" ca="1" si="133"/>
        <v>#N/A</v>
      </c>
      <c r="CW83" s="296" t="e">
        <f t="shared" ca="1" si="135"/>
        <v>#N/A</v>
      </c>
      <c r="CX83" s="297" t="e">
        <f t="shared" ca="1" si="135"/>
        <v>#N/A</v>
      </c>
      <c r="CY83" s="296" t="e">
        <f t="shared" ca="1" si="135"/>
        <v>#N/A</v>
      </c>
      <c r="CZ83" s="296" t="e">
        <f t="shared" ca="1" si="135"/>
        <v>#N/A</v>
      </c>
      <c r="DA83" s="296" t="e">
        <f t="shared" ca="1" si="135"/>
        <v>#N/A</v>
      </c>
      <c r="DB83" s="296" t="e">
        <f t="shared" ca="1" si="135"/>
        <v>#N/A</v>
      </c>
      <c r="DC83" s="296" t="e">
        <f t="shared" ca="1" si="135"/>
        <v>#N/A</v>
      </c>
      <c r="DD83" s="296" t="e">
        <f t="shared" ca="1" si="135"/>
        <v>#N/A</v>
      </c>
      <c r="DE83" s="296" t="e">
        <f t="shared" ca="1" si="135"/>
        <v>#N/A</v>
      </c>
      <c r="DF83" s="296" t="e">
        <f t="shared" ca="1" si="135"/>
        <v>#N/A</v>
      </c>
      <c r="DG83" s="296" t="e">
        <f t="shared" ca="1" si="135"/>
        <v>#N/A</v>
      </c>
      <c r="DH83" s="297" t="e">
        <f t="shared" ca="1" si="135"/>
        <v>#N/A</v>
      </c>
      <c r="DI83" s="296" t="e">
        <f t="shared" ca="1" si="130"/>
        <v>#N/A</v>
      </c>
      <c r="DJ83" s="296" t="e">
        <f t="shared" ca="1" si="130"/>
        <v>#N/A</v>
      </c>
      <c r="DK83" s="296" t="e">
        <f t="shared" ca="1" si="130"/>
        <v>#N/A</v>
      </c>
      <c r="DL83" s="296" t="e">
        <f t="shared" ca="1" si="130"/>
        <v>#N/A</v>
      </c>
      <c r="DM83" s="296" t="e">
        <f t="shared" ca="1" si="130"/>
        <v>#N/A</v>
      </c>
      <c r="DN83" s="296" t="e">
        <f t="shared" ca="1" si="130"/>
        <v>#N/A</v>
      </c>
      <c r="DO83" s="296" t="e">
        <f t="shared" ca="1" si="130"/>
        <v>#N/A</v>
      </c>
      <c r="DP83" s="296" t="e">
        <f t="shared" ca="1" si="130"/>
        <v>#N/A</v>
      </c>
      <c r="DQ83" s="296" t="e">
        <f t="shared" ca="1" si="142"/>
        <v>#N/A</v>
      </c>
      <c r="DR83" s="297" t="e">
        <f t="shared" ca="1" si="142"/>
        <v>#N/A</v>
      </c>
      <c r="DS83" s="296" t="e">
        <f t="shared" ca="1" si="142"/>
        <v>#N/A</v>
      </c>
      <c r="DT83" s="296" t="e">
        <f t="shared" ca="1" si="142"/>
        <v>#N/A</v>
      </c>
      <c r="DU83" s="296" t="e">
        <f t="shared" ca="1" si="142"/>
        <v>#N/A</v>
      </c>
      <c r="DV83" s="296" t="e">
        <f t="shared" ca="1" si="142"/>
        <v>#N/A</v>
      </c>
      <c r="DW83" s="296" t="e">
        <f t="shared" ca="1" si="142"/>
        <v>#N/A</v>
      </c>
      <c r="DX83" s="296" t="e">
        <f t="shared" ca="1" si="142"/>
        <v>#N/A</v>
      </c>
      <c r="DY83" s="296" t="e">
        <f t="shared" ca="1" si="142"/>
        <v>#N/A</v>
      </c>
      <c r="DZ83" s="296" t="e">
        <f t="shared" ca="1" si="142"/>
        <v>#N/A</v>
      </c>
      <c r="EA83" s="296" t="e">
        <f t="shared" ca="1" si="142"/>
        <v>#N/A</v>
      </c>
      <c r="EB83" s="297" t="e">
        <f t="shared" ca="1" si="142"/>
        <v>#N/A</v>
      </c>
    </row>
    <row r="84" spans="1:132" ht="15" customHeight="1" x14ac:dyDescent="0.35">
      <c r="A84" s="327" t="s">
        <v>98</v>
      </c>
      <c r="B84" s="328">
        <f t="shared" si="134"/>
        <v>6</v>
      </c>
      <c r="C84" s="292" t="e">
        <f ca="1">CONCATENATE($A$1,".",VLOOKUP($F84,Tools!$J$3:$K$6,2,FALSE),".",VLOOKUP($A84,Tools!$N$3:$O$10,2,FALSE),".",1,".",VLOOKUP($G84,Tools!$R$3:$S$23,2,FALSE),".",$H84)</f>
        <v>#N/A</v>
      </c>
      <c r="D84" s="293" t="e">
        <f t="shared" ca="1" si="140"/>
        <v>#N/A</v>
      </c>
      <c r="E84" s="293" t="e">
        <f t="shared" ca="1" si="140"/>
        <v>#N/A</v>
      </c>
      <c r="F84" s="293" t="e">
        <f t="shared" ca="1" si="140"/>
        <v>#N/A</v>
      </c>
      <c r="G84" s="293" t="e">
        <f t="shared" ca="1" si="140"/>
        <v>#N/A</v>
      </c>
      <c r="H84" s="294" t="e">
        <f t="shared" ca="1" si="131"/>
        <v>#N/A</v>
      </c>
      <c r="I84" s="295" t="e">
        <f t="shared" ca="1" si="143"/>
        <v>#N/A</v>
      </c>
      <c r="J84" s="295" t="e">
        <f t="shared" ca="1" si="143"/>
        <v>#N/A</v>
      </c>
      <c r="K84" s="295" t="e">
        <f t="shared" ca="1" si="143"/>
        <v>#N/A</v>
      </c>
      <c r="L84" s="329" t="e">
        <f t="shared" ca="1" si="143"/>
        <v>#N/A</v>
      </c>
      <c r="M84" s="296" t="e">
        <f t="shared" ca="1" si="141"/>
        <v>#N/A</v>
      </c>
      <c r="N84" s="296" t="e">
        <f t="shared" ca="1" si="141"/>
        <v>#N/A</v>
      </c>
      <c r="O84" s="296" t="e">
        <f t="shared" ca="1" si="141"/>
        <v>#N/A</v>
      </c>
      <c r="P84" s="296" t="e">
        <f t="shared" ca="1" si="141"/>
        <v>#N/A</v>
      </c>
      <c r="Q84" s="296" t="e">
        <f t="shared" ca="1" si="141"/>
        <v>#N/A</v>
      </c>
      <c r="R84" s="296" t="e">
        <f t="shared" ca="1" si="141"/>
        <v>#N/A</v>
      </c>
      <c r="S84" s="296" t="e">
        <f t="shared" ca="1" si="141"/>
        <v>#N/A</v>
      </c>
      <c r="T84" s="296" t="e">
        <f t="shared" ca="1" si="141"/>
        <v>#N/A</v>
      </c>
      <c r="U84" s="296" t="e">
        <f t="shared" ca="1" si="141"/>
        <v>#N/A</v>
      </c>
      <c r="V84" s="297" t="e">
        <f t="shared" ca="1" si="141"/>
        <v>#N/A</v>
      </c>
      <c r="W84" s="296" t="e">
        <f t="shared" ca="1" si="141"/>
        <v>#N/A</v>
      </c>
      <c r="X84" s="296" t="e">
        <f t="shared" ca="1" si="141"/>
        <v>#N/A</v>
      </c>
      <c r="Y84" s="296" t="e">
        <f t="shared" ca="1" si="141"/>
        <v>#N/A</v>
      </c>
      <c r="Z84" s="296" t="e">
        <f t="shared" ca="1" si="141"/>
        <v>#N/A</v>
      </c>
      <c r="AA84" s="296" t="e">
        <f t="shared" ca="1" si="141"/>
        <v>#N/A</v>
      </c>
      <c r="AB84" s="296" t="e">
        <f t="shared" ca="1" si="141"/>
        <v>#N/A</v>
      </c>
      <c r="AC84" s="296" t="e">
        <f t="shared" ca="1" si="141"/>
        <v>#N/A</v>
      </c>
      <c r="AD84" s="296" t="e">
        <f t="shared" ca="1" si="138"/>
        <v>#N/A</v>
      </c>
      <c r="AE84" s="296" t="e">
        <f t="shared" ca="1" si="138"/>
        <v>#N/A</v>
      </c>
      <c r="AF84" s="297" t="e">
        <f t="shared" ca="1" si="138"/>
        <v>#N/A</v>
      </c>
      <c r="AG84" s="296" t="e">
        <f t="shared" ca="1" si="138"/>
        <v>#N/A</v>
      </c>
      <c r="AH84" s="296" t="e">
        <f t="shared" ca="1" si="138"/>
        <v>#N/A</v>
      </c>
      <c r="AI84" s="296" t="e">
        <f t="shared" ca="1" si="138"/>
        <v>#N/A</v>
      </c>
      <c r="AJ84" s="296" t="e">
        <f t="shared" ca="1" si="138"/>
        <v>#N/A</v>
      </c>
      <c r="AK84" s="296" t="e">
        <f t="shared" ca="1" si="138"/>
        <v>#N/A</v>
      </c>
      <c r="AL84" s="296" t="e">
        <f t="shared" ca="1" si="138"/>
        <v>#N/A</v>
      </c>
      <c r="AM84" s="296" t="e">
        <f t="shared" ca="1" si="138"/>
        <v>#N/A</v>
      </c>
      <c r="AN84" s="296" t="e">
        <f t="shared" ca="1" si="138"/>
        <v>#N/A</v>
      </c>
      <c r="AO84" s="296" t="e">
        <f t="shared" ca="1" si="136"/>
        <v>#N/A</v>
      </c>
      <c r="AP84" s="297" t="e">
        <f t="shared" ca="1" si="138"/>
        <v>#N/A</v>
      </c>
      <c r="AQ84" s="296" t="e">
        <f t="shared" ca="1" si="138"/>
        <v>#N/A</v>
      </c>
      <c r="AR84" s="296" t="e">
        <f t="shared" ca="1" si="138"/>
        <v>#N/A</v>
      </c>
      <c r="AS84" s="296" t="e">
        <f t="shared" ca="1" si="138"/>
        <v>#N/A</v>
      </c>
      <c r="AT84" s="296" t="e">
        <f t="shared" ca="1" si="138"/>
        <v>#N/A</v>
      </c>
      <c r="AU84" s="296" t="e">
        <f t="shared" ca="1" si="136"/>
        <v>#N/A</v>
      </c>
      <c r="AV84" s="296" t="e">
        <f t="shared" ca="1" si="136"/>
        <v>#N/A</v>
      </c>
      <c r="AW84" s="296" t="e">
        <f t="shared" ca="1" si="136"/>
        <v>#N/A</v>
      </c>
      <c r="AX84" s="296" t="e">
        <f t="shared" ca="1" si="136"/>
        <v>#N/A</v>
      </c>
      <c r="AY84" s="296" t="e">
        <f t="shared" ca="1" si="139"/>
        <v>#N/A</v>
      </c>
      <c r="AZ84" s="297" t="e">
        <f t="shared" ca="1" si="139"/>
        <v>#N/A</v>
      </c>
      <c r="BA84" s="296" t="e">
        <f t="shared" ca="1" si="139"/>
        <v>#N/A</v>
      </c>
      <c r="BB84" s="296" t="e">
        <f t="shared" ca="1" si="139"/>
        <v>#N/A</v>
      </c>
      <c r="BC84" s="296" t="e">
        <f t="shared" ca="1" si="139"/>
        <v>#N/A</v>
      </c>
      <c r="BD84" s="296" t="e">
        <f t="shared" ca="1" si="139"/>
        <v>#N/A</v>
      </c>
      <c r="BE84" s="296" t="e">
        <f t="shared" ca="1" si="139"/>
        <v>#N/A</v>
      </c>
      <c r="BF84" s="296" t="e">
        <f t="shared" ca="1" si="139"/>
        <v>#N/A</v>
      </c>
      <c r="BG84" s="296" t="e">
        <f t="shared" ca="1" si="139"/>
        <v>#N/A</v>
      </c>
      <c r="BH84" s="296" t="e">
        <f t="shared" ca="1" si="139"/>
        <v>#N/A</v>
      </c>
      <c r="BI84" s="296" t="e">
        <f t="shared" ca="1" si="137"/>
        <v>#N/A</v>
      </c>
      <c r="BJ84" s="297" t="e">
        <f t="shared" ca="1" si="139"/>
        <v>#N/A</v>
      </c>
      <c r="BK84" s="296" t="e">
        <f t="shared" ca="1" si="139"/>
        <v>#N/A</v>
      </c>
      <c r="BL84" s="296" t="e">
        <f t="shared" ca="1" si="139"/>
        <v>#N/A</v>
      </c>
      <c r="BM84" s="296" t="e">
        <f t="shared" ca="1" si="137"/>
        <v>#N/A</v>
      </c>
      <c r="BN84" s="296" t="e">
        <f t="shared" ca="1" si="137"/>
        <v>#N/A</v>
      </c>
      <c r="BO84" s="296" t="e">
        <f t="shared" ca="1" si="137"/>
        <v>#N/A</v>
      </c>
      <c r="BP84" s="296" t="e">
        <f t="shared" ca="1" si="137"/>
        <v>#N/A</v>
      </c>
      <c r="BQ84" s="296" t="e">
        <f t="shared" ca="1" si="137"/>
        <v>#N/A</v>
      </c>
      <c r="BR84" s="296" t="e">
        <f t="shared" ca="1" si="137"/>
        <v>#N/A</v>
      </c>
      <c r="BS84" s="296" t="e">
        <f t="shared" ca="1" si="137"/>
        <v>#N/A</v>
      </c>
      <c r="BT84" s="297" t="e">
        <f t="shared" ca="1" si="137"/>
        <v>#N/A</v>
      </c>
      <c r="BU84" s="296" t="e">
        <f t="shared" ref="BU84:CF99" ca="1" si="145">IFERROR(INDEX(INDIRECT(CONCATENATE($A84,"!$A$1:$Z$999")),MATCH($B84,INDIRECT(CONCATENATE($A84,"!$A:$A")),0)+BU$3,BU$2)/$L84,INDEX(INDIRECT(CONCATENATE($A84,"!$A$1:$Z$999")),MATCH($B84,INDIRECT(CONCATENATE($A84,"!$A:$A")),0)+BU$3,BU$2))</f>
        <v>#N/A</v>
      </c>
      <c r="BV84" s="296" t="e">
        <f t="shared" ca="1" si="145"/>
        <v>#N/A</v>
      </c>
      <c r="BW84" s="296" t="e">
        <f t="shared" ca="1" si="145"/>
        <v>#N/A</v>
      </c>
      <c r="BX84" s="296" t="e">
        <f t="shared" ca="1" si="145"/>
        <v>#N/A</v>
      </c>
      <c r="BY84" s="296" t="e">
        <f t="shared" ca="1" si="145"/>
        <v>#N/A</v>
      </c>
      <c r="BZ84" s="296" t="e">
        <f t="shared" ca="1" si="145"/>
        <v>#N/A</v>
      </c>
      <c r="CA84" s="296" t="e">
        <f t="shared" ca="1" si="145"/>
        <v>#N/A</v>
      </c>
      <c r="CB84" s="296" t="e">
        <f t="shared" ca="1" si="145"/>
        <v>#N/A</v>
      </c>
      <c r="CC84" s="296" t="e">
        <f t="shared" ca="1" si="132"/>
        <v>#N/A</v>
      </c>
      <c r="CD84" s="297" t="e">
        <f t="shared" ca="1" si="132"/>
        <v>#N/A</v>
      </c>
      <c r="CE84" s="296" t="e">
        <f t="shared" ca="1" si="132"/>
        <v>#N/A</v>
      </c>
      <c r="CF84" s="296" t="e">
        <f t="shared" ca="1" si="132"/>
        <v>#N/A</v>
      </c>
      <c r="CG84" s="296" t="e">
        <f t="shared" ca="1" si="132"/>
        <v>#N/A</v>
      </c>
      <c r="CH84" s="296" t="e">
        <f t="shared" ca="1" si="132"/>
        <v>#N/A</v>
      </c>
      <c r="CI84" s="296" t="e">
        <f t="shared" ca="1" si="132"/>
        <v>#N/A</v>
      </c>
      <c r="CJ84" s="296" t="e">
        <f t="shared" ca="1" si="132"/>
        <v>#N/A</v>
      </c>
      <c r="CK84" s="296" t="e">
        <f t="shared" ca="1" si="132"/>
        <v>#N/A</v>
      </c>
      <c r="CL84" s="296" t="e">
        <f t="shared" ca="1" si="132"/>
        <v>#N/A</v>
      </c>
      <c r="CM84" s="296" t="e">
        <f t="shared" ca="1" si="132"/>
        <v>#N/A</v>
      </c>
      <c r="CN84" s="297" t="e">
        <f t="shared" ca="1" si="132"/>
        <v>#N/A</v>
      </c>
      <c r="CO84" s="296" t="e">
        <f t="shared" ca="1" si="133"/>
        <v>#N/A</v>
      </c>
      <c r="CP84" s="296" t="e">
        <f t="shared" ca="1" si="133"/>
        <v>#N/A</v>
      </c>
      <c r="CQ84" s="296" t="e">
        <f t="shared" ca="1" si="133"/>
        <v>#N/A</v>
      </c>
      <c r="CR84" s="296" t="e">
        <f t="shared" ca="1" si="133"/>
        <v>#N/A</v>
      </c>
      <c r="CS84" s="296" t="e">
        <f t="shared" ca="1" si="133"/>
        <v>#N/A</v>
      </c>
      <c r="CT84" s="296" t="e">
        <f t="shared" ca="1" si="133"/>
        <v>#N/A</v>
      </c>
      <c r="CU84" s="296" t="e">
        <f t="shared" ca="1" si="133"/>
        <v>#N/A</v>
      </c>
      <c r="CV84" s="296" t="e">
        <f t="shared" ca="1" si="133"/>
        <v>#N/A</v>
      </c>
      <c r="CW84" s="296" t="e">
        <f t="shared" ca="1" si="135"/>
        <v>#N/A</v>
      </c>
      <c r="CX84" s="297" t="e">
        <f t="shared" ca="1" si="135"/>
        <v>#N/A</v>
      </c>
      <c r="CY84" s="296" t="e">
        <f t="shared" ca="1" si="135"/>
        <v>#N/A</v>
      </c>
      <c r="CZ84" s="296" t="e">
        <f t="shared" ca="1" si="135"/>
        <v>#N/A</v>
      </c>
      <c r="DA84" s="296" t="e">
        <f t="shared" ca="1" si="135"/>
        <v>#N/A</v>
      </c>
      <c r="DB84" s="296" t="e">
        <f t="shared" ca="1" si="135"/>
        <v>#N/A</v>
      </c>
      <c r="DC84" s="296" t="e">
        <f t="shared" ca="1" si="135"/>
        <v>#N/A</v>
      </c>
      <c r="DD84" s="296" t="e">
        <f t="shared" ca="1" si="135"/>
        <v>#N/A</v>
      </c>
      <c r="DE84" s="296" t="e">
        <f t="shared" ca="1" si="135"/>
        <v>#N/A</v>
      </c>
      <c r="DF84" s="296" t="e">
        <f t="shared" ca="1" si="135"/>
        <v>#N/A</v>
      </c>
      <c r="DG84" s="296" t="e">
        <f t="shared" ca="1" si="135"/>
        <v>#N/A</v>
      </c>
      <c r="DH84" s="297" t="e">
        <f t="shared" ca="1" si="135"/>
        <v>#N/A</v>
      </c>
      <c r="DI84" s="296" t="e">
        <f t="shared" ca="1" si="130"/>
        <v>#N/A</v>
      </c>
      <c r="DJ84" s="296" t="e">
        <f t="shared" ca="1" si="130"/>
        <v>#N/A</v>
      </c>
      <c r="DK84" s="296" t="e">
        <f t="shared" ca="1" si="130"/>
        <v>#N/A</v>
      </c>
      <c r="DL84" s="296" t="e">
        <f t="shared" ca="1" si="130"/>
        <v>#N/A</v>
      </c>
      <c r="DM84" s="296" t="e">
        <f t="shared" ca="1" si="130"/>
        <v>#N/A</v>
      </c>
      <c r="DN84" s="296" t="e">
        <f t="shared" ca="1" si="130"/>
        <v>#N/A</v>
      </c>
      <c r="DO84" s="296" t="e">
        <f t="shared" ca="1" si="130"/>
        <v>#N/A</v>
      </c>
      <c r="DP84" s="296" t="e">
        <f t="shared" ca="1" si="130"/>
        <v>#N/A</v>
      </c>
      <c r="DQ84" s="296" t="e">
        <f t="shared" ca="1" si="142"/>
        <v>#N/A</v>
      </c>
      <c r="DR84" s="297" t="e">
        <f t="shared" ca="1" si="142"/>
        <v>#N/A</v>
      </c>
      <c r="DS84" s="296" t="e">
        <f t="shared" ca="1" si="142"/>
        <v>#N/A</v>
      </c>
      <c r="DT84" s="296" t="e">
        <f t="shared" ca="1" si="142"/>
        <v>#N/A</v>
      </c>
      <c r="DU84" s="296" t="e">
        <f t="shared" ca="1" si="142"/>
        <v>#N/A</v>
      </c>
      <c r="DV84" s="296" t="e">
        <f t="shared" ca="1" si="142"/>
        <v>#N/A</v>
      </c>
      <c r="DW84" s="296" t="e">
        <f t="shared" ca="1" si="142"/>
        <v>#N/A</v>
      </c>
      <c r="DX84" s="296" t="e">
        <f t="shared" ca="1" si="142"/>
        <v>#N/A</v>
      </c>
      <c r="DY84" s="296" t="e">
        <f t="shared" ca="1" si="142"/>
        <v>#N/A</v>
      </c>
      <c r="DZ84" s="296" t="e">
        <f t="shared" ca="1" si="142"/>
        <v>#N/A</v>
      </c>
      <c r="EA84" s="296" t="e">
        <f t="shared" ca="1" si="142"/>
        <v>#N/A</v>
      </c>
      <c r="EB84" s="297" t="e">
        <f t="shared" ca="1" si="142"/>
        <v>#N/A</v>
      </c>
    </row>
    <row r="85" spans="1:132" ht="15" customHeight="1" x14ac:dyDescent="0.35">
      <c r="A85" s="327" t="s">
        <v>98</v>
      </c>
      <c r="B85" s="328">
        <f t="shared" si="134"/>
        <v>7</v>
      </c>
      <c r="C85" s="292" t="e">
        <f ca="1">CONCATENATE($A$1,".",VLOOKUP($F85,Tools!$J$3:$K$6,2,FALSE),".",VLOOKUP($A85,Tools!$N$3:$O$10,2,FALSE),".",1,".",VLOOKUP($G85,Tools!$R$3:$S$23,2,FALSE),".",$H85)</f>
        <v>#N/A</v>
      </c>
      <c r="D85" s="293" t="e">
        <f t="shared" ca="1" si="140"/>
        <v>#N/A</v>
      </c>
      <c r="E85" s="293" t="e">
        <f t="shared" ca="1" si="140"/>
        <v>#N/A</v>
      </c>
      <c r="F85" s="293" t="e">
        <f t="shared" ca="1" si="140"/>
        <v>#N/A</v>
      </c>
      <c r="G85" s="293" t="e">
        <f t="shared" ca="1" si="140"/>
        <v>#N/A</v>
      </c>
      <c r="H85" s="294" t="e">
        <f t="shared" ca="1" si="131"/>
        <v>#N/A</v>
      </c>
      <c r="I85" s="295" t="e">
        <f t="shared" ca="1" si="143"/>
        <v>#N/A</v>
      </c>
      <c r="J85" s="295" t="e">
        <f t="shared" ca="1" si="143"/>
        <v>#N/A</v>
      </c>
      <c r="K85" s="295" t="e">
        <f t="shared" ca="1" si="143"/>
        <v>#N/A</v>
      </c>
      <c r="L85" s="329" t="e">
        <f t="shared" ca="1" si="143"/>
        <v>#N/A</v>
      </c>
      <c r="M85" s="296" t="e">
        <f t="shared" ca="1" si="141"/>
        <v>#N/A</v>
      </c>
      <c r="N85" s="296" t="e">
        <f t="shared" ca="1" si="141"/>
        <v>#N/A</v>
      </c>
      <c r="O85" s="296" t="e">
        <f t="shared" ca="1" si="141"/>
        <v>#N/A</v>
      </c>
      <c r="P85" s="296" t="e">
        <f t="shared" ca="1" si="141"/>
        <v>#N/A</v>
      </c>
      <c r="Q85" s="296" t="e">
        <f t="shared" ca="1" si="141"/>
        <v>#N/A</v>
      </c>
      <c r="R85" s="296" t="e">
        <f t="shared" ca="1" si="141"/>
        <v>#N/A</v>
      </c>
      <c r="S85" s="296" t="e">
        <f t="shared" ca="1" si="141"/>
        <v>#N/A</v>
      </c>
      <c r="T85" s="296" t="e">
        <f t="shared" ca="1" si="141"/>
        <v>#N/A</v>
      </c>
      <c r="U85" s="296" t="e">
        <f t="shared" ca="1" si="141"/>
        <v>#N/A</v>
      </c>
      <c r="V85" s="297" t="e">
        <f t="shared" ca="1" si="141"/>
        <v>#N/A</v>
      </c>
      <c r="W85" s="296" t="e">
        <f t="shared" ca="1" si="141"/>
        <v>#N/A</v>
      </c>
      <c r="X85" s="296" t="e">
        <f t="shared" ca="1" si="141"/>
        <v>#N/A</v>
      </c>
      <c r="Y85" s="296" t="e">
        <f t="shared" ca="1" si="141"/>
        <v>#N/A</v>
      </c>
      <c r="Z85" s="296" t="e">
        <f t="shared" ca="1" si="141"/>
        <v>#N/A</v>
      </c>
      <c r="AA85" s="296" t="e">
        <f t="shared" ca="1" si="141"/>
        <v>#N/A</v>
      </c>
      <c r="AB85" s="296" t="e">
        <f t="shared" ca="1" si="141"/>
        <v>#N/A</v>
      </c>
      <c r="AC85" s="296" t="e">
        <f t="shared" ca="1" si="141"/>
        <v>#N/A</v>
      </c>
      <c r="AD85" s="296" t="e">
        <f t="shared" ca="1" si="138"/>
        <v>#N/A</v>
      </c>
      <c r="AE85" s="296" t="e">
        <f t="shared" ca="1" si="138"/>
        <v>#N/A</v>
      </c>
      <c r="AF85" s="297" t="e">
        <f t="shared" ca="1" si="138"/>
        <v>#N/A</v>
      </c>
      <c r="AG85" s="296" t="e">
        <f t="shared" ca="1" si="138"/>
        <v>#N/A</v>
      </c>
      <c r="AH85" s="296" t="e">
        <f t="shared" ca="1" si="138"/>
        <v>#N/A</v>
      </c>
      <c r="AI85" s="296" t="e">
        <f t="shared" ca="1" si="138"/>
        <v>#N/A</v>
      </c>
      <c r="AJ85" s="296" t="e">
        <f t="shared" ca="1" si="138"/>
        <v>#N/A</v>
      </c>
      <c r="AK85" s="296" t="e">
        <f t="shared" ca="1" si="138"/>
        <v>#N/A</v>
      </c>
      <c r="AL85" s="296" t="e">
        <f t="shared" ca="1" si="138"/>
        <v>#N/A</v>
      </c>
      <c r="AM85" s="296" t="e">
        <f t="shared" ca="1" si="138"/>
        <v>#N/A</v>
      </c>
      <c r="AN85" s="296" t="e">
        <f t="shared" ca="1" si="138"/>
        <v>#N/A</v>
      </c>
      <c r="AO85" s="296" t="e">
        <f t="shared" ca="1" si="136"/>
        <v>#N/A</v>
      </c>
      <c r="AP85" s="297" t="e">
        <f t="shared" ca="1" si="138"/>
        <v>#N/A</v>
      </c>
      <c r="AQ85" s="296" t="e">
        <f t="shared" ca="1" si="138"/>
        <v>#N/A</v>
      </c>
      <c r="AR85" s="296" t="e">
        <f t="shared" ca="1" si="138"/>
        <v>#N/A</v>
      </c>
      <c r="AS85" s="296" t="e">
        <f t="shared" ca="1" si="138"/>
        <v>#N/A</v>
      </c>
      <c r="AT85" s="296" t="e">
        <f t="shared" ca="1" si="138"/>
        <v>#N/A</v>
      </c>
      <c r="AU85" s="296" t="e">
        <f t="shared" ca="1" si="136"/>
        <v>#N/A</v>
      </c>
      <c r="AV85" s="296" t="e">
        <f t="shared" ca="1" si="136"/>
        <v>#N/A</v>
      </c>
      <c r="AW85" s="296" t="e">
        <f t="shared" ca="1" si="136"/>
        <v>#N/A</v>
      </c>
      <c r="AX85" s="296" t="e">
        <f t="shared" ca="1" si="136"/>
        <v>#N/A</v>
      </c>
      <c r="AY85" s="296" t="e">
        <f t="shared" ca="1" si="139"/>
        <v>#N/A</v>
      </c>
      <c r="AZ85" s="297" t="e">
        <f t="shared" ca="1" si="139"/>
        <v>#N/A</v>
      </c>
      <c r="BA85" s="296" t="e">
        <f t="shared" ca="1" si="139"/>
        <v>#N/A</v>
      </c>
      <c r="BB85" s="296" t="e">
        <f t="shared" ca="1" si="139"/>
        <v>#N/A</v>
      </c>
      <c r="BC85" s="296" t="e">
        <f t="shared" ca="1" si="139"/>
        <v>#N/A</v>
      </c>
      <c r="BD85" s="296" t="e">
        <f t="shared" ca="1" si="139"/>
        <v>#N/A</v>
      </c>
      <c r="BE85" s="296" t="e">
        <f t="shared" ca="1" si="139"/>
        <v>#N/A</v>
      </c>
      <c r="BF85" s="296" t="e">
        <f t="shared" ca="1" si="139"/>
        <v>#N/A</v>
      </c>
      <c r="BG85" s="296" t="e">
        <f t="shared" ca="1" si="139"/>
        <v>#N/A</v>
      </c>
      <c r="BH85" s="296" t="e">
        <f t="shared" ca="1" si="139"/>
        <v>#N/A</v>
      </c>
      <c r="BI85" s="296" t="e">
        <f t="shared" ca="1" si="137"/>
        <v>#N/A</v>
      </c>
      <c r="BJ85" s="297" t="e">
        <f t="shared" ca="1" si="139"/>
        <v>#N/A</v>
      </c>
      <c r="BK85" s="296" t="e">
        <f t="shared" ca="1" si="139"/>
        <v>#N/A</v>
      </c>
      <c r="BL85" s="296" t="e">
        <f t="shared" ca="1" si="139"/>
        <v>#N/A</v>
      </c>
      <c r="BM85" s="296" t="e">
        <f t="shared" ca="1" si="137"/>
        <v>#N/A</v>
      </c>
      <c r="BN85" s="296" t="e">
        <f t="shared" ca="1" si="137"/>
        <v>#N/A</v>
      </c>
      <c r="BO85" s="296" t="e">
        <f t="shared" ca="1" si="137"/>
        <v>#N/A</v>
      </c>
      <c r="BP85" s="296" t="e">
        <f t="shared" ca="1" si="137"/>
        <v>#N/A</v>
      </c>
      <c r="BQ85" s="296" t="e">
        <f t="shared" ca="1" si="137"/>
        <v>#N/A</v>
      </c>
      <c r="BR85" s="296" t="e">
        <f t="shared" ca="1" si="137"/>
        <v>#N/A</v>
      </c>
      <c r="BS85" s="296" t="e">
        <f t="shared" ca="1" si="137"/>
        <v>#N/A</v>
      </c>
      <c r="BT85" s="297" t="e">
        <f t="shared" ca="1" si="137"/>
        <v>#N/A</v>
      </c>
      <c r="BU85" s="296" t="e">
        <f t="shared" ca="1" si="145"/>
        <v>#N/A</v>
      </c>
      <c r="BV85" s="296" t="e">
        <f t="shared" ca="1" si="145"/>
        <v>#N/A</v>
      </c>
      <c r="BW85" s="296" t="e">
        <f t="shared" ca="1" si="145"/>
        <v>#N/A</v>
      </c>
      <c r="BX85" s="296" t="e">
        <f t="shared" ca="1" si="145"/>
        <v>#N/A</v>
      </c>
      <c r="BY85" s="296" t="e">
        <f t="shared" ca="1" si="145"/>
        <v>#N/A</v>
      </c>
      <c r="BZ85" s="296" t="e">
        <f t="shared" ca="1" si="145"/>
        <v>#N/A</v>
      </c>
      <c r="CA85" s="296" t="e">
        <f t="shared" ca="1" si="145"/>
        <v>#N/A</v>
      </c>
      <c r="CB85" s="296" t="e">
        <f t="shared" ca="1" si="145"/>
        <v>#N/A</v>
      </c>
      <c r="CC85" s="296" t="e">
        <f t="shared" ca="1" si="132"/>
        <v>#N/A</v>
      </c>
      <c r="CD85" s="297" t="e">
        <f t="shared" ca="1" si="132"/>
        <v>#N/A</v>
      </c>
      <c r="CE85" s="296" t="e">
        <f t="shared" ca="1" si="132"/>
        <v>#N/A</v>
      </c>
      <c r="CF85" s="296" t="e">
        <f t="shared" ca="1" si="132"/>
        <v>#N/A</v>
      </c>
      <c r="CG85" s="296" t="e">
        <f t="shared" ca="1" si="132"/>
        <v>#N/A</v>
      </c>
      <c r="CH85" s="296" t="e">
        <f t="shared" ca="1" si="132"/>
        <v>#N/A</v>
      </c>
      <c r="CI85" s="296" t="e">
        <f t="shared" ca="1" si="132"/>
        <v>#N/A</v>
      </c>
      <c r="CJ85" s="296" t="e">
        <f t="shared" ca="1" si="132"/>
        <v>#N/A</v>
      </c>
      <c r="CK85" s="296" t="e">
        <f t="shared" ca="1" si="132"/>
        <v>#N/A</v>
      </c>
      <c r="CL85" s="296" t="e">
        <f t="shared" ca="1" si="132"/>
        <v>#N/A</v>
      </c>
      <c r="CM85" s="296" t="e">
        <f t="shared" ca="1" si="132"/>
        <v>#N/A</v>
      </c>
      <c r="CN85" s="297" t="e">
        <f t="shared" ca="1" si="132"/>
        <v>#N/A</v>
      </c>
      <c r="CO85" s="296" t="e">
        <f t="shared" ca="1" si="133"/>
        <v>#N/A</v>
      </c>
      <c r="CP85" s="296" t="e">
        <f t="shared" ca="1" si="133"/>
        <v>#N/A</v>
      </c>
      <c r="CQ85" s="296" t="e">
        <f t="shared" ca="1" si="133"/>
        <v>#N/A</v>
      </c>
      <c r="CR85" s="296" t="e">
        <f t="shared" ca="1" si="133"/>
        <v>#N/A</v>
      </c>
      <c r="CS85" s="296" t="e">
        <f t="shared" ca="1" si="133"/>
        <v>#N/A</v>
      </c>
      <c r="CT85" s="296" t="e">
        <f t="shared" ca="1" si="133"/>
        <v>#N/A</v>
      </c>
      <c r="CU85" s="296" t="e">
        <f t="shared" ca="1" si="133"/>
        <v>#N/A</v>
      </c>
      <c r="CV85" s="296" t="e">
        <f t="shared" ca="1" si="133"/>
        <v>#N/A</v>
      </c>
      <c r="CW85" s="296" t="e">
        <f t="shared" ca="1" si="135"/>
        <v>#N/A</v>
      </c>
      <c r="CX85" s="297" t="e">
        <f t="shared" ca="1" si="135"/>
        <v>#N/A</v>
      </c>
      <c r="CY85" s="296" t="e">
        <f t="shared" ca="1" si="135"/>
        <v>#N/A</v>
      </c>
      <c r="CZ85" s="296" t="e">
        <f t="shared" ca="1" si="135"/>
        <v>#N/A</v>
      </c>
      <c r="DA85" s="296" t="e">
        <f t="shared" ca="1" si="135"/>
        <v>#N/A</v>
      </c>
      <c r="DB85" s="296" t="e">
        <f t="shared" ca="1" si="135"/>
        <v>#N/A</v>
      </c>
      <c r="DC85" s="296" t="e">
        <f t="shared" ca="1" si="135"/>
        <v>#N/A</v>
      </c>
      <c r="DD85" s="296" t="e">
        <f t="shared" ca="1" si="135"/>
        <v>#N/A</v>
      </c>
      <c r="DE85" s="296" t="e">
        <f t="shared" ca="1" si="135"/>
        <v>#N/A</v>
      </c>
      <c r="DF85" s="296" t="e">
        <f t="shared" ca="1" si="135"/>
        <v>#N/A</v>
      </c>
      <c r="DG85" s="296" t="e">
        <f t="shared" ca="1" si="135"/>
        <v>#N/A</v>
      </c>
      <c r="DH85" s="297" t="e">
        <f t="shared" ca="1" si="135"/>
        <v>#N/A</v>
      </c>
      <c r="DI85" s="296" t="e">
        <f t="shared" ca="1" si="130"/>
        <v>#N/A</v>
      </c>
      <c r="DJ85" s="296" t="e">
        <f t="shared" ca="1" si="130"/>
        <v>#N/A</v>
      </c>
      <c r="DK85" s="296" t="e">
        <f t="shared" ca="1" si="130"/>
        <v>#N/A</v>
      </c>
      <c r="DL85" s="296" t="e">
        <f t="shared" ca="1" si="130"/>
        <v>#N/A</v>
      </c>
      <c r="DM85" s="296" t="e">
        <f t="shared" ca="1" si="130"/>
        <v>#N/A</v>
      </c>
      <c r="DN85" s="296" t="e">
        <f t="shared" ca="1" si="130"/>
        <v>#N/A</v>
      </c>
      <c r="DO85" s="296" t="e">
        <f t="shared" ca="1" si="130"/>
        <v>#N/A</v>
      </c>
      <c r="DP85" s="296" t="e">
        <f t="shared" ca="1" si="130"/>
        <v>#N/A</v>
      </c>
      <c r="DQ85" s="296" t="e">
        <f t="shared" ca="1" si="142"/>
        <v>#N/A</v>
      </c>
      <c r="DR85" s="297" t="e">
        <f t="shared" ca="1" si="142"/>
        <v>#N/A</v>
      </c>
      <c r="DS85" s="296" t="e">
        <f t="shared" ca="1" si="142"/>
        <v>#N/A</v>
      </c>
      <c r="DT85" s="296" t="e">
        <f t="shared" ca="1" si="142"/>
        <v>#N/A</v>
      </c>
      <c r="DU85" s="296" t="e">
        <f t="shared" ca="1" si="142"/>
        <v>#N/A</v>
      </c>
      <c r="DV85" s="296" t="e">
        <f t="shared" ca="1" si="142"/>
        <v>#N/A</v>
      </c>
      <c r="DW85" s="296" t="e">
        <f t="shared" ca="1" si="142"/>
        <v>#N/A</v>
      </c>
      <c r="DX85" s="296" t="e">
        <f t="shared" ca="1" si="142"/>
        <v>#N/A</v>
      </c>
      <c r="DY85" s="296" t="e">
        <f t="shared" ca="1" si="142"/>
        <v>#N/A</v>
      </c>
      <c r="DZ85" s="296" t="e">
        <f t="shared" ca="1" si="142"/>
        <v>#N/A</v>
      </c>
      <c r="EA85" s="296" t="e">
        <f t="shared" ca="1" si="142"/>
        <v>#N/A</v>
      </c>
      <c r="EB85" s="297" t="e">
        <f t="shared" ca="1" si="142"/>
        <v>#N/A</v>
      </c>
    </row>
    <row r="86" spans="1:132" ht="15" customHeight="1" x14ac:dyDescent="0.35">
      <c r="A86" s="327" t="s">
        <v>98</v>
      </c>
      <c r="B86" s="328">
        <f t="shared" si="134"/>
        <v>8</v>
      </c>
      <c r="C86" s="292" t="e">
        <f ca="1">CONCATENATE($A$1,".",VLOOKUP($F86,Tools!$J$3:$K$6,2,FALSE),".",VLOOKUP($A86,Tools!$N$3:$O$10,2,FALSE),".",1,".",VLOOKUP($G86,Tools!$R$3:$S$23,2,FALSE),".",$H86)</f>
        <v>#N/A</v>
      </c>
      <c r="D86" s="293" t="e">
        <f t="shared" ca="1" si="140"/>
        <v>#N/A</v>
      </c>
      <c r="E86" s="293" t="e">
        <f t="shared" ca="1" si="140"/>
        <v>#N/A</v>
      </c>
      <c r="F86" s="293" t="e">
        <f t="shared" ca="1" si="140"/>
        <v>#N/A</v>
      </c>
      <c r="G86" s="293" t="e">
        <f t="shared" ca="1" si="140"/>
        <v>#N/A</v>
      </c>
      <c r="H86" s="294" t="e">
        <f t="shared" ca="1" si="131"/>
        <v>#N/A</v>
      </c>
      <c r="I86" s="295" t="e">
        <f t="shared" ca="1" si="143"/>
        <v>#N/A</v>
      </c>
      <c r="J86" s="295" t="e">
        <f t="shared" ca="1" si="143"/>
        <v>#N/A</v>
      </c>
      <c r="K86" s="295" t="e">
        <f t="shared" ca="1" si="143"/>
        <v>#N/A</v>
      </c>
      <c r="L86" s="329" t="e">
        <f t="shared" ca="1" si="143"/>
        <v>#N/A</v>
      </c>
      <c r="M86" s="296" t="e">
        <f t="shared" ca="1" si="141"/>
        <v>#N/A</v>
      </c>
      <c r="N86" s="296" t="e">
        <f t="shared" ca="1" si="141"/>
        <v>#N/A</v>
      </c>
      <c r="O86" s="296" t="e">
        <f t="shared" ca="1" si="141"/>
        <v>#N/A</v>
      </c>
      <c r="P86" s="296" t="e">
        <f t="shared" ca="1" si="141"/>
        <v>#N/A</v>
      </c>
      <c r="Q86" s="296" t="e">
        <f t="shared" ca="1" si="141"/>
        <v>#N/A</v>
      </c>
      <c r="R86" s="296" t="e">
        <f t="shared" ca="1" si="141"/>
        <v>#N/A</v>
      </c>
      <c r="S86" s="296" t="e">
        <f t="shared" ca="1" si="141"/>
        <v>#N/A</v>
      </c>
      <c r="T86" s="296" t="e">
        <f t="shared" ca="1" si="141"/>
        <v>#N/A</v>
      </c>
      <c r="U86" s="296" t="e">
        <f t="shared" ca="1" si="141"/>
        <v>#N/A</v>
      </c>
      <c r="V86" s="297" t="e">
        <f t="shared" ca="1" si="141"/>
        <v>#N/A</v>
      </c>
      <c r="W86" s="296" t="e">
        <f t="shared" ca="1" si="141"/>
        <v>#N/A</v>
      </c>
      <c r="X86" s="296" t="e">
        <f t="shared" ca="1" si="141"/>
        <v>#N/A</v>
      </c>
      <c r="Y86" s="296" t="e">
        <f t="shared" ca="1" si="141"/>
        <v>#N/A</v>
      </c>
      <c r="Z86" s="296" t="e">
        <f t="shared" ca="1" si="141"/>
        <v>#N/A</v>
      </c>
      <c r="AA86" s="296" t="e">
        <f t="shared" ca="1" si="141"/>
        <v>#N/A</v>
      </c>
      <c r="AB86" s="296" t="e">
        <f t="shared" ca="1" si="141"/>
        <v>#N/A</v>
      </c>
      <c r="AC86" s="296" t="e">
        <f t="shared" ca="1" si="141"/>
        <v>#N/A</v>
      </c>
      <c r="AD86" s="296" t="e">
        <f t="shared" ca="1" si="138"/>
        <v>#N/A</v>
      </c>
      <c r="AE86" s="296" t="e">
        <f t="shared" ca="1" si="138"/>
        <v>#N/A</v>
      </c>
      <c r="AF86" s="297" t="e">
        <f t="shared" ca="1" si="138"/>
        <v>#N/A</v>
      </c>
      <c r="AG86" s="296" t="e">
        <f t="shared" ca="1" si="138"/>
        <v>#N/A</v>
      </c>
      <c r="AH86" s="296" t="e">
        <f t="shared" ca="1" si="138"/>
        <v>#N/A</v>
      </c>
      <c r="AI86" s="296" t="e">
        <f t="shared" ca="1" si="138"/>
        <v>#N/A</v>
      </c>
      <c r="AJ86" s="296" t="e">
        <f t="shared" ca="1" si="138"/>
        <v>#N/A</v>
      </c>
      <c r="AK86" s="296" t="e">
        <f t="shared" ca="1" si="138"/>
        <v>#N/A</v>
      </c>
      <c r="AL86" s="296" t="e">
        <f t="shared" ca="1" si="138"/>
        <v>#N/A</v>
      </c>
      <c r="AM86" s="296" t="e">
        <f t="shared" ca="1" si="138"/>
        <v>#N/A</v>
      </c>
      <c r="AN86" s="296" t="e">
        <f t="shared" ca="1" si="138"/>
        <v>#N/A</v>
      </c>
      <c r="AO86" s="296" t="e">
        <f t="shared" ca="1" si="136"/>
        <v>#N/A</v>
      </c>
      <c r="AP86" s="297" t="e">
        <f t="shared" ca="1" si="138"/>
        <v>#N/A</v>
      </c>
      <c r="AQ86" s="296" t="e">
        <f t="shared" ca="1" si="138"/>
        <v>#N/A</v>
      </c>
      <c r="AR86" s="296" t="e">
        <f t="shared" ca="1" si="138"/>
        <v>#N/A</v>
      </c>
      <c r="AS86" s="296" t="e">
        <f t="shared" ca="1" si="138"/>
        <v>#N/A</v>
      </c>
      <c r="AT86" s="296" t="e">
        <f t="shared" ca="1" si="138"/>
        <v>#N/A</v>
      </c>
      <c r="AU86" s="296" t="e">
        <f t="shared" ca="1" si="136"/>
        <v>#N/A</v>
      </c>
      <c r="AV86" s="296" t="e">
        <f t="shared" ca="1" si="136"/>
        <v>#N/A</v>
      </c>
      <c r="AW86" s="296" t="e">
        <f t="shared" ca="1" si="136"/>
        <v>#N/A</v>
      </c>
      <c r="AX86" s="296" t="e">
        <f t="shared" ca="1" si="136"/>
        <v>#N/A</v>
      </c>
      <c r="AY86" s="296" t="e">
        <f t="shared" ca="1" si="139"/>
        <v>#N/A</v>
      </c>
      <c r="AZ86" s="297" t="e">
        <f t="shared" ca="1" si="139"/>
        <v>#N/A</v>
      </c>
      <c r="BA86" s="296" t="e">
        <f t="shared" ca="1" si="139"/>
        <v>#N/A</v>
      </c>
      <c r="BB86" s="296" t="e">
        <f t="shared" ca="1" si="139"/>
        <v>#N/A</v>
      </c>
      <c r="BC86" s="296" t="e">
        <f t="shared" ca="1" si="139"/>
        <v>#N/A</v>
      </c>
      <c r="BD86" s="296" t="e">
        <f t="shared" ca="1" si="139"/>
        <v>#N/A</v>
      </c>
      <c r="BE86" s="296" t="e">
        <f t="shared" ca="1" si="139"/>
        <v>#N/A</v>
      </c>
      <c r="BF86" s="296" t="e">
        <f t="shared" ca="1" si="139"/>
        <v>#N/A</v>
      </c>
      <c r="BG86" s="296" t="e">
        <f t="shared" ca="1" si="139"/>
        <v>#N/A</v>
      </c>
      <c r="BH86" s="296" t="e">
        <f t="shared" ca="1" si="139"/>
        <v>#N/A</v>
      </c>
      <c r="BI86" s="296" t="e">
        <f t="shared" ca="1" si="137"/>
        <v>#N/A</v>
      </c>
      <c r="BJ86" s="297" t="e">
        <f t="shared" ca="1" si="139"/>
        <v>#N/A</v>
      </c>
      <c r="BK86" s="296" t="e">
        <f t="shared" ca="1" si="139"/>
        <v>#N/A</v>
      </c>
      <c r="BL86" s="296" t="e">
        <f t="shared" ca="1" si="139"/>
        <v>#N/A</v>
      </c>
      <c r="BM86" s="296" t="e">
        <f t="shared" ca="1" si="137"/>
        <v>#N/A</v>
      </c>
      <c r="BN86" s="296" t="e">
        <f t="shared" ca="1" si="137"/>
        <v>#N/A</v>
      </c>
      <c r="BO86" s="296" t="e">
        <f t="shared" ca="1" si="137"/>
        <v>#N/A</v>
      </c>
      <c r="BP86" s="296" t="e">
        <f t="shared" ca="1" si="137"/>
        <v>#N/A</v>
      </c>
      <c r="BQ86" s="296" t="e">
        <f t="shared" ca="1" si="137"/>
        <v>#N/A</v>
      </c>
      <c r="BR86" s="296" t="e">
        <f t="shared" ca="1" si="137"/>
        <v>#N/A</v>
      </c>
      <c r="BS86" s="296" t="e">
        <f t="shared" ca="1" si="137"/>
        <v>#N/A</v>
      </c>
      <c r="BT86" s="297" t="e">
        <f t="shared" ca="1" si="137"/>
        <v>#N/A</v>
      </c>
      <c r="BU86" s="296" t="e">
        <f t="shared" ca="1" si="145"/>
        <v>#N/A</v>
      </c>
      <c r="BV86" s="296" t="e">
        <f t="shared" ca="1" si="145"/>
        <v>#N/A</v>
      </c>
      <c r="BW86" s="296" t="e">
        <f t="shared" ca="1" si="145"/>
        <v>#N/A</v>
      </c>
      <c r="BX86" s="296" t="e">
        <f t="shared" ca="1" si="145"/>
        <v>#N/A</v>
      </c>
      <c r="BY86" s="296" t="e">
        <f t="shared" ca="1" si="145"/>
        <v>#N/A</v>
      </c>
      <c r="BZ86" s="296" t="e">
        <f t="shared" ca="1" si="145"/>
        <v>#N/A</v>
      </c>
      <c r="CA86" s="296" t="e">
        <f t="shared" ca="1" si="145"/>
        <v>#N/A</v>
      </c>
      <c r="CB86" s="296" t="e">
        <f t="shared" ca="1" si="145"/>
        <v>#N/A</v>
      </c>
      <c r="CC86" s="296" t="e">
        <f t="shared" ca="1" si="132"/>
        <v>#N/A</v>
      </c>
      <c r="CD86" s="297" t="e">
        <f t="shared" ca="1" si="132"/>
        <v>#N/A</v>
      </c>
      <c r="CE86" s="296" t="e">
        <f t="shared" ca="1" si="132"/>
        <v>#N/A</v>
      </c>
      <c r="CF86" s="296" t="e">
        <f t="shared" ca="1" si="132"/>
        <v>#N/A</v>
      </c>
      <c r="CG86" s="296" t="e">
        <f t="shared" ca="1" si="132"/>
        <v>#N/A</v>
      </c>
      <c r="CH86" s="296" t="e">
        <f t="shared" ca="1" si="132"/>
        <v>#N/A</v>
      </c>
      <c r="CI86" s="296" t="e">
        <f t="shared" ca="1" si="132"/>
        <v>#N/A</v>
      </c>
      <c r="CJ86" s="296" t="e">
        <f t="shared" ca="1" si="132"/>
        <v>#N/A</v>
      </c>
      <c r="CK86" s="296" t="e">
        <f t="shared" ca="1" si="132"/>
        <v>#N/A</v>
      </c>
      <c r="CL86" s="296" t="e">
        <f t="shared" ca="1" si="132"/>
        <v>#N/A</v>
      </c>
      <c r="CM86" s="296" t="e">
        <f t="shared" ca="1" si="132"/>
        <v>#N/A</v>
      </c>
      <c r="CN86" s="297" t="e">
        <f t="shared" ca="1" si="132"/>
        <v>#N/A</v>
      </c>
      <c r="CO86" s="296" t="e">
        <f t="shared" ca="1" si="133"/>
        <v>#N/A</v>
      </c>
      <c r="CP86" s="296" t="e">
        <f t="shared" ca="1" si="133"/>
        <v>#N/A</v>
      </c>
      <c r="CQ86" s="296" t="e">
        <f t="shared" ca="1" si="133"/>
        <v>#N/A</v>
      </c>
      <c r="CR86" s="296" t="e">
        <f t="shared" ca="1" si="133"/>
        <v>#N/A</v>
      </c>
      <c r="CS86" s="296" t="e">
        <f t="shared" ca="1" si="133"/>
        <v>#N/A</v>
      </c>
      <c r="CT86" s="296" t="e">
        <f t="shared" ca="1" si="133"/>
        <v>#N/A</v>
      </c>
      <c r="CU86" s="296" t="e">
        <f t="shared" ca="1" si="133"/>
        <v>#N/A</v>
      </c>
      <c r="CV86" s="296" t="e">
        <f t="shared" ca="1" si="133"/>
        <v>#N/A</v>
      </c>
      <c r="CW86" s="296" t="e">
        <f t="shared" ca="1" si="135"/>
        <v>#N/A</v>
      </c>
      <c r="CX86" s="297" t="e">
        <f t="shared" ca="1" si="135"/>
        <v>#N/A</v>
      </c>
      <c r="CY86" s="296" t="e">
        <f t="shared" ca="1" si="135"/>
        <v>#N/A</v>
      </c>
      <c r="CZ86" s="296" t="e">
        <f t="shared" ca="1" si="135"/>
        <v>#N/A</v>
      </c>
      <c r="DA86" s="296" t="e">
        <f t="shared" ca="1" si="135"/>
        <v>#N/A</v>
      </c>
      <c r="DB86" s="296" t="e">
        <f t="shared" ca="1" si="135"/>
        <v>#N/A</v>
      </c>
      <c r="DC86" s="296" t="e">
        <f t="shared" ca="1" si="135"/>
        <v>#N/A</v>
      </c>
      <c r="DD86" s="296" t="e">
        <f t="shared" ca="1" si="135"/>
        <v>#N/A</v>
      </c>
      <c r="DE86" s="296" t="e">
        <f t="shared" ca="1" si="135"/>
        <v>#N/A</v>
      </c>
      <c r="DF86" s="296" t="e">
        <f t="shared" ca="1" si="135"/>
        <v>#N/A</v>
      </c>
      <c r="DG86" s="296" t="e">
        <f t="shared" ca="1" si="135"/>
        <v>#N/A</v>
      </c>
      <c r="DH86" s="297" t="e">
        <f t="shared" ca="1" si="135"/>
        <v>#N/A</v>
      </c>
      <c r="DI86" s="296" t="e">
        <f t="shared" ca="1" si="130"/>
        <v>#N/A</v>
      </c>
      <c r="DJ86" s="296" t="e">
        <f t="shared" ca="1" si="130"/>
        <v>#N/A</v>
      </c>
      <c r="DK86" s="296" t="e">
        <f t="shared" ca="1" si="130"/>
        <v>#N/A</v>
      </c>
      <c r="DL86" s="296" t="e">
        <f t="shared" ca="1" si="130"/>
        <v>#N/A</v>
      </c>
      <c r="DM86" s="296" t="e">
        <f t="shared" ca="1" si="130"/>
        <v>#N/A</v>
      </c>
      <c r="DN86" s="296" t="e">
        <f t="shared" ca="1" si="130"/>
        <v>#N/A</v>
      </c>
      <c r="DO86" s="296" t="e">
        <f t="shared" ca="1" si="130"/>
        <v>#N/A</v>
      </c>
      <c r="DP86" s="296" t="e">
        <f t="shared" ca="1" si="130"/>
        <v>#N/A</v>
      </c>
      <c r="DQ86" s="296" t="e">
        <f t="shared" ca="1" si="142"/>
        <v>#N/A</v>
      </c>
      <c r="DR86" s="297" t="e">
        <f t="shared" ca="1" si="142"/>
        <v>#N/A</v>
      </c>
      <c r="DS86" s="296" t="e">
        <f t="shared" ca="1" si="142"/>
        <v>#N/A</v>
      </c>
      <c r="DT86" s="296" t="e">
        <f t="shared" ca="1" si="142"/>
        <v>#N/A</v>
      </c>
      <c r="DU86" s="296" t="e">
        <f t="shared" ca="1" si="142"/>
        <v>#N/A</v>
      </c>
      <c r="DV86" s="296" t="e">
        <f t="shared" ca="1" si="142"/>
        <v>#N/A</v>
      </c>
      <c r="DW86" s="296" t="e">
        <f t="shared" ca="1" si="142"/>
        <v>#N/A</v>
      </c>
      <c r="DX86" s="296" t="e">
        <f t="shared" ca="1" si="142"/>
        <v>#N/A</v>
      </c>
      <c r="DY86" s="296" t="e">
        <f t="shared" ca="1" si="142"/>
        <v>#N/A</v>
      </c>
      <c r="DZ86" s="296" t="e">
        <f t="shared" ca="1" si="142"/>
        <v>#N/A</v>
      </c>
      <c r="EA86" s="296" t="e">
        <f t="shared" ca="1" si="142"/>
        <v>#N/A</v>
      </c>
      <c r="EB86" s="297" t="e">
        <f t="shared" ca="1" si="142"/>
        <v>#N/A</v>
      </c>
    </row>
    <row r="87" spans="1:132" ht="15" customHeight="1" x14ac:dyDescent="0.35">
      <c r="A87" s="327" t="s">
        <v>98</v>
      </c>
      <c r="B87" s="328">
        <f t="shared" si="134"/>
        <v>9</v>
      </c>
      <c r="C87" s="292" t="e">
        <f ca="1">CONCATENATE($A$1,".",VLOOKUP($F87,Tools!$J$3:$K$6,2,FALSE),".",VLOOKUP($A87,Tools!$N$3:$O$10,2,FALSE),".",1,".",VLOOKUP($G87,Tools!$R$3:$S$23,2,FALSE),".",$H87)</f>
        <v>#N/A</v>
      </c>
      <c r="D87" s="293" t="e">
        <f t="shared" ca="1" si="140"/>
        <v>#N/A</v>
      </c>
      <c r="E87" s="293" t="e">
        <f t="shared" ca="1" si="140"/>
        <v>#N/A</v>
      </c>
      <c r="F87" s="293" t="e">
        <f t="shared" ca="1" si="140"/>
        <v>#N/A</v>
      </c>
      <c r="G87" s="293" t="e">
        <f t="shared" ca="1" si="140"/>
        <v>#N/A</v>
      </c>
      <c r="H87" s="294" t="e">
        <f t="shared" ca="1" si="131"/>
        <v>#N/A</v>
      </c>
      <c r="I87" s="295" t="e">
        <f t="shared" ca="1" si="143"/>
        <v>#N/A</v>
      </c>
      <c r="J87" s="295" t="e">
        <f t="shared" ca="1" si="143"/>
        <v>#N/A</v>
      </c>
      <c r="K87" s="295" t="e">
        <f t="shared" ca="1" si="143"/>
        <v>#N/A</v>
      </c>
      <c r="L87" s="329" t="e">
        <f t="shared" ca="1" si="143"/>
        <v>#N/A</v>
      </c>
      <c r="M87" s="296" t="e">
        <f t="shared" ca="1" si="141"/>
        <v>#N/A</v>
      </c>
      <c r="N87" s="296" t="e">
        <f t="shared" ca="1" si="141"/>
        <v>#N/A</v>
      </c>
      <c r="O87" s="296" t="e">
        <f t="shared" ca="1" si="141"/>
        <v>#N/A</v>
      </c>
      <c r="P87" s="296" t="e">
        <f t="shared" ca="1" si="141"/>
        <v>#N/A</v>
      </c>
      <c r="Q87" s="296" t="e">
        <f t="shared" ca="1" si="141"/>
        <v>#N/A</v>
      </c>
      <c r="R87" s="296" t="e">
        <f t="shared" ca="1" si="141"/>
        <v>#N/A</v>
      </c>
      <c r="S87" s="296" t="e">
        <f t="shared" ca="1" si="141"/>
        <v>#N/A</v>
      </c>
      <c r="T87" s="296" t="e">
        <f t="shared" ca="1" si="141"/>
        <v>#N/A</v>
      </c>
      <c r="U87" s="296" t="e">
        <f t="shared" ca="1" si="141"/>
        <v>#N/A</v>
      </c>
      <c r="V87" s="297" t="e">
        <f t="shared" ca="1" si="141"/>
        <v>#N/A</v>
      </c>
      <c r="W87" s="296" t="e">
        <f t="shared" ca="1" si="141"/>
        <v>#N/A</v>
      </c>
      <c r="X87" s="296" t="e">
        <f t="shared" ca="1" si="141"/>
        <v>#N/A</v>
      </c>
      <c r="Y87" s="296" t="e">
        <f t="shared" ca="1" si="141"/>
        <v>#N/A</v>
      </c>
      <c r="Z87" s="296" t="e">
        <f t="shared" ca="1" si="141"/>
        <v>#N/A</v>
      </c>
      <c r="AA87" s="296" t="e">
        <f t="shared" ca="1" si="141"/>
        <v>#N/A</v>
      </c>
      <c r="AB87" s="296" t="e">
        <f t="shared" ca="1" si="141"/>
        <v>#N/A</v>
      </c>
      <c r="AC87" s="296" t="e">
        <f t="shared" ca="1" si="141"/>
        <v>#N/A</v>
      </c>
      <c r="AD87" s="296" t="e">
        <f t="shared" ca="1" si="138"/>
        <v>#N/A</v>
      </c>
      <c r="AE87" s="296" t="e">
        <f t="shared" ca="1" si="138"/>
        <v>#N/A</v>
      </c>
      <c r="AF87" s="297" t="e">
        <f t="shared" ca="1" si="138"/>
        <v>#N/A</v>
      </c>
      <c r="AG87" s="296" t="e">
        <f t="shared" ca="1" si="138"/>
        <v>#N/A</v>
      </c>
      <c r="AH87" s="296" t="e">
        <f t="shared" ca="1" si="138"/>
        <v>#N/A</v>
      </c>
      <c r="AI87" s="296" t="e">
        <f t="shared" ca="1" si="138"/>
        <v>#N/A</v>
      </c>
      <c r="AJ87" s="296" t="e">
        <f t="shared" ca="1" si="138"/>
        <v>#N/A</v>
      </c>
      <c r="AK87" s="296" t="e">
        <f t="shared" ca="1" si="138"/>
        <v>#N/A</v>
      </c>
      <c r="AL87" s="296" t="e">
        <f t="shared" ca="1" si="138"/>
        <v>#N/A</v>
      </c>
      <c r="AM87" s="296" t="e">
        <f t="shared" ca="1" si="138"/>
        <v>#N/A</v>
      </c>
      <c r="AN87" s="296" t="e">
        <f t="shared" ca="1" si="138"/>
        <v>#N/A</v>
      </c>
      <c r="AO87" s="296" t="e">
        <f t="shared" ca="1" si="136"/>
        <v>#N/A</v>
      </c>
      <c r="AP87" s="297" t="e">
        <f t="shared" ca="1" si="138"/>
        <v>#N/A</v>
      </c>
      <c r="AQ87" s="296" t="e">
        <f t="shared" ca="1" si="138"/>
        <v>#N/A</v>
      </c>
      <c r="AR87" s="296" t="e">
        <f t="shared" ca="1" si="138"/>
        <v>#N/A</v>
      </c>
      <c r="AS87" s="296" t="e">
        <f t="shared" ca="1" si="138"/>
        <v>#N/A</v>
      </c>
      <c r="AT87" s="296" t="e">
        <f t="shared" ca="1" si="138"/>
        <v>#N/A</v>
      </c>
      <c r="AU87" s="296" t="e">
        <f t="shared" ca="1" si="138"/>
        <v>#N/A</v>
      </c>
      <c r="AV87" s="296" t="e">
        <f t="shared" ca="1" si="136"/>
        <v>#N/A</v>
      </c>
      <c r="AW87" s="296" t="e">
        <f t="shared" ca="1" si="136"/>
        <v>#N/A</v>
      </c>
      <c r="AX87" s="296" t="e">
        <f t="shared" ca="1" si="136"/>
        <v>#N/A</v>
      </c>
      <c r="AY87" s="296" t="e">
        <f t="shared" ca="1" si="139"/>
        <v>#N/A</v>
      </c>
      <c r="AZ87" s="297" t="e">
        <f t="shared" ca="1" si="139"/>
        <v>#N/A</v>
      </c>
      <c r="BA87" s="296" t="e">
        <f t="shared" ca="1" si="139"/>
        <v>#N/A</v>
      </c>
      <c r="BB87" s="296" t="e">
        <f t="shared" ca="1" si="139"/>
        <v>#N/A</v>
      </c>
      <c r="BC87" s="296" t="e">
        <f t="shared" ca="1" si="139"/>
        <v>#N/A</v>
      </c>
      <c r="BD87" s="296" t="e">
        <f t="shared" ca="1" si="139"/>
        <v>#N/A</v>
      </c>
      <c r="BE87" s="296" t="e">
        <f t="shared" ca="1" si="139"/>
        <v>#N/A</v>
      </c>
      <c r="BF87" s="296" t="e">
        <f t="shared" ca="1" si="139"/>
        <v>#N/A</v>
      </c>
      <c r="BG87" s="296" t="e">
        <f t="shared" ca="1" si="139"/>
        <v>#N/A</v>
      </c>
      <c r="BH87" s="296" t="e">
        <f t="shared" ca="1" si="139"/>
        <v>#N/A</v>
      </c>
      <c r="BI87" s="296" t="e">
        <f t="shared" ca="1" si="137"/>
        <v>#N/A</v>
      </c>
      <c r="BJ87" s="297" t="e">
        <f t="shared" ca="1" si="139"/>
        <v>#N/A</v>
      </c>
      <c r="BK87" s="296" t="e">
        <f t="shared" ca="1" si="139"/>
        <v>#N/A</v>
      </c>
      <c r="BL87" s="296" t="e">
        <f t="shared" ca="1" si="139"/>
        <v>#N/A</v>
      </c>
      <c r="BM87" s="296" t="e">
        <f t="shared" ca="1" si="137"/>
        <v>#N/A</v>
      </c>
      <c r="BN87" s="296" t="e">
        <f t="shared" ca="1" si="137"/>
        <v>#N/A</v>
      </c>
      <c r="BO87" s="296" t="e">
        <f t="shared" ca="1" si="137"/>
        <v>#N/A</v>
      </c>
      <c r="BP87" s="296" t="e">
        <f t="shared" ca="1" si="137"/>
        <v>#N/A</v>
      </c>
      <c r="BQ87" s="296" t="e">
        <f t="shared" ca="1" si="137"/>
        <v>#N/A</v>
      </c>
      <c r="BR87" s="296" t="e">
        <f t="shared" ca="1" si="137"/>
        <v>#N/A</v>
      </c>
      <c r="BS87" s="296" t="e">
        <f t="shared" ca="1" si="137"/>
        <v>#N/A</v>
      </c>
      <c r="BT87" s="297" t="e">
        <f t="shared" ca="1" si="137"/>
        <v>#N/A</v>
      </c>
      <c r="BU87" s="296" t="e">
        <f t="shared" ca="1" si="145"/>
        <v>#N/A</v>
      </c>
      <c r="BV87" s="296" t="e">
        <f t="shared" ca="1" si="145"/>
        <v>#N/A</v>
      </c>
      <c r="BW87" s="296" t="e">
        <f t="shared" ca="1" si="145"/>
        <v>#N/A</v>
      </c>
      <c r="BX87" s="296" t="e">
        <f t="shared" ca="1" si="145"/>
        <v>#N/A</v>
      </c>
      <c r="BY87" s="296" t="e">
        <f t="shared" ca="1" si="145"/>
        <v>#N/A</v>
      </c>
      <c r="BZ87" s="296" t="e">
        <f t="shared" ca="1" si="145"/>
        <v>#N/A</v>
      </c>
      <c r="CA87" s="296" t="e">
        <f t="shared" ca="1" si="145"/>
        <v>#N/A</v>
      </c>
      <c r="CB87" s="296" t="e">
        <f t="shared" ca="1" si="145"/>
        <v>#N/A</v>
      </c>
      <c r="CC87" s="296" t="e">
        <f t="shared" ca="1" si="132"/>
        <v>#N/A</v>
      </c>
      <c r="CD87" s="297" t="e">
        <f t="shared" ca="1" si="132"/>
        <v>#N/A</v>
      </c>
      <c r="CE87" s="296" t="e">
        <f t="shared" ca="1" si="132"/>
        <v>#N/A</v>
      </c>
      <c r="CF87" s="296" t="e">
        <f t="shared" ca="1" si="132"/>
        <v>#N/A</v>
      </c>
      <c r="CG87" s="296" t="e">
        <f t="shared" ca="1" si="132"/>
        <v>#N/A</v>
      </c>
      <c r="CH87" s="296" t="e">
        <f t="shared" ca="1" si="132"/>
        <v>#N/A</v>
      </c>
      <c r="CI87" s="296" t="e">
        <f t="shared" ca="1" si="132"/>
        <v>#N/A</v>
      </c>
      <c r="CJ87" s="296" t="e">
        <f t="shared" ca="1" si="132"/>
        <v>#N/A</v>
      </c>
      <c r="CK87" s="296" t="e">
        <f t="shared" ca="1" si="132"/>
        <v>#N/A</v>
      </c>
      <c r="CL87" s="296" t="e">
        <f t="shared" ca="1" si="132"/>
        <v>#N/A</v>
      </c>
      <c r="CM87" s="296" t="e">
        <f t="shared" ca="1" si="132"/>
        <v>#N/A</v>
      </c>
      <c r="CN87" s="297" t="e">
        <f t="shared" ca="1" si="132"/>
        <v>#N/A</v>
      </c>
      <c r="CO87" s="296" t="e">
        <f t="shared" ca="1" si="133"/>
        <v>#N/A</v>
      </c>
      <c r="CP87" s="296" t="e">
        <f t="shared" ca="1" si="133"/>
        <v>#N/A</v>
      </c>
      <c r="CQ87" s="296" t="e">
        <f t="shared" ca="1" si="133"/>
        <v>#N/A</v>
      </c>
      <c r="CR87" s="296" t="e">
        <f t="shared" ca="1" si="133"/>
        <v>#N/A</v>
      </c>
      <c r="CS87" s="296" t="e">
        <f t="shared" ca="1" si="133"/>
        <v>#N/A</v>
      </c>
      <c r="CT87" s="296" t="e">
        <f t="shared" ca="1" si="133"/>
        <v>#N/A</v>
      </c>
      <c r="CU87" s="296" t="e">
        <f t="shared" ca="1" si="133"/>
        <v>#N/A</v>
      </c>
      <c r="CV87" s="296" t="e">
        <f t="shared" ca="1" si="133"/>
        <v>#N/A</v>
      </c>
      <c r="CW87" s="296" t="e">
        <f t="shared" ca="1" si="135"/>
        <v>#N/A</v>
      </c>
      <c r="CX87" s="297" t="e">
        <f t="shared" ca="1" si="135"/>
        <v>#N/A</v>
      </c>
      <c r="CY87" s="296" t="e">
        <f t="shared" ca="1" si="135"/>
        <v>#N/A</v>
      </c>
      <c r="CZ87" s="296" t="e">
        <f t="shared" ca="1" si="135"/>
        <v>#N/A</v>
      </c>
      <c r="DA87" s="296" t="e">
        <f t="shared" ca="1" si="135"/>
        <v>#N/A</v>
      </c>
      <c r="DB87" s="296" t="e">
        <f t="shared" ca="1" si="135"/>
        <v>#N/A</v>
      </c>
      <c r="DC87" s="296" t="e">
        <f t="shared" ca="1" si="135"/>
        <v>#N/A</v>
      </c>
      <c r="DD87" s="296" t="e">
        <f t="shared" ca="1" si="135"/>
        <v>#N/A</v>
      </c>
      <c r="DE87" s="296" t="e">
        <f t="shared" ca="1" si="135"/>
        <v>#N/A</v>
      </c>
      <c r="DF87" s="296" t="e">
        <f t="shared" ca="1" si="135"/>
        <v>#N/A</v>
      </c>
      <c r="DG87" s="296" t="e">
        <f t="shared" ca="1" si="135"/>
        <v>#N/A</v>
      </c>
      <c r="DH87" s="297" t="e">
        <f t="shared" ca="1" si="135"/>
        <v>#N/A</v>
      </c>
      <c r="DI87" s="296" t="e">
        <f t="shared" ca="1" si="130"/>
        <v>#N/A</v>
      </c>
      <c r="DJ87" s="296" t="e">
        <f t="shared" ca="1" si="130"/>
        <v>#N/A</v>
      </c>
      <c r="DK87" s="296" t="e">
        <f t="shared" ca="1" si="130"/>
        <v>#N/A</v>
      </c>
      <c r="DL87" s="296" t="e">
        <f t="shared" ca="1" si="130"/>
        <v>#N/A</v>
      </c>
      <c r="DM87" s="296" t="e">
        <f t="shared" ca="1" si="130"/>
        <v>#N/A</v>
      </c>
      <c r="DN87" s="296" t="e">
        <f t="shared" ca="1" si="130"/>
        <v>#N/A</v>
      </c>
      <c r="DO87" s="296" t="e">
        <f t="shared" ca="1" si="130"/>
        <v>#N/A</v>
      </c>
      <c r="DP87" s="296" t="e">
        <f t="shared" ca="1" si="130"/>
        <v>#N/A</v>
      </c>
      <c r="DQ87" s="296" t="e">
        <f t="shared" ca="1" si="142"/>
        <v>#N/A</v>
      </c>
      <c r="DR87" s="297" t="e">
        <f t="shared" ca="1" si="142"/>
        <v>#N/A</v>
      </c>
      <c r="DS87" s="296" t="e">
        <f t="shared" ca="1" si="142"/>
        <v>#N/A</v>
      </c>
      <c r="DT87" s="296" t="e">
        <f t="shared" ca="1" si="142"/>
        <v>#N/A</v>
      </c>
      <c r="DU87" s="296" t="e">
        <f t="shared" ca="1" si="142"/>
        <v>#N/A</v>
      </c>
      <c r="DV87" s="296" t="e">
        <f t="shared" ca="1" si="142"/>
        <v>#N/A</v>
      </c>
      <c r="DW87" s="296" t="e">
        <f t="shared" ca="1" si="142"/>
        <v>#N/A</v>
      </c>
      <c r="DX87" s="296" t="e">
        <f t="shared" ca="1" si="142"/>
        <v>#N/A</v>
      </c>
      <c r="DY87" s="296" t="e">
        <f t="shared" ca="1" si="142"/>
        <v>#N/A</v>
      </c>
      <c r="DZ87" s="296" t="e">
        <f t="shared" ca="1" si="142"/>
        <v>#N/A</v>
      </c>
      <c r="EA87" s="296" t="e">
        <f t="shared" ca="1" si="142"/>
        <v>#N/A</v>
      </c>
      <c r="EB87" s="297" t="e">
        <f t="shared" ca="1" si="142"/>
        <v>#N/A</v>
      </c>
    </row>
    <row r="88" spans="1:132" ht="15" customHeight="1" x14ac:dyDescent="0.35">
      <c r="A88" s="327" t="s">
        <v>98</v>
      </c>
      <c r="B88" s="328">
        <f t="shared" si="134"/>
        <v>10</v>
      </c>
      <c r="C88" s="292" t="e">
        <f ca="1">CONCATENATE($A$1,".",VLOOKUP($F88,Tools!$J$3:$K$6,2,FALSE),".",VLOOKUP($A88,Tools!$N$3:$O$10,2,FALSE),".",1,".",VLOOKUP($G88,Tools!$R$3:$S$23,2,FALSE),".",$H88)</f>
        <v>#N/A</v>
      </c>
      <c r="D88" s="293" t="e">
        <f t="shared" ca="1" si="140"/>
        <v>#N/A</v>
      </c>
      <c r="E88" s="293" t="e">
        <f t="shared" ca="1" si="140"/>
        <v>#N/A</v>
      </c>
      <c r="F88" s="293" t="e">
        <f t="shared" ca="1" si="140"/>
        <v>#N/A</v>
      </c>
      <c r="G88" s="293" t="e">
        <f t="shared" ca="1" si="140"/>
        <v>#N/A</v>
      </c>
      <c r="H88" s="294" t="e">
        <f t="shared" ca="1" si="131"/>
        <v>#N/A</v>
      </c>
      <c r="I88" s="295" t="e">
        <f t="shared" ca="1" si="143"/>
        <v>#N/A</v>
      </c>
      <c r="J88" s="295" t="e">
        <f t="shared" ca="1" si="143"/>
        <v>#N/A</v>
      </c>
      <c r="K88" s="295" t="e">
        <f t="shared" ca="1" si="143"/>
        <v>#N/A</v>
      </c>
      <c r="L88" s="329" t="e">
        <f t="shared" ca="1" si="143"/>
        <v>#N/A</v>
      </c>
      <c r="M88" s="296" t="e">
        <f t="shared" ca="1" si="141"/>
        <v>#N/A</v>
      </c>
      <c r="N88" s="296" t="e">
        <f t="shared" ca="1" si="141"/>
        <v>#N/A</v>
      </c>
      <c r="O88" s="296" t="e">
        <f t="shared" ca="1" si="141"/>
        <v>#N/A</v>
      </c>
      <c r="P88" s="296" t="e">
        <f t="shared" ca="1" si="141"/>
        <v>#N/A</v>
      </c>
      <c r="Q88" s="296" t="e">
        <f t="shared" ca="1" si="141"/>
        <v>#N/A</v>
      </c>
      <c r="R88" s="296" t="e">
        <f t="shared" ca="1" si="141"/>
        <v>#N/A</v>
      </c>
      <c r="S88" s="296" t="e">
        <f t="shared" ca="1" si="141"/>
        <v>#N/A</v>
      </c>
      <c r="T88" s="296" t="e">
        <f t="shared" ca="1" si="141"/>
        <v>#N/A</v>
      </c>
      <c r="U88" s="296" t="e">
        <f t="shared" ca="1" si="141"/>
        <v>#N/A</v>
      </c>
      <c r="V88" s="297" t="e">
        <f t="shared" ca="1" si="141"/>
        <v>#N/A</v>
      </c>
      <c r="W88" s="296" t="e">
        <f t="shared" ca="1" si="141"/>
        <v>#N/A</v>
      </c>
      <c r="X88" s="296" t="e">
        <f t="shared" ca="1" si="141"/>
        <v>#N/A</v>
      </c>
      <c r="Y88" s="296" t="e">
        <f t="shared" ca="1" si="141"/>
        <v>#N/A</v>
      </c>
      <c r="Z88" s="296" t="e">
        <f t="shared" ca="1" si="141"/>
        <v>#N/A</v>
      </c>
      <c r="AA88" s="296" t="e">
        <f t="shared" ca="1" si="141"/>
        <v>#N/A</v>
      </c>
      <c r="AB88" s="296" t="e">
        <f t="shared" ca="1" si="141"/>
        <v>#N/A</v>
      </c>
      <c r="AC88" s="296" t="e">
        <f t="shared" ca="1" si="141"/>
        <v>#N/A</v>
      </c>
      <c r="AD88" s="296" t="e">
        <f t="shared" ca="1" si="138"/>
        <v>#N/A</v>
      </c>
      <c r="AE88" s="296" t="e">
        <f t="shared" ca="1" si="138"/>
        <v>#N/A</v>
      </c>
      <c r="AF88" s="297" t="e">
        <f t="shared" ca="1" si="138"/>
        <v>#N/A</v>
      </c>
      <c r="AG88" s="296" t="e">
        <f t="shared" ca="1" si="138"/>
        <v>#N/A</v>
      </c>
      <c r="AH88" s="296" t="e">
        <f t="shared" ca="1" si="138"/>
        <v>#N/A</v>
      </c>
      <c r="AI88" s="296" t="e">
        <f t="shared" ca="1" si="138"/>
        <v>#N/A</v>
      </c>
      <c r="AJ88" s="296" t="e">
        <f t="shared" ca="1" si="138"/>
        <v>#N/A</v>
      </c>
      <c r="AK88" s="296" t="e">
        <f t="shared" ca="1" si="138"/>
        <v>#N/A</v>
      </c>
      <c r="AL88" s="296" t="e">
        <f t="shared" ca="1" si="138"/>
        <v>#N/A</v>
      </c>
      <c r="AM88" s="296" t="e">
        <f t="shared" ca="1" si="138"/>
        <v>#N/A</v>
      </c>
      <c r="AN88" s="296" t="e">
        <f t="shared" ca="1" si="138"/>
        <v>#N/A</v>
      </c>
      <c r="AO88" s="296" t="e">
        <f t="shared" ca="1" si="136"/>
        <v>#N/A</v>
      </c>
      <c r="AP88" s="297" t="e">
        <f t="shared" ca="1" si="138"/>
        <v>#N/A</v>
      </c>
      <c r="AQ88" s="296" t="e">
        <f t="shared" ca="1" si="138"/>
        <v>#N/A</v>
      </c>
      <c r="AR88" s="296" t="e">
        <f t="shared" ca="1" si="138"/>
        <v>#N/A</v>
      </c>
      <c r="AS88" s="296" t="e">
        <f t="shared" ca="1" si="138"/>
        <v>#N/A</v>
      </c>
      <c r="AT88" s="296" t="e">
        <f t="shared" ca="1" si="138"/>
        <v>#N/A</v>
      </c>
      <c r="AU88" s="296" t="e">
        <f t="shared" ca="1" si="138"/>
        <v>#N/A</v>
      </c>
      <c r="AV88" s="296" t="e">
        <f t="shared" ca="1" si="136"/>
        <v>#N/A</v>
      </c>
      <c r="AW88" s="296" t="e">
        <f t="shared" ca="1" si="136"/>
        <v>#N/A</v>
      </c>
      <c r="AX88" s="296" t="e">
        <f t="shared" ca="1" si="136"/>
        <v>#N/A</v>
      </c>
      <c r="AY88" s="296" t="e">
        <f t="shared" ca="1" si="139"/>
        <v>#N/A</v>
      </c>
      <c r="AZ88" s="297" t="e">
        <f t="shared" ca="1" si="139"/>
        <v>#N/A</v>
      </c>
      <c r="BA88" s="296" t="e">
        <f t="shared" ca="1" si="139"/>
        <v>#N/A</v>
      </c>
      <c r="BB88" s="296" t="e">
        <f t="shared" ca="1" si="139"/>
        <v>#N/A</v>
      </c>
      <c r="BC88" s="296" t="e">
        <f t="shared" ca="1" si="139"/>
        <v>#N/A</v>
      </c>
      <c r="BD88" s="296" t="e">
        <f t="shared" ca="1" si="139"/>
        <v>#N/A</v>
      </c>
      <c r="BE88" s="296" t="e">
        <f t="shared" ca="1" si="139"/>
        <v>#N/A</v>
      </c>
      <c r="BF88" s="296" t="e">
        <f t="shared" ca="1" si="139"/>
        <v>#N/A</v>
      </c>
      <c r="BG88" s="296" t="e">
        <f t="shared" ca="1" si="139"/>
        <v>#N/A</v>
      </c>
      <c r="BH88" s="296" t="e">
        <f t="shared" ca="1" si="139"/>
        <v>#N/A</v>
      </c>
      <c r="BI88" s="296" t="e">
        <f t="shared" ca="1" si="137"/>
        <v>#N/A</v>
      </c>
      <c r="BJ88" s="297" t="e">
        <f t="shared" ca="1" si="139"/>
        <v>#N/A</v>
      </c>
      <c r="BK88" s="296" t="e">
        <f t="shared" ca="1" si="139"/>
        <v>#N/A</v>
      </c>
      <c r="BL88" s="296" t="e">
        <f t="shared" ca="1" si="139"/>
        <v>#N/A</v>
      </c>
      <c r="BM88" s="296" t="e">
        <f t="shared" ca="1" si="137"/>
        <v>#N/A</v>
      </c>
      <c r="BN88" s="296" t="e">
        <f t="shared" ca="1" si="137"/>
        <v>#N/A</v>
      </c>
      <c r="BO88" s="296" t="e">
        <f t="shared" ca="1" si="137"/>
        <v>#N/A</v>
      </c>
      <c r="BP88" s="296" t="e">
        <f t="shared" ca="1" si="137"/>
        <v>#N/A</v>
      </c>
      <c r="BQ88" s="296" t="e">
        <f t="shared" ca="1" si="137"/>
        <v>#N/A</v>
      </c>
      <c r="BR88" s="296" t="e">
        <f t="shared" ca="1" si="137"/>
        <v>#N/A</v>
      </c>
      <c r="BS88" s="296" t="e">
        <f t="shared" ca="1" si="137"/>
        <v>#N/A</v>
      </c>
      <c r="BT88" s="297" t="e">
        <f t="shared" ca="1" si="137"/>
        <v>#N/A</v>
      </c>
      <c r="BU88" s="296" t="e">
        <f t="shared" ca="1" si="145"/>
        <v>#N/A</v>
      </c>
      <c r="BV88" s="296" t="e">
        <f t="shared" ca="1" si="145"/>
        <v>#N/A</v>
      </c>
      <c r="BW88" s="296" t="e">
        <f t="shared" ca="1" si="145"/>
        <v>#N/A</v>
      </c>
      <c r="BX88" s="296" t="e">
        <f t="shared" ca="1" si="145"/>
        <v>#N/A</v>
      </c>
      <c r="BY88" s="296" t="e">
        <f t="shared" ca="1" si="145"/>
        <v>#N/A</v>
      </c>
      <c r="BZ88" s="296" t="e">
        <f t="shared" ca="1" si="145"/>
        <v>#N/A</v>
      </c>
      <c r="CA88" s="296" t="e">
        <f t="shared" ca="1" si="145"/>
        <v>#N/A</v>
      </c>
      <c r="CB88" s="296" t="e">
        <f t="shared" ca="1" si="145"/>
        <v>#N/A</v>
      </c>
      <c r="CC88" s="296" t="e">
        <f t="shared" ca="1" si="132"/>
        <v>#N/A</v>
      </c>
      <c r="CD88" s="297" t="e">
        <f t="shared" ca="1" si="132"/>
        <v>#N/A</v>
      </c>
      <c r="CE88" s="296" t="e">
        <f t="shared" ca="1" si="132"/>
        <v>#N/A</v>
      </c>
      <c r="CF88" s="296" t="e">
        <f t="shared" ca="1" si="132"/>
        <v>#N/A</v>
      </c>
      <c r="CG88" s="296" t="e">
        <f t="shared" ca="1" si="132"/>
        <v>#N/A</v>
      </c>
      <c r="CH88" s="296" t="e">
        <f t="shared" ca="1" si="132"/>
        <v>#N/A</v>
      </c>
      <c r="CI88" s="296" t="e">
        <f t="shared" ca="1" si="132"/>
        <v>#N/A</v>
      </c>
      <c r="CJ88" s="296" t="e">
        <f t="shared" ca="1" si="132"/>
        <v>#N/A</v>
      </c>
      <c r="CK88" s="296" t="e">
        <f t="shared" ca="1" si="132"/>
        <v>#N/A</v>
      </c>
      <c r="CL88" s="296" t="e">
        <f t="shared" ca="1" si="132"/>
        <v>#N/A</v>
      </c>
      <c r="CM88" s="296" t="e">
        <f t="shared" ca="1" si="132"/>
        <v>#N/A</v>
      </c>
      <c r="CN88" s="297" t="e">
        <f t="shared" ca="1" si="132"/>
        <v>#N/A</v>
      </c>
      <c r="CO88" s="296" t="e">
        <f t="shared" ca="1" si="133"/>
        <v>#N/A</v>
      </c>
      <c r="CP88" s="296" t="e">
        <f t="shared" ca="1" si="133"/>
        <v>#N/A</v>
      </c>
      <c r="CQ88" s="296" t="e">
        <f t="shared" ca="1" si="133"/>
        <v>#N/A</v>
      </c>
      <c r="CR88" s="296" t="e">
        <f t="shared" ca="1" si="133"/>
        <v>#N/A</v>
      </c>
      <c r="CS88" s="296" t="e">
        <f t="shared" ca="1" si="133"/>
        <v>#N/A</v>
      </c>
      <c r="CT88" s="296" t="e">
        <f t="shared" ca="1" si="133"/>
        <v>#N/A</v>
      </c>
      <c r="CU88" s="296" t="e">
        <f t="shared" ca="1" si="133"/>
        <v>#N/A</v>
      </c>
      <c r="CV88" s="296" t="e">
        <f t="shared" ca="1" si="133"/>
        <v>#N/A</v>
      </c>
      <c r="CW88" s="296" t="e">
        <f t="shared" ca="1" si="135"/>
        <v>#N/A</v>
      </c>
      <c r="CX88" s="297" t="e">
        <f t="shared" ca="1" si="135"/>
        <v>#N/A</v>
      </c>
      <c r="CY88" s="296" t="e">
        <f t="shared" ca="1" si="135"/>
        <v>#N/A</v>
      </c>
      <c r="CZ88" s="296" t="e">
        <f t="shared" ca="1" si="135"/>
        <v>#N/A</v>
      </c>
      <c r="DA88" s="296" t="e">
        <f t="shared" ca="1" si="135"/>
        <v>#N/A</v>
      </c>
      <c r="DB88" s="296" t="e">
        <f t="shared" ca="1" si="135"/>
        <v>#N/A</v>
      </c>
      <c r="DC88" s="296" t="e">
        <f t="shared" ca="1" si="135"/>
        <v>#N/A</v>
      </c>
      <c r="DD88" s="296" t="e">
        <f t="shared" ca="1" si="135"/>
        <v>#N/A</v>
      </c>
      <c r="DE88" s="296" t="e">
        <f t="shared" ca="1" si="135"/>
        <v>#N/A</v>
      </c>
      <c r="DF88" s="296" t="e">
        <f t="shared" ca="1" si="135"/>
        <v>#N/A</v>
      </c>
      <c r="DG88" s="296" t="e">
        <f t="shared" ca="1" si="135"/>
        <v>#N/A</v>
      </c>
      <c r="DH88" s="297" t="e">
        <f t="shared" ca="1" si="135"/>
        <v>#N/A</v>
      </c>
      <c r="DI88" s="296" t="e">
        <f t="shared" ca="1" si="130"/>
        <v>#N/A</v>
      </c>
      <c r="DJ88" s="296" t="e">
        <f t="shared" ca="1" si="130"/>
        <v>#N/A</v>
      </c>
      <c r="DK88" s="296" t="e">
        <f t="shared" ca="1" si="130"/>
        <v>#N/A</v>
      </c>
      <c r="DL88" s="296" t="e">
        <f t="shared" ca="1" si="130"/>
        <v>#N/A</v>
      </c>
      <c r="DM88" s="296" t="e">
        <f t="shared" ca="1" si="130"/>
        <v>#N/A</v>
      </c>
      <c r="DN88" s="296" t="e">
        <f t="shared" ca="1" si="130"/>
        <v>#N/A</v>
      </c>
      <c r="DO88" s="296" t="e">
        <f t="shared" ca="1" si="130"/>
        <v>#N/A</v>
      </c>
      <c r="DP88" s="296" t="e">
        <f t="shared" ca="1" si="130"/>
        <v>#N/A</v>
      </c>
      <c r="DQ88" s="296" t="e">
        <f t="shared" ca="1" si="142"/>
        <v>#N/A</v>
      </c>
      <c r="DR88" s="297" t="e">
        <f t="shared" ca="1" si="142"/>
        <v>#N/A</v>
      </c>
      <c r="DS88" s="296" t="e">
        <f t="shared" ca="1" si="142"/>
        <v>#N/A</v>
      </c>
      <c r="DT88" s="296" t="e">
        <f t="shared" ca="1" si="142"/>
        <v>#N/A</v>
      </c>
      <c r="DU88" s="296" t="e">
        <f t="shared" ca="1" si="142"/>
        <v>#N/A</v>
      </c>
      <c r="DV88" s="296" t="e">
        <f t="shared" ca="1" si="142"/>
        <v>#N/A</v>
      </c>
      <c r="DW88" s="296" t="e">
        <f t="shared" ca="1" si="142"/>
        <v>#N/A</v>
      </c>
      <c r="DX88" s="296" t="e">
        <f t="shared" ca="1" si="142"/>
        <v>#N/A</v>
      </c>
      <c r="DY88" s="296" t="e">
        <f t="shared" ca="1" si="142"/>
        <v>#N/A</v>
      </c>
      <c r="DZ88" s="296" t="e">
        <f t="shared" ca="1" si="142"/>
        <v>#N/A</v>
      </c>
      <c r="EA88" s="296" t="e">
        <f t="shared" ca="1" si="142"/>
        <v>#N/A</v>
      </c>
      <c r="EB88" s="297" t="e">
        <f t="shared" ca="1" si="142"/>
        <v>#N/A</v>
      </c>
    </row>
    <row r="89" spans="1:132" ht="15" customHeight="1" x14ac:dyDescent="0.35">
      <c r="A89" s="327" t="s">
        <v>98</v>
      </c>
      <c r="B89" s="328">
        <f t="shared" si="134"/>
        <v>11</v>
      </c>
      <c r="C89" s="292" t="e">
        <f ca="1">CONCATENATE($A$1,".",VLOOKUP($F89,Tools!$J$3:$K$6,2,FALSE),".",VLOOKUP($A89,Tools!$N$3:$O$10,2,FALSE),".",1,".",VLOOKUP($G89,Tools!$R$3:$S$23,2,FALSE),".",$H89)</f>
        <v>#N/A</v>
      </c>
      <c r="D89" s="293" t="e">
        <f t="shared" ca="1" si="140"/>
        <v>#N/A</v>
      </c>
      <c r="E89" s="293" t="e">
        <f t="shared" ca="1" si="140"/>
        <v>#N/A</v>
      </c>
      <c r="F89" s="293" t="e">
        <f t="shared" ca="1" si="140"/>
        <v>#N/A</v>
      </c>
      <c r="G89" s="293" t="e">
        <f t="shared" ca="1" si="140"/>
        <v>#N/A</v>
      </c>
      <c r="H89" s="294" t="e">
        <f t="shared" ca="1" si="131"/>
        <v>#N/A</v>
      </c>
      <c r="I89" s="295" t="e">
        <f t="shared" ca="1" si="143"/>
        <v>#N/A</v>
      </c>
      <c r="J89" s="295" t="e">
        <f t="shared" ca="1" si="143"/>
        <v>#N/A</v>
      </c>
      <c r="K89" s="295" t="e">
        <f t="shared" ca="1" si="143"/>
        <v>#N/A</v>
      </c>
      <c r="L89" s="329" t="e">
        <f t="shared" ca="1" si="143"/>
        <v>#N/A</v>
      </c>
      <c r="M89" s="296" t="e">
        <f t="shared" ca="1" si="141"/>
        <v>#N/A</v>
      </c>
      <c r="N89" s="296" t="e">
        <f t="shared" ca="1" si="141"/>
        <v>#N/A</v>
      </c>
      <c r="O89" s="296" t="e">
        <f t="shared" ca="1" si="141"/>
        <v>#N/A</v>
      </c>
      <c r="P89" s="296" t="e">
        <f t="shared" ca="1" si="141"/>
        <v>#N/A</v>
      </c>
      <c r="Q89" s="296" t="e">
        <f t="shared" ca="1" si="141"/>
        <v>#N/A</v>
      </c>
      <c r="R89" s="296" t="e">
        <f t="shared" ca="1" si="141"/>
        <v>#N/A</v>
      </c>
      <c r="S89" s="296" t="e">
        <f t="shared" ca="1" si="141"/>
        <v>#N/A</v>
      </c>
      <c r="T89" s="296" t="e">
        <f t="shared" ca="1" si="141"/>
        <v>#N/A</v>
      </c>
      <c r="U89" s="296" t="e">
        <f t="shared" ca="1" si="141"/>
        <v>#N/A</v>
      </c>
      <c r="V89" s="297" t="e">
        <f t="shared" ca="1" si="141"/>
        <v>#N/A</v>
      </c>
      <c r="W89" s="296" t="e">
        <f t="shared" ca="1" si="141"/>
        <v>#N/A</v>
      </c>
      <c r="X89" s="296" t="e">
        <f t="shared" ca="1" si="141"/>
        <v>#N/A</v>
      </c>
      <c r="Y89" s="296" t="e">
        <f t="shared" ca="1" si="141"/>
        <v>#N/A</v>
      </c>
      <c r="Z89" s="296" t="e">
        <f t="shared" ca="1" si="141"/>
        <v>#N/A</v>
      </c>
      <c r="AA89" s="296" t="e">
        <f t="shared" ca="1" si="141"/>
        <v>#N/A</v>
      </c>
      <c r="AB89" s="296" t="e">
        <f t="shared" ca="1" si="141"/>
        <v>#N/A</v>
      </c>
      <c r="AC89" s="296" t="e">
        <f t="shared" ca="1" si="141"/>
        <v>#N/A</v>
      </c>
      <c r="AD89" s="296" t="e">
        <f t="shared" ca="1" si="138"/>
        <v>#N/A</v>
      </c>
      <c r="AE89" s="296" t="e">
        <f t="shared" ca="1" si="138"/>
        <v>#N/A</v>
      </c>
      <c r="AF89" s="297" t="e">
        <f t="shared" ca="1" si="138"/>
        <v>#N/A</v>
      </c>
      <c r="AG89" s="296" t="e">
        <f t="shared" ca="1" si="138"/>
        <v>#N/A</v>
      </c>
      <c r="AH89" s="296" t="e">
        <f t="shared" ca="1" si="138"/>
        <v>#N/A</v>
      </c>
      <c r="AI89" s="296" t="e">
        <f t="shared" ca="1" si="138"/>
        <v>#N/A</v>
      </c>
      <c r="AJ89" s="296" t="e">
        <f t="shared" ca="1" si="138"/>
        <v>#N/A</v>
      </c>
      <c r="AK89" s="296" t="e">
        <f t="shared" ca="1" si="138"/>
        <v>#N/A</v>
      </c>
      <c r="AL89" s="296" t="e">
        <f t="shared" ca="1" si="138"/>
        <v>#N/A</v>
      </c>
      <c r="AM89" s="296" t="e">
        <f t="shared" ca="1" si="138"/>
        <v>#N/A</v>
      </c>
      <c r="AN89" s="296" t="e">
        <f t="shared" ca="1" si="138"/>
        <v>#N/A</v>
      </c>
      <c r="AO89" s="296" t="e">
        <f t="shared" ca="1" si="136"/>
        <v>#N/A</v>
      </c>
      <c r="AP89" s="297" t="e">
        <f t="shared" ca="1" si="138"/>
        <v>#N/A</v>
      </c>
      <c r="AQ89" s="296" t="e">
        <f t="shared" ca="1" si="138"/>
        <v>#N/A</v>
      </c>
      <c r="AR89" s="296" t="e">
        <f t="shared" ca="1" si="138"/>
        <v>#N/A</v>
      </c>
      <c r="AS89" s="296" t="e">
        <f t="shared" ca="1" si="138"/>
        <v>#N/A</v>
      </c>
      <c r="AT89" s="296" t="e">
        <f t="shared" ca="1" si="138"/>
        <v>#N/A</v>
      </c>
      <c r="AU89" s="296" t="e">
        <f t="shared" ca="1" si="138"/>
        <v>#N/A</v>
      </c>
      <c r="AV89" s="296" t="e">
        <f t="shared" ca="1" si="136"/>
        <v>#N/A</v>
      </c>
      <c r="AW89" s="296" t="e">
        <f t="shared" ca="1" si="136"/>
        <v>#N/A</v>
      </c>
      <c r="AX89" s="296" t="e">
        <f t="shared" ca="1" si="136"/>
        <v>#N/A</v>
      </c>
      <c r="AY89" s="296" t="e">
        <f t="shared" ca="1" si="139"/>
        <v>#N/A</v>
      </c>
      <c r="AZ89" s="297" t="e">
        <f t="shared" ca="1" si="139"/>
        <v>#N/A</v>
      </c>
      <c r="BA89" s="296" t="e">
        <f t="shared" ca="1" si="139"/>
        <v>#N/A</v>
      </c>
      <c r="BB89" s="296" t="e">
        <f t="shared" ca="1" si="139"/>
        <v>#N/A</v>
      </c>
      <c r="BC89" s="296" t="e">
        <f t="shared" ca="1" si="139"/>
        <v>#N/A</v>
      </c>
      <c r="BD89" s="296" t="e">
        <f t="shared" ca="1" si="139"/>
        <v>#N/A</v>
      </c>
      <c r="BE89" s="296" t="e">
        <f t="shared" ca="1" si="139"/>
        <v>#N/A</v>
      </c>
      <c r="BF89" s="296" t="e">
        <f t="shared" ca="1" si="139"/>
        <v>#N/A</v>
      </c>
      <c r="BG89" s="296" t="e">
        <f t="shared" ca="1" si="139"/>
        <v>#N/A</v>
      </c>
      <c r="BH89" s="296" t="e">
        <f t="shared" ca="1" si="139"/>
        <v>#N/A</v>
      </c>
      <c r="BI89" s="296" t="e">
        <f t="shared" ca="1" si="137"/>
        <v>#N/A</v>
      </c>
      <c r="BJ89" s="297" t="e">
        <f t="shared" ca="1" si="139"/>
        <v>#N/A</v>
      </c>
      <c r="BK89" s="296" t="e">
        <f t="shared" ca="1" si="139"/>
        <v>#N/A</v>
      </c>
      <c r="BL89" s="296" t="e">
        <f t="shared" ca="1" si="139"/>
        <v>#N/A</v>
      </c>
      <c r="BM89" s="296" t="e">
        <f t="shared" ca="1" si="137"/>
        <v>#N/A</v>
      </c>
      <c r="BN89" s="296" t="e">
        <f t="shared" ca="1" si="137"/>
        <v>#N/A</v>
      </c>
      <c r="BO89" s="296" t="e">
        <f t="shared" ca="1" si="137"/>
        <v>#N/A</v>
      </c>
      <c r="BP89" s="296" t="e">
        <f t="shared" ca="1" si="137"/>
        <v>#N/A</v>
      </c>
      <c r="BQ89" s="296" t="e">
        <f t="shared" ca="1" si="137"/>
        <v>#N/A</v>
      </c>
      <c r="BR89" s="296" t="e">
        <f t="shared" ca="1" si="137"/>
        <v>#N/A</v>
      </c>
      <c r="BS89" s="296" t="e">
        <f t="shared" ca="1" si="137"/>
        <v>#N/A</v>
      </c>
      <c r="BT89" s="297" t="e">
        <f t="shared" ca="1" si="137"/>
        <v>#N/A</v>
      </c>
      <c r="BU89" s="296" t="e">
        <f t="shared" ca="1" si="145"/>
        <v>#N/A</v>
      </c>
      <c r="BV89" s="296" t="e">
        <f t="shared" ca="1" si="145"/>
        <v>#N/A</v>
      </c>
      <c r="BW89" s="296" t="e">
        <f t="shared" ca="1" si="145"/>
        <v>#N/A</v>
      </c>
      <c r="BX89" s="296" t="e">
        <f t="shared" ca="1" si="145"/>
        <v>#N/A</v>
      </c>
      <c r="BY89" s="296" t="e">
        <f t="shared" ca="1" si="145"/>
        <v>#N/A</v>
      </c>
      <c r="BZ89" s="296" t="e">
        <f t="shared" ca="1" si="145"/>
        <v>#N/A</v>
      </c>
      <c r="CA89" s="296" t="e">
        <f t="shared" ca="1" si="145"/>
        <v>#N/A</v>
      </c>
      <c r="CB89" s="296" t="e">
        <f t="shared" ca="1" si="145"/>
        <v>#N/A</v>
      </c>
      <c r="CC89" s="296" t="e">
        <f t="shared" ca="1" si="132"/>
        <v>#N/A</v>
      </c>
      <c r="CD89" s="297" t="e">
        <f t="shared" ca="1" si="132"/>
        <v>#N/A</v>
      </c>
      <c r="CE89" s="296" t="e">
        <f t="shared" ca="1" si="132"/>
        <v>#N/A</v>
      </c>
      <c r="CF89" s="296" t="e">
        <f t="shared" ca="1" si="132"/>
        <v>#N/A</v>
      </c>
      <c r="CG89" s="296" t="e">
        <f t="shared" ca="1" si="132"/>
        <v>#N/A</v>
      </c>
      <c r="CH89" s="296" t="e">
        <f t="shared" ca="1" si="132"/>
        <v>#N/A</v>
      </c>
      <c r="CI89" s="296" t="e">
        <f t="shared" ca="1" si="132"/>
        <v>#N/A</v>
      </c>
      <c r="CJ89" s="296" t="e">
        <f t="shared" ca="1" si="132"/>
        <v>#N/A</v>
      </c>
      <c r="CK89" s="296" t="e">
        <f t="shared" ca="1" si="132"/>
        <v>#N/A</v>
      </c>
      <c r="CL89" s="296" t="e">
        <f t="shared" ca="1" si="132"/>
        <v>#N/A</v>
      </c>
      <c r="CM89" s="296" t="e">
        <f t="shared" ca="1" si="132"/>
        <v>#N/A</v>
      </c>
      <c r="CN89" s="297" t="e">
        <f t="shared" ca="1" si="132"/>
        <v>#N/A</v>
      </c>
      <c r="CO89" s="296" t="e">
        <f t="shared" ca="1" si="133"/>
        <v>#N/A</v>
      </c>
      <c r="CP89" s="296" t="e">
        <f t="shared" ca="1" si="133"/>
        <v>#N/A</v>
      </c>
      <c r="CQ89" s="296" t="e">
        <f t="shared" ca="1" si="133"/>
        <v>#N/A</v>
      </c>
      <c r="CR89" s="296" t="e">
        <f t="shared" ca="1" si="133"/>
        <v>#N/A</v>
      </c>
      <c r="CS89" s="296" t="e">
        <f t="shared" ca="1" si="133"/>
        <v>#N/A</v>
      </c>
      <c r="CT89" s="296" t="e">
        <f t="shared" ca="1" si="133"/>
        <v>#N/A</v>
      </c>
      <c r="CU89" s="296" t="e">
        <f t="shared" ca="1" si="133"/>
        <v>#N/A</v>
      </c>
      <c r="CV89" s="296" t="e">
        <f t="shared" ca="1" si="133"/>
        <v>#N/A</v>
      </c>
      <c r="CW89" s="296" t="e">
        <f t="shared" ca="1" si="135"/>
        <v>#N/A</v>
      </c>
      <c r="CX89" s="297" t="e">
        <f t="shared" ca="1" si="135"/>
        <v>#N/A</v>
      </c>
      <c r="CY89" s="296" t="e">
        <f t="shared" ca="1" si="135"/>
        <v>#N/A</v>
      </c>
      <c r="CZ89" s="296" t="e">
        <f t="shared" ca="1" si="135"/>
        <v>#N/A</v>
      </c>
      <c r="DA89" s="296" t="e">
        <f t="shared" ca="1" si="135"/>
        <v>#N/A</v>
      </c>
      <c r="DB89" s="296" t="e">
        <f t="shared" ca="1" si="135"/>
        <v>#N/A</v>
      </c>
      <c r="DC89" s="296" t="e">
        <f t="shared" ca="1" si="135"/>
        <v>#N/A</v>
      </c>
      <c r="DD89" s="296" t="e">
        <f t="shared" ca="1" si="135"/>
        <v>#N/A</v>
      </c>
      <c r="DE89" s="296" t="e">
        <f t="shared" ca="1" si="135"/>
        <v>#N/A</v>
      </c>
      <c r="DF89" s="296" t="e">
        <f t="shared" ca="1" si="135"/>
        <v>#N/A</v>
      </c>
      <c r="DG89" s="296" t="e">
        <f t="shared" ca="1" si="135"/>
        <v>#N/A</v>
      </c>
      <c r="DH89" s="297" t="e">
        <f t="shared" ca="1" si="135"/>
        <v>#N/A</v>
      </c>
      <c r="DI89" s="296" t="e">
        <f t="shared" ca="1" si="130"/>
        <v>#N/A</v>
      </c>
      <c r="DJ89" s="296" t="e">
        <f t="shared" ca="1" si="130"/>
        <v>#N/A</v>
      </c>
      <c r="DK89" s="296" t="e">
        <f t="shared" ca="1" si="130"/>
        <v>#N/A</v>
      </c>
      <c r="DL89" s="296" t="e">
        <f t="shared" ca="1" si="130"/>
        <v>#N/A</v>
      </c>
      <c r="DM89" s="296" t="e">
        <f t="shared" ca="1" si="130"/>
        <v>#N/A</v>
      </c>
      <c r="DN89" s="296" t="e">
        <f t="shared" ca="1" si="130"/>
        <v>#N/A</v>
      </c>
      <c r="DO89" s="296" t="e">
        <f t="shared" ca="1" si="130"/>
        <v>#N/A</v>
      </c>
      <c r="DP89" s="296" t="e">
        <f t="shared" ca="1" si="130"/>
        <v>#N/A</v>
      </c>
      <c r="DQ89" s="296" t="e">
        <f t="shared" ca="1" si="142"/>
        <v>#N/A</v>
      </c>
      <c r="DR89" s="297" t="e">
        <f t="shared" ca="1" si="142"/>
        <v>#N/A</v>
      </c>
      <c r="DS89" s="296" t="e">
        <f t="shared" ca="1" si="142"/>
        <v>#N/A</v>
      </c>
      <c r="DT89" s="296" t="e">
        <f t="shared" ca="1" si="142"/>
        <v>#N/A</v>
      </c>
      <c r="DU89" s="296" t="e">
        <f t="shared" ca="1" si="142"/>
        <v>#N/A</v>
      </c>
      <c r="DV89" s="296" t="e">
        <f t="shared" ca="1" si="142"/>
        <v>#N/A</v>
      </c>
      <c r="DW89" s="296" t="e">
        <f t="shared" ca="1" si="142"/>
        <v>#N/A</v>
      </c>
      <c r="DX89" s="296" t="e">
        <f t="shared" ca="1" si="142"/>
        <v>#N/A</v>
      </c>
      <c r="DY89" s="296" t="e">
        <f t="shared" ca="1" si="142"/>
        <v>#N/A</v>
      </c>
      <c r="DZ89" s="296" t="e">
        <f t="shared" ca="1" si="142"/>
        <v>#N/A</v>
      </c>
      <c r="EA89" s="296" t="e">
        <f t="shared" ca="1" si="142"/>
        <v>#N/A</v>
      </c>
      <c r="EB89" s="297" t="e">
        <f t="shared" ca="1" si="142"/>
        <v>#N/A</v>
      </c>
    </row>
    <row r="90" spans="1:132" ht="15" customHeight="1" x14ac:dyDescent="0.35">
      <c r="A90" s="327" t="s">
        <v>98</v>
      </c>
      <c r="B90" s="328">
        <f t="shared" si="134"/>
        <v>12</v>
      </c>
      <c r="C90" s="292" t="e">
        <f ca="1">CONCATENATE($A$1,".",VLOOKUP($F90,Tools!$J$3:$K$6,2,FALSE),".",VLOOKUP($A90,Tools!$N$3:$O$10,2,FALSE),".",1,".",VLOOKUP($G90,Tools!$R$3:$S$23,2,FALSE),".",$H90)</f>
        <v>#N/A</v>
      </c>
      <c r="D90" s="293" t="e">
        <f t="shared" ca="1" si="140"/>
        <v>#N/A</v>
      </c>
      <c r="E90" s="293" t="e">
        <f t="shared" ca="1" si="140"/>
        <v>#N/A</v>
      </c>
      <c r="F90" s="293" t="e">
        <f t="shared" ca="1" si="140"/>
        <v>#N/A</v>
      </c>
      <c r="G90" s="293" t="e">
        <f t="shared" ca="1" si="140"/>
        <v>#N/A</v>
      </c>
      <c r="H90" s="294" t="e">
        <f t="shared" ca="1" si="131"/>
        <v>#N/A</v>
      </c>
      <c r="I90" s="295" t="e">
        <f t="shared" ca="1" si="143"/>
        <v>#N/A</v>
      </c>
      <c r="J90" s="295" t="e">
        <f t="shared" ca="1" si="143"/>
        <v>#N/A</v>
      </c>
      <c r="K90" s="295" t="e">
        <f t="shared" ca="1" si="143"/>
        <v>#N/A</v>
      </c>
      <c r="L90" s="329" t="e">
        <f t="shared" ca="1" si="143"/>
        <v>#N/A</v>
      </c>
      <c r="M90" s="296" t="e">
        <f t="shared" ca="1" si="141"/>
        <v>#N/A</v>
      </c>
      <c r="N90" s="296" t="e">
        <f t="shared" ca="1" si="141"/>
        <v>#N/A</v>
      </c>
      <c r="O90" s="296" t="e">
        <f t="shared" ca="1" si="141"/>
        <v>#N/A</v>
      </c>
      <c r="P90" s="296" t="e">
        <f t="shared" ca="1" si="141"/>
        <v>#N/A</v>
      </c>
      <c r="Q90" s="296" t="e">
        <f t="shared" ca="1" si="141"/>
        <v>#N/A</v>
      </c>
      <c r="R90" s="296" t="e">
        <f t="shared" ca="1" si="141"/>
        <v>#N/A</v>
      </c>
      <c r="S90" s="296" t="e">
        <f t="shared" ca="1" si="141"/>
        <v>#N/A</v>
      </c>
      <c r="T90" s="296" t="e">
        <f t="shared" ca="1" si="141"/>
        <v>#N/A</v>
      </c>
      <c r="U90" s="296" t="e">
        <f t="shared" ca="1" si="141"/>
        <v>#N/A</v>
      </c>
      <c r="V90" s="297" t="e">
        <f t="shared" ca="1" si="141"/>
        <v>#N/A</v>
      </c>
      <c r="W90" s="296" t="e">
        <f t="shared" ca="1" si="141"/>
        <v>#N/A</v>
      </c>
      <c r="X90" s="296" t="e">
        <f t="shared" ca="1" si="141"/>
        <v>#N/A</v>
      </c>
      <c r="Y90" s="296" t="e">
        <f t="shared" ca="1" si="141"/>
        <v>#N/A</v>
      </c>
      <c r="Z90" s="296" t="e">
        <f t="shared" ca="1" si="141"/>
        <v>#N/A</v>
      </c>
      <c r="AA90" s="296" t="e">
        <f t="shared" ca="1" si="141"/>
        <v>#N/A</v>
      </c>
      <c r="AB90" s="296" t="e">
        <f t="shared" ca="1" si="141"/>
        <v>#N/A</v>
      </c>
      <c r="AC90" s="296" t="e">
        <f t="shared" ca="1" si="141"/>
        <v>#N/A</v>
      </c>
      <c r="AD90" s="296" t="e">
        <f t="shared" ca="1" si="138"/>
        <v>#N/A</v>
      </c>
      <c r="AE90" s="296" t="e">
        <f t="shared" ca="1" si="138"/>
        <v>#N/A</v>
      </c>
      <c r="AF90" s="297" t="e">
        <f t="shared" ca="1" si="138"/>
        <v>#N/A</v>
      </c>
      <c r="AG90" s="296" t="e">
        <f t="shared" ca="1" si="138"/>
        <v>#N/A</v>
      </c>
      <c r="AH90" s="296" t="e">
        <f t="shared" ca="1" si="138"/>
        <v>#N/A</v>
      </c>
      <c r="AI90" s="296" t="e">
        <f t="shared" ca="1" si="138"/>
        <v>#N/A</v>
      </c>
      <c r="AJ90" s="296" t="e">
        <f t="shared" ca="1" si="138"/>
        <v>#N/A</v>
      </c>
      <c r="AK90" s="296" t="e">
        <f t="shared" ca="1" si="138"/>
        <v>#N/A</v>
      </c>
      <c r="AL90" s="296" t="e">
        <f t="shared" ca="1" si="138"/>
        <v>#N/A</v>
      </c>
      <c r="AM90" s="296" t="e">
        <f t="shared" ca="1" si="138"/>
        <v>#N/A</v>
      </c>
      <c r="AN90" s="296" t="e">
        <f t="shared" ca="1" si="138"/>
        <v>#N/A</v>
      </c>
      <c r="AO90" s="296" t="e">
        <f t="shared" ca="1" si="136"/>
        <v>#N/A</v>
      </c>
      <c r="AP90" s="297" t="e">
        <f t="shared" ca="1" si="138"/>
        <v>#N/A</v>
      </c>
      <c r="AQ90" s="296" t="e">
        <f t="shared" ca="1" si="138"/>
        <v>#N/A</v>
      </c>
      <c r="AR90" s="296" t="e">
        <f t="shared" ca="1" si="138"/>
        <v>#N/A</v>
      </c>
      <c r="AS90" s="296" t="e">
        <f t="shared" ca="1" si="138"/>
        <v>#N/A</v>
      </c>
      <c r="AT90" s="296" t="e">
        <f t="shared" ca="1" si="138"/>
        <v>#N/A</v>
      </c>
      <c r="AU90" s="296" t="e">
        <f t="shared" ca="1" si="138"/>
        <v>#N/A</v>
      </c>
      <c r="AV90" s="296" t="e">
        <f t="shared" ca="1" si="136"/>
        <v>#N/A</v>
      </c>
      <c r="AW90" s="296" t="e">
        <f t="shared" ca="1" si="136"/>
        <v>#N/A</v>
      </c>
      <c r="AX90" s="296" t="e">
        <f t="shared" ca="1" si="136"/>
        <v>#N/A</v>
      </c>
      <c r="AY90" s="296" t="e">
        <f t="shared" ca="1" si="139"/>
        <v>#N/A</v>
      </c>
      <c r="AZ90" s="297" t="e">
        <f t="shared" ca="1" si="139"/>
        <v>#N/A</v>
      </c>
      <c r="BA90" s="296" t="e">
        <f t="shared" ca="1" si="139"/>
        <v>#N/A</v>
      </c>
      <c r="BB90" s="296" t="e">
        <f t="shared" ca="1" si="139"/>
        <v>#N/A</v>
      </c>
      <c r="BC90" s="296" t="e">
        <f t="shared" ca="1" si="139"/>
        <v>#N/A</v>
      </c>
      <c r="BD90" s="296" t="e">
        <f t="shared" ca="1" si="139"/>
        <v>#N/A</v>
      </c>
      <c r="BE90" s="296" t="e">
        <f t="shared" ca="1" si="139"/>
        <v>#N/A</v>
      </c>
      <c r="BF90" s="296" t="e">
        <f t="shared" ca="1" si="139"/>
        <v>#N/A</v>
      </c>
      <c r="BG90" s="296" t="e">
        <f t="shared" ca="1" si="139"/>
        <v>#N/A</v>
      </c>
      <c r="BH90" s="296" t="e">
        <f t="shared" ca="1" si="139"/>
        <v>#N/A</v>
      </c>
      <c r="BI90" s="296" t="e">
        <f t="shared" ca="1" si="137"/>
        <v>#N/A</v>
      </c>
      <c r="BJ90" s="297" t="e">
        <f t="shared" ca="1" si="139"/>
        <v>#N/A</v>
      </c>
      <c r="BK90" s="296" t="e">
        <f t="shared" ca="1" si="139"/>
        <v>#N/A</v>
      </c>
      <c r="BL90" s="296" t="e">
        <f t="shared" ca="1" si="139"/>
        <v>#N/A</v>
      </c>
      <c r="BM90" s="296" t="e">
        <f t="shared" ca="1" si="137"/>
        <v>#N/A</v>
      </c>
      <c r="BN90" s="296" t="e">
        <f t="shared" ca="1" si="137"/>
        <v>#N/A</v>
      </c>
      <c r="BO90" s="296" t="e">
        <f t="shared" ca="1" si="137"/>
        <v>#N/A</v>
      </c>
      <c r="BP90" s="296" t="e">
        <f t="shared" ca="1" si="137"/>
        <v>#N/A</v>
      </c>
      <c r="BQ90" s="296" t="e">
        <f t="shared" ca="1" si="137"/>
        <v>#N/A</v>
      </c>
      <c r="BR90" s="296" t="e">
        <f t="shared" ca="1" si="137"/>
        <v>#N/A</v>
      </c>
      <c r="BS90" s="296" t="e">
        <f t="shared" ca="1" si="137"/>
        <v>#N/A</v>
      </c>
      <c r="BT90" s="297" t="e">
        <f t="shared" ca="1" si="137"/>
        <v>#N/A</v>
      </c>
      <c r="BU90" s="296" t="e">
        <f t="shared" ca="1" si="145"/>
        <v>#N/A</v>
      </c>
      <c r="BV90" s="296" t="e">
        <f t="shared" ca="1" si="145"/>
        <v>#N/A</v>
      </c>
      <c r="BW90" s="296" t="e">
        <f t="shared" ca="1" si="145"/>
        <v>#N/A</v>
      </c>
      <c r="BX90" s="296" t="e">
        <f t="shared" ca="1" si="145"/>
        <v>#N/A</v>
      </c>
      <c r="BY90" s="296" t="e">
        <f t="shared" ca="1" si="145"/>
        <v>#N/A</v>
      </c>
      <c r="BZ90" s="296" t="e">
        <f t="shared" ca="1" si="145"/>
        <v>#N/A</v>
      </c>
      <c r="CA90" s="296" t="e">
        <f t="shared" ca="1" si="145"/>
        <v>#N/A</v>
      </c>
      <c r="CB90" s="296" t="e">
        <f t="shared" ca="1" si="145"/>
        <v>#N/A</v>
      </c>
      <c r="CC90" s="296" t="e">
        <f t="shared" ca="1" si="132"/>
        <v>#N/A</v>
      </c>
      <c r="CD90" s="297" t="e">
        <f t="shared" ca="1" si="132"/>
        <v>#N/A</v>
      </c>
      <c r="CE90" s="296" t="e">
        <f t="shared" ca="1" si="132"/>
        <v>#N/A</v>
      </c>
      <c r="CF90" s="296" t="e">
        <f t="shared" ca="1" si="132"/>
        <v>#N/A</v>
      </c>
      <c r="CG90" s="296" t="e">
        <f t="shared" ca="1" si="132"/>
        <v>#N/A</v>
      </c>
      <c r="CH90" s="296" t="e">
        <f t="shared" ca="1" si="132"/>
        <v>#N/A</v>
      </c>
      <c r="CI90" s="296" t="e">
        <f t="shared" ca="1" si="132"/>
        <v>#N/A</v>
      </c>
      <c r="CJ90" s="296" t="e">
        <f t="shared" ca="1" si="132"/>
        <v>#N/A</v>
      </c>
      <c r="CK90" s="296" t="e">
        <f t="shared" ca="1" si="132"/>
        <v>#N/A</v>
      </c>
      <c r="CL90" s="296" t="e">
        <f t="shared" ca="1" si="132"/>
        <v>#N/A</v>
      </c>
      <c r="CM90" s="296" t="e">
        <f t="shared" ca="1" si="132"/>
        <v>#N/A</v>
      </c>
      <c r="CN90" s="297" t="e">
        <f t="shared" ca="1" si="132"/>
        <v>#N/A</v>
      </c>
      <c r="CO90" s="296" t="e">
        <f t="shared" ref="CO90:DD105" ca="1" si="146">IFERROR(INDEX(INDIRECT(CONCATENATE($A90,"!$A$1:$Z$999")),MATCH($B90,INDIRECT(CONCATENATE($A90,"!$A:$A")),0)+CO$3,CO$2)/$L90,INDEX(INDIRECT(CONCATENATE($A90,"!$A$1:$Z$999")),MATCH($B90,INDIRECT(CONCATENATE($A90,"!$A:$A")),0)+CO$3,CO$2))</f>
        <v>#N/A</v>
      </c>
      <c r="CP90" s="296" t="e">
        <f t="shared" ca="1" si="146"/>
        <v>#N/A</v>
      </c>
      <c r="CQ90" s="296" t="e">
        <f t="shared" ca="1" si="146"/>
        <v>#N/A</v>
      </c>
      <c r="CR90" s="296" t="e">
        <f t="shared" ca="1" si="146"/>
        <v>#N/A</v>
      </c>
      <c r="CS90" s="296" t="e">
        <f t="shared" ca="1" si="146"/>
        <v>#N/A</v>
      </c>
      <c r="CT90" s="296" t="e">
        <f t="shared" ca="1" si="146"/>
        <v>#N/A</v>
      </c>
      <c r="CU90" s="296" t="e">
        <f t="shared" ca="1" si="146"/>
        <v>#N/A</v>
      </c>
      <c r="CV90" s="296" t="e">
        <f t="shared" ca="1" si="146"/>
        <v>#N/A</v>
      </c>
      <c r="CW90" s="296" t="e">
        <f t="shared" ca="1" si="135"/>
        <v>#N/A</v>
      </c>
      <c r="CX90" s="297" t="e">
        <f t="shared" ca="1" si="135"/>
        <v>#N/A</v>
      </c>
      <c r="CY90" s="296" t="e">
        <f t="shared" ca="1" si="135"/>
        <v>#N/A</v>
      </c>
      <c r="CZ90" s="296" t="e">
        <f t="shared" ca="1" si="135"/>
        <v>#N/A</v>
      </c>
      <c r="DA90" s="296" t="e">
        <f t="shared" ca="1" si="135"/>
        <v>#N/A</v>
      </c>
      <c r="DB90" s="296" t="e">
        <f t="shared" ca="1" si="135"/>
        <v>#N/A</v>
      </c>
      <c r="DC90" s="296" t="e">
        <f t="shared" ca="1" si="135"/>
        <v>#N/A</v>
      </c>
      <c r="DD90" s="296" t="e">
        <f t="shared" ca="1" si="135"/>
        <v>#N/A</v>
      </c>
      <c r="DE90" s="296" t="e">
        <f t="shared" ca="1" si="135"/>
        <v>#N/A</v>
      </c>
      <c r="DF90" s="296" t="e">
        <f t="shared" ca="1" si="135"/>
        <v>#N/A</v>
      </c>
      <c r="DG90" s="296" t="e">
        <f t="shared" ca="1" si="135"/>
        <v>#N/A</v>
      </c>
      <c r="DH90" s="297" t="e">
        <f t="shared" ca="1" si="135"/>
        <v>#N/A</v>
      </c>
      <c r="DI90" s="296" t="e">
        <f t="shared" ca="1" si="130"/>
        <v>#N/A</v>
      </c>
      <c r="DJ90" s="296" t="e">
        <f t="shared" ca="1" si="130"/>
        <v>#N/A</v>
      </c>
      <c r="DK90" s="296" t="e">
        <f t="shared" ca="1" si="130"/>
        <v>#N/A</v>
      </c>
      <c r="DL90" s="296" t="e">
        <f t="shared" ca="1" si="130"/>
        <v>#N/A</v>
      </c>
      <c r="DM90" s="296" t="e">
        <f t="shared" ca="1" si="130"/>
        <v>#N/A</v>
      </c>
      <c r="DN90" s="296" t="e">
        <f t="shared" ca="1" si="130"/>
        <v>#N/A</v>
      </c>
      <c r="DO90" s="296" t="e">
        <f t="shared" ca="1" si="130"/>
        <v>#N/A</v>
      </c>
      <c r="DP90" s="296" t="e">
        <f t="shared" ca="1" si="130"/>
        <v>#N/A</v>
      </c>
      <c r="DQ90" s="296" t="e">
        <f t="shared" ca="1" si="142"/>
        <v>#N/A</v>
      </c>
      <c r="DR90" s="297" t="e">
        <f t="shared" ca="1" si="142"/>
        <v>#N/A</v>
      </c>
      <c r="DS90" s="296" t="e">
        <f t="shared" ca="1" si="142"/>
        <v>#N/A</v>
      </c>
      <c r="DT90" s="296" t="e">
        <f t="shared" ca="1" si="142"/>
        <v>#N/A</v>
      </c>
      <c r="DU90" s="296" t="e">
        <f t="shared" ca="1" si="142"/>
        <v>#N/A</v>
      </c>
      <c r="DV90" s="296" t="e">
        <f t="shared" ca="1" si="142"/>
        <v>#N/A</v>
      </c>
      <c r="DW90" s="296" t="e">
        <f t="shared" ca="1" si="142"/>
        <v>#N/A</v>
      </c>
      <c r="DX90" s="296" t="e">
        <f t="shared" ca="1" si="142"/>
        <v>#N/A</v>
      </c>
      <c r="DY90" s="296" t="e">
        <f t="shared" ca="1" si="142"/>
        <v>#N/A</v>
      </c>
      <c r="DZ90" s="296" t="e">
        <f t="shared" ca="1" si="142"/>
        <v>#N/A</v>
      </c>
      <c r="EA90" s="296" t="e">
        <f t="shared" ca="1" si="142"/>
        <v>#N/A</v>
      </c>
      <c r="EB90" s="297" t="e">
        <f t="shared" ca="1" si="142"/>
        <v>#N/A</v>
      </c>
    </row>
    <row r="91" spans="1:132" ht="15" customHeight="1" x14ac:dyDescent="0.35">
      <c r="A91" s="327" t="s">
        <v>98</v>
      </c>
      <c r="B91" s="328">
        <f t="shared" si="134"/>
        <v>13</v>
      </c>
      <c r="C91" s="292" t="e">
        <f ca="1">CONCATENATE($A$1,".",VLOOKUP($F91,Tools!$J$3:$K$6,2,FALSE),".",VLOOKUP($A91,Tools!$N$3:$O$10,2,FALSE),".",1,".",VLOOKUP($G91,Tools!$R$3:$S$23,2,FALSE),".",$H91)</f>
        <v>#N/A</v>
      </c>
      <c r="D91" s="293" t="e">
        <f t="shared" ca="1" si="140"/>
        <v>#N/A</v>
      </c>
      <c r="E91" s="293" t="e">
        <f t="shared" ca="1" si="140"/>
        <v>#N/A</v>
      </c>
      <c r="F91" s="293" t="e">
        <f t="shared" ca="1" si="140"/>
        <v>#N/A</v>
      </c>
      <c r="G91" s="293" t="e">
        <f t="shared" ca="1" si="140"/>
        <v>#N/A</v>
      </c>
      <c r="H91" s="294" t="e">
        <f t="shared" ca="1" si="131"/>
        <v>#N/A</v>
      </c>
      <c r="I91" s="295" t="e">
        <f t="shared" ca="1" si="143"/>
        <v>#N/A</v>
      </c>
      <c r="J91" s="295" t="e">
        <f t="shared" ca="1" si="143"/>
        <v>#N/A</v>
      </c>
      <c r="K91" s="295" t="e">
        <f t="shared" ca="1" si="143"/>
        <v>#N/A</v>
      </c>
      <c r="L91" s="329" t="e">
        <f t="shared" ca="1" si="143"/>
        <v>#N/A</v>
      </c>
      <c r="M91" s="296" t="e">
        <f t="shared" ca="1" si="141"/>
        <v>#N/A</v>
      </c>
      <c r="N91" s="296" t="e">
        <f t="shared" ca="1" si="141"/>
        <v>#N/A</v>
      </c>
      <c r="O91" s="296" t="e">
        <f t="shared" ca="1" si="141"/>
        <v>#N/A</v>
      </c>
      <c r="P91" s="296" t="e">
        <f t="shared" ca="1" si="141"/>
        <v>#N/A</v>
      </c>
      <c r="Q91" s="296" t="e">
        <f t="shared" ca="1" si="141"/>
        <v>#N/A</v>
      </c>
      <c r="R91" s="296" t="e">
        <f t="shared" ca="1" si="141"/>
        <v>#N/A</v>
      </c>
      <c r="S91" s="296" t="e">
        <f t="shared" ca="1" si="141"/>
        <v>#N/A</v>
      </c>
      <c r="T91" s="296" t="e">
        <f t="shared" ca="1" si="141"/>
        <v>#N/A</v>
      </c>
      <c r="U91" s="296" t="e">
        <f t="shared" ca="1" si="141"/>
        <v>#N/A</v>
      </c>
      <c r="V91" s="297" t="e">
        <f t="shared" ca="1" si="141"/>
        <v>#N/A</v>
      </c>
      <c r="W91" s="296" t="e">
        <f t="shared" ca="1" si="141"/>
        <v>#N/A</v>
      </c>
      <c r="X91" s="296" t="e">
        <f t="shared" ca="1" si="141"/>
        <v>#N/A</v>
      </c>
      <c r="Y91" s="296" t="e">
        <f t="shared" ca="1" si="141"/>
        <v>#N/A</v>
      </c>
      <c r="Z91" s="296" t="e">
        <f t="shared" ca="1" si="141"/>
        <v>#N/A</v>
      </c>
      <c r="AA91" s="296" t="e">
        <f t="shared" ca="1" si="141"/>
        <v>#N/A</v>
      </c>
      <c r="AB91" s="296" t="e">
        <f t="shared" ca="1" si="141"/>
        <v>#N/A</v>
      </c>
      <c r="AC91" s="296" t="e">
        <f t="shared" ca="1" si="141"/>
        <v>#N/A</v>
      </c>
      <c r="AD91" s="296" t="e">
        <f t="shared" ca="1" si="138"/>
        <v>#N/A</v>
      </c>
      <c r="AE91" s="296" t="e">
        <f t="shared" ca="1" si="138"/>
        <v>#N/A</v>
      </c>
      <c r="AF91" s="297" t="e">
        <f t="shared" ca="1" si="138"/>
        <v>#N/A</v>
      </c>
      <c r="AG91" s="296" t="e">
        <f t="shared" ca="1" si="138"/>
        <v>#N/A</v>
      </c>
      <c r="AH91" s="296" t="e">
        <f t="shared" ca="1" si="138"/>
        <v>#N/A</v>
      </c>
      <c r="AI91" s="296" t="e">
        <f t="shared" ca="1" si="138"/>
        <v>#N/A</v>
      </c>
      <c r="AJ91" s="296" t="e">
        <f t="shared" ca="1" si="138"/>
        <v>#N/A</v>
      </c>
      <c r="AK91" s="296" t="e">
        <f t="shared" ca="1" si="138"/>
        <v>#N/A</v>
      </c>
      <c r="AL91" s="296" t="e">
        <f t="shared" ca="1" si="138"/>
        <v>#N/A</v>
      </c>
      <c r="AM91" s="296" t="e">
        <f t="shared" ca="1" si="138"/>
        <v>#N/A</v>
      </c>
      <c r="AN91" s="296" t="e">
        <f t="shared" ca="1" si="138"/>
        <v>#N/A</v>
      </c>
      <c r="AO91" s="296" t="e">
        <f t="shared" ca="1" si="136"/>
        <v>#N/A</v>
      </c>
      <c r="AP91" s="297" t="e">
        <f t="shared" ca="1" si="138"/>
        <v>#N/A</v>
      </c>
      <c r="AQ91" s="296" t="e">
        <f t="shared" ca="1" si="138"/>
        <v>#N/A</v>
      </c>
      <c r="AR91" s="296" t="e">
        <f t="shared" ca="1" si="138"/>
        <v>#N/A</v>
      </c>
      <c r="AS91" s="296" t="e">
        <f t="shared" ca="1" si="138"/>
        <v>#N/A</v>
      </c>
      <c r="AT91" s="296" t="e">
        <f t="shared" ca="1" si="138"/>
        <v>#N/A</v>
      </c>
      <c r="AU91" s="296" t="e">
        <f t="shared" ca="1" si="138"/>
        <v>#N/A</v>
      </c>
      <c r="AV91" s="296" t="e">
        <f t="shared" ca="1" si="136"/>
        <v>#N/A</v>
      </c>
      <c r="AW91" s="296" t="e">
        <f t="shared" ca="1" si="136"/>
        <v>#N/A</v>
      </c>
      <c r="AX91" s="296" t="e">
        <f t="shared" ca="1" si="136"/>
        <v>#N/A</v>
      </c>
      <c r="AY91" s="296" t="e">
        <f t="shared" ca="1" si="139"/>
        <v>#N/A</v>
      </c>
      <c r="AZ91" s="297" t="e">
        <f t="shared" ca="1" si="139"/>
        <v>#N/A</v>
      </c>
      <c r="BA91" s="296" t="e">
        <f t="shared" ca="1" si="139"/>
        <v>#N/A</v>
      </c>
      <c r="BB91" s="296" t="e">
        <f t="shared" ca="1" si="139"/>
        <v>#N/A</v>
      </c>
      <c r="BC91" s="296" t="e">
        <f t="shared" ca="1" si="139"/>
        <v>#N/A</v>
      </c>
      <c r="BD91" s="296" t="e">
        <f t="shared" ca="1" si="139"/>
        <v>#N/A</v>
      </c>
      <c r="BE91" s="296" t="e">
        <f t="shared" ca="1" si="139"/>
        <v>#N/A</v>
      </c>
      <c r="BF91" s="296" t="e">
        <f t="shared" ca="1" si="139"/>
        <v>#N/A</v>
      </c>
      <c r="BG91" s="296" t="e">
        <f t="shared" ca="1" si="139"/>
        <v>#N/A</v>
      </c>
      <c r="BH91" s="296" t="e">
        <f t="shared" ca="1" si="139"/>
        <v>#N/A</v>
      </c>
      <c r="BI91" s="296" t="e">
        <f t="shared" ca="1" si="137"/>
        <v>#N/A</v>
      </c>
      <c r="BJ91" s="297" t="e">
        <f t="shared" ca="1" si="139"/>
        <v>#N/A</v>
      </c>
      <c r="BK91" s="296" t="e">
        <f t="shared" ca="1" si="139"/>
        <v>#N/A</v>
      </c>
      <c r="BL91" s="296" t="e">
        <f t="shared" ca="1" si="139"/>
        <v>#N/A</v>
      </c>
      <c r="BM91" s="296" t="e">
        <f t="shared" ca="1" si="137"/>
        <v>#N/A</v>
      </c>
      <c r="BN91" s="296" t="e">
        <f t="shared" ca="1" si="137"/>
        <v>#N/A</v>
      </c>
      <c r="BO91" s="296" t="e">
        <f t="shared" ca="1" si="137"/>
        <v>#N/A</v>
      </c>
      <c r="BP91" s="296" t="e">
        <f t="shared" ca="1" si="137"/>
        <v>#N/A</v>
      </c>
      <c r="BQ91" s="296" t="e">
        <f t="shared" ca="1" si="137"/>
        <v>#N/A</v>
      </c>
      <c r="BR91" s="296" t="e">
        <f t="shared" ca="1" si="137"/>
        <v>#N/A</v>
      </c>
      <c r="BS91" s="296" t="e">
        <f t="shared" ca="1" si="137"/>
        <v>#N/A</v>
      </c>
      <c r="BT91" s="297" t="e">
        <f t="shared" ca="1" si="137"/>
        <v>#N/A</v>
      </c>
      <c r="BU91" s="296" t="e">
        <f t="shared" ca="1" si="145"/>
        <v>#N/A</v>
      </c>
      <c r="BV91" s="296" t="e">
        <f t="shared" ca="1" si="145"/>
        <v>#N/A</v>
      </c>
      <c r="BW91" s="296" t="e">
        <f t="shared" ca="1" si="145"/>
        <v>#N/A</v>
      </c>
      <c r="BX91" s="296" t="e">
        <f t="shared" ca="1" si="145"/>
        <v>#N/A</v>
      </c>
      <c r="BY91" s="296" t="e">
        <f t="shared" ca="1" si="145"/>
        <v>#N/A</v>
      </c>
      <c r="BZ91" s="296" t="e">
        <f t="shared" ca="1" si="145"/>
        <v>#N/A</v>
      </c>
      <c r="CA91" s="296" t="e">
        <f t="shared" ca="1" si="145"/>
        <v>#N/A</v>
      </c>
      <c r="CB91" s="296" t="e">
        <f t="shared" ca="1" si="145"/>
        <v>#N/A</v>
      </c>
      <c r="CC91" s="296" t="e">
        <f t="shared" ca="1" si="132"/>
        <v>#N/A</v>
      </c>
      <c r="CD91" s="297" t="e">
        <f t="shared" ca="1" si="132"/>
        <v>#N/A</v>
      </c>
      <c r="CE91" s="296" t="e">
        <f t="shared" ca="1" si="132"/>
        <v>#N/A</v>
      </c>
      <c r="CF91" s="296" t="e">
        <f t="shared" ca="1" si="132"/>
        <v>#N/A</v>
      </c>
      <c r="CG91" s="296" t="e">
        <f t="shared" ca="1" si="132"/>
        <v>#N/A</v>
      </c>
      <c r="CH91" s="296" t="e">
        <f t="shared" ca="1" si="132"/>
        <v>#N/A</v>
      </c>
      <c r="CI91" s="296" t="e">
        <f t="shared" ca="1" si="132"/>
        <v>#N/A</v>
      </c>
      <c r="CJ91" s="296" t="e">
        <f t="shared" ca="1" si="132"/>
        <v>#N/A</v>
      </c>
      <c r="CK91" s="296" t="e">
        <f t="shared" ca="1" si="132"/>
        <v>#N/A</v>
      </c>
      <c r="CL91" s="296" t="e">
        <f t="shared" ca="1" si="132"/>
        <v>#N/A</v>
      </c>
      <c r="CM91" s="296" t="e">
        <f t="shared" ca="1" si="132"/>
        <v>#N/A</v>
      </c>
      <c r="CN91" s="297" t="e">
        <f t="shared" ca="1" si="132"/>
        <v>#N/A</v>
      </c>
      <c r="CO91" s="296" t="e">
        <f t="shared" ca="1" si="146"/>
        <v>#N/A</v>
      </c>
      <c r="CP91" s="296" t="e">
        <f t="shared" ca="1" si="146"/>
        <v>#N/A</v>
      </c>
      <c r="CQ91" s="296" t="e">
        <f t="shared" ca="1" si="146"/>
        <v>#N/A</v>
      </c>
      <c r="CR91" s="296" t="e">
        <f t="shared" ca="1" si="146"/>
        <v>#N/A</v>
      </c>
      <c r="CS91" s="296" t="e">
        <f t="shared" ca="1" si="146"/>
        <v>#N/A</v>
      </c>
      <c r="CT91" s="296" t="e">
        <f t="shared" ca="1" si="146"/>
        <v>#N/A</v>
      </c>
      <c r="CU91" s="296" t="e">
        <f t="shared" ca="1" si="146"/>
        <v>#N/A</v>
      </c>
      <c r="CV91" s="296" t="e">
        <f t="shared" ca="1" si="146"/>
        <v>#N/A</v>
      </c>
      <c r="CW91" s="296" t="e">
        <f t="shared" ca="1" si="135"/>
        <v>#N/A</v>
      </c>
      <c r="CX91" s="297" t="e">
        <f t="shared" ca="1" si="135"/>
        <v>#N/A</v>
      </c>
      <c r="CY91" s="296" t="e">
        <f t="shared" ca="1" si="135"/>
        <v>#N/A</v>
      </c>
      <c r="CZ91" s="296" t="e">
        <f t="shared" ca="1" si="135"/>
        <v>#N/A</v>
      </c>
      <c r="DA91" s="296" t="e">
        <f t="shared" ca="1" si="135"/>
        <v>#N/A</v>
      </c>
      <c r="DB91" s="296" t="e">
        <f t="shared" ca="1" si="135"/>
        <v>#N/A</v>
      </c>
      <c r="DC91" s="296" t="e">
        <f t="shared" ca="1" si="135"/>
        <v>#N/A</v>
      </c>
      <c r="DD91" s="296" t="e">
        <f t="shared" ca="1" si="135"/>
        <v>#N/A</v>
      </c>
      <c r="DE91" s="296" t="e">
        <f t="shared" ca="1" si="135"/>
        <v>#N/A</v>
      </c>
      <c r="DF91" s="296" t="e">
        <f t="shared" ca="1" si="135"/>
        <v>#N/A</v>
      </c>
      <c r="DG91" s="296" t="e">
        <f t="shared" ca="1" si="135"/>
        <v>#N/A</v>
      </c>
      <c r="DH91" s="297" t="e">
        <f t="shared" ca="1" si="135"/>
        <v>#N/A</v>
      </c>
      <c r="DI91" s="296" t="e">
        <f t="shared" ca="1" si="135"/>
        <v>#N/A</v>
      </c>
      <c r="DJ91" s="296" t="e">
        <f t="shared" ca="1" si="135"/>
        <v>#N/A</v>
      </c>
      <c r="DK91" s="296" t="e">
        <f t="shared" ca="1" si="135"/>
        <v>#N/A</v>
      </c>
      <c r="DL91" s="296" t="e">
        <f t="shared" ca="1" si="135"/>
        <v>#N/A</v>
      </c>
      <c r="DM91" s="296" t="e">
        <f t="shared" ref="DM91:DT96" ca="1" si="147">IFERROR(INDEX(INDIRECT(CONCATENATE($A91,"!$A$1:$Z$999")),MATCH($B91,INDIRECT(CONCATENATE($A91,"!$A:$A")),0)+DM$3,DM$2)/$L91,INDEX(INDIRECT(CONCATENATE($A91,"!$A$1:$Z$999")),MATCH($B91,INDIRECT(CONCATENATE($A91,"!$A:$A")),0)+DM$3,DM$2))</f>
        <v>#N/A</v>
      </c>
      <c r="DN91" s="296" t="e">
        <f t="shared" ca="1" si="147"/>
        <v>#N/A</v>
      </c>
      <c r="DO91" s="296" t="e">
        <f t="shared" ca="1" si="147"/>
        <v>#N/A</v>
      </c>
      <c r="DP91" s="296" t="e">
        <f t="shared" ca="1" si="147"/>
        <v>#N/A</v>
      </c>
      <c r="DQ91" s="296" t="e">
        <f t="shared" ca="1" si="142"/>
        <v>#N/A</v>
      </c>
      <c r="DR91" s="297" t="e">
        <f t="shared" ca="1" si="142"/>
        <v>#N/A</v>
      </c>
      <c r="DS91" s="296" t="e">
        <f t="shared" ca="1" si="142"/>
        <v>#N/A</v>
      </c>
      <c r="DT91" s="296" t="e">
        <f t="shared" ca="1" si="142"/>
        <v>#N/A</v>
      </c>
      <c r="DU91" s="296" t="e">
        <f t="shared" ca="1" si="142"/>
        <v>#N/A</v>
      </c>
      <c r="DV91" s="296" t="e">
        <f t="shared" ca="1" si="142"/>
        <v>#N/A</v>
      </c>
      <c r="DW91" s="296" t="e">
        <f t="shared" ca="1" si="142"/>
        <v>#N/A</v>
      </c>
      <c r="DX91" s="296" t="e">
        <f t="shared" ca="1" si="142"/>
        <v>#N/A</v>
      </c>
      <c r="DY91" s="296" t="e">
        <f t="shared" ca="1" si="142"/>
        <v>#N/A</v>
      </c>
      <c r="DZ91" s="296" t="e">
        <f t="shared" ca="1" si="142"/>
        <v>#N/A</v>
      </c>
      <c r="EA91" s="296" t="e">
        <f t="shared" ca="1" si="142"/>
        <v>#N/A</v>
      </c>
      <c r="EB91" s="297" t="e">
        <f t="shared" ca="1" si="142"/>
        <v>#N/A</v>
      </c>
    </row>
    <row r="92" spans="1:132" ht="15" customHeight="1" x14ac:dyDescent="0.35">
      <c r="A92" s="327" t="s">
        <v>98</v>
      </c>
      <c r="B92" s="328">
        <f t="shared" si="134"/>
        <v>14</v>
      </c>
      <c r="C92" s="292" t="e">
        <f ca="1">CONCATENATE($A$1,".",VLOOKUP($F92,Tools!$J$3:$K$6,2,FALSE),".",VLOOKUP($A92,Tools!$N$3:$O$10,2,FALSE),".",1,".",VLOOKUP($G92,Tools!$R$3:$S$23,2,FALSE),".",$H92)</f>
        <v>#N/A</v>
      </c>
      <c r="D92" s="293" t="e">
        <f t="shared" ca="1" si="140"/>
        <v>#N/A</v>
      </c>
      <c r="E92" s="293" t="e">
        <f t="shared" ca="1" si="140"/>
        <v>#N/A</v>
      </c>
      <c r="F92" s="293" t="e">
        <f t="shared" ca="1" si="140"/>
        <v>#N/A</v>
      </c>
      <c r="G92" s="293" t="e">
        <f t="shared" ca="1" si="140"/>
        <v>#N/A</v>
      </c>
      <c r="H92" s="294" t="e">
        <f t="shared" ca="1" si="131"/>
        <v>#N/A</v>
      </c>
      <c r="I92" s="295" t="e">
        <f t="shared" ca="1" si="143"/>
        <v>#N/A</v>
      </c>
      <c r="J92" s="295" t="e">
        <f t="shared" ca="1" si="143"/>
        <v>#N/A</v>
      </c>
      <c r="K92" s="295" t="e">
        <f t="shared" ca="1" si="143"/>
        <v>#N/A</v>
      </c>
      <c r="L92" s="329" t="e">
        <f t="shared" ca="1" si="143"/>
        <v>#N/A</v>
      </c>
      <c r="M92" s="296" t="e">
        <f t="shared" ca="1" si="141"/>
        <v>#N/A</v>
      </c>
      <c r="N92" s="296" t="e">
        <f t="shared" ca="1" si="141"/>
        <v>#N/A</v>
      </c>
      <c r="O92" s="296" t="e">
        <f t="shared" ca="1" si="141"/>
        <v>#N/A</v>
      </c>
      <c r="P92" s="296" t="e">
        <f t="shared" ca="1" si="141"/>
        <v>#N/A</v>
      </c>
      <c r="Q92" s="296" t="e">
        <f t="shared" ca="1" si="141"/>
        <v>#N/A</v>
      </c>
      <c r="R92" s="296" t="e">
        <f t="shared" ca="1" si="141"/>
        <v>#N/A</v>
      </c>
      <c r="S92" s="296" t="e">
        <f t="shared" ca="1" si="141"/>
        <v>#N/A</v>
      </c>
      <c r="T92" s="296" t="e">
        <f t="shared" ca="1" si="141"/>
        <v>#N/A</v>
      </c>
      <c r="U92" s="296" t="e">
        <f t="shared" ca="1" si="141"/>
        <v>#N/A</v>
      </c>
      <c r="V92" s="297" t="e">
        <f t="shared" ca="1" si="141"/>
        <v>#N/A</v>
      </c>
      <c r="W92" s="296" t="e">
        <f t="shared" ca="1" si="141"/>
        <v>#N/A</v>
      </c>
      <c r="X92" s="296" t="e">
        <f t="shared" ca="1" si="141"/>
        <v>#N/A</v>
      </c>
      <c r="Y92" s="296" t="e">
        <f t="shared" ca="1" si="141"/>
        <v>#N/A</v>
      </c>
      <c r="Z92" s="296" t="e">
        <f t="shared" ca="1" si="141"/>
        <v>#N/A</v>
      </c>
      <c r="AA92" s="296" t="e">
        <f t="shared" ca="1" si="141"/>
        <v>#N/A</v>
      </c>
      <c r="AB92" s="296" t="e">
        <f t="shared" ca="1" si="141"/>
        <v>#N/A</v>
      </c>
      <c r="AC92" s="296" t="e">
        <f t="shared" ca="1" si="141"/>
        <v>#N/A</v>
      </c>
      <c r="AD92" s="296" t="e">
        <f t="shared" ca="1" si="138"/>
        <v>#N/A</v>
      </c>
      <c r="AE92" s="296" t="e">
        <f t="shared" ca="1" si="138"/>
        <v>#N/A</v>
      </c>
      <c r="AF92" s="297" t="e">
        <f t="shared" ca="1" si="138"/>
        <v>#N/A</v>
      </c>
      <c r="AG92" s="296" t="e">
        <f t="shared" ca="1" si="138"/>
        <v>#N/A</v>
      </c>
      <c r="AH92" s="296" t="e">
        <f t="shared" ca="1" si="138"/>
        <v>#N/A</v>
      </c>
      <c r="AI92" s="296" t="e">
        <f t="shared" ca="1" si="138"/>
        <v>#N/A</v>
      </c>
      <c r="AJ92" s="296" t="e">
        <f t="shared" ca="1" si="138"/>
        <v>#N/A</v>
      </c>
      <c r="AK92" s="296" t="e">
        <f t="shared" ca="1" si="138"/>
        <v>#N/A</v>
      </c>
      <c r="AL92" s="296" t="e">
        <f t="shared" ca="1" si="138"/>
        <v>#N/A</v>
      </c>
      <c r="AM92" s="296" t="e">
        <f t="shared" ca="1" si="138"/>
        <v>#N/A</v>
      </c>
      <c r="AN92" s="296" t="e">
        <f t="shared" ca="1" si="138"/>
        <v>#N/A</v>
      </c>
      <c r="AO92" s="296" t="e">
        <f t="shared" ca="1" si="136"/>
        <v>#N/A</v>
      </c>
      <c r="AP92" s="297" t="e">
        <f t="shared" ca="1" si="138"/>
        <v>#N/A</v>
      </c>
      <c r="AQ92" s="296" t="e">
        <f t="shared" ca="1" si="138"/>
        <v>#N/A</v>
      </c>
      <c r="AR92" s="296" t="e">
        <f t="shared" ca="1" si="138"/>
        <v>#N/A</v>
      </c>
      <c r="AS92" s="296" t="e">
        <f t="shared" ca="1" si="138"/>
        <v>#N/A</v>
      </c>
      <c r="AT92" s="296" t="e">
        <f t="shared" ca="1" si="138"/>
        <v>#N/A</v>
      </c>
      <c r="AU92" s="296" t="e">
        <f t="shared" ca="1" si="138"/>
        <v>#N/A</v>
      </c>
      <c r="AV92" s="296" t="e">
        <f t="shared" ca="1" si="136"/>
        <v>#N/A</v>
      </c>
      <c r="AW92" s="296" t="e">
        <f t="shared" ca="1" si="136"/>
        <v>#N/A</v>
      </c>
      <c r="AX92" s="296" t="e">
        <f t="shared" ca="1" si="136"/>
        <v>#N/A</v>
      </c>
      <c r="AY92" s="296" t="e">
        <f t="shared" ca="1" si="139"/>
        <v>#N/A</v>
      </c>
      <c r="AZ92" s="297" t="e">
        <f t="shared" ca="1" si="139"/>
        <v>#N/A</v>
      </c>
      <c r="BA92" s="296" t="e">
        <f t="shared" ca="1" si="139"/>
        <v>#N/A</v>
      </c>
      <c r="BB92" s="296" t="e">
        <f t="shared" ca="1" si="139"/>
        <v>#N/A</v>
      </c>
      <c r="BC92" s="296" t="e">
        <f t="shared" ca="1" si="139"/>
        <v>#N/A</v>
      </c>
      <c r="BD92" s="296" t="e">
        <f t="shared" ca="1" si="139"/>
        <v>#N/A</v>
      </c>
      <c r="BE92" s="296" t="e">
        <f t="shared" ca="1" si="139"/>
        <v>#N/A</v>
      </c>
      <c r="BF92" s="296" t="e">
        <f t="shared" ca="1" si="139"/>
        <v>#N/A</v>
      </c>
      <c r="BG92" s="296" t="e">
        <f t="shared" ca="1" si="139"/>
        <v>#N/A</v>
      </c>
      <c r="BH92" s="296" t="e">
        <f t="shared" ca="1" si="139"/>
        <v>#N/A</v>
      </c>
      <c r="BI92" s="296" t="e">
        <f t="shared" ca="1" si="137"/>
        <v>#N/A</v>
      </c>
      <c r="BJ92" s="297" t="e">
        <f t="shared" ca="1" si="139"/>
        <v>#N/A</v>
      </c>
      <c r="BK92" s="296" t="e">
        <f t="shared" ca="1" si="139"/>
        <v>#N/A</v>
      </c>
      <c r="BL92" s="296" t="e">
        <f t="shared" ca="1" si="139"/>
        <v>#N/A</v>
      </c>
      <c r="BM92" s="296" t="e">
        <f t="shared" ca="1" si="137"/>
        <v>#N/A</v>
      </c>
      <c r="BN92" s="296" t="e">
        <f t="shared" ca="1" si="137"/>
        <v>#N/A</v>
      </c>
      <c r="BO92" s="296" t="e">
        <f t="shared" ca="1" si="137"/>
        <v>#N/A</v>
      </c>
      <c r="BP92" s="296" t="e">
        <f t="shared" ca="1" si="137"/>
        <v>#N/A</v>
      </c>
      <c r="BQ92" s="296" t="e">
        <f t="shared" ca="1" si="137"/>
        <v>#N/A</v>
      </c>
      <c r="BR92" s="296" t="e">
        <f t="shared" ca="1" si="137"/>
        <v>#N/A</v>
      </c>
      <c r="BS92" s="296" t="e">
        <f t="shared" ca="1" si="137"/>
        <v>#N/A</v>
      </c>
      <c r="BT92" s="297" t="e">
        <f t="shared" ca="1" si="137"/>
        <v>#N/A</v>
      </c>
      <c r="BU92" s="296" t="e">
        <f t="shared" ca="1" si="145"/>
        <v>#N/A</v>
      </c>
      <c r="BV92" s="296" t="e">
        <f t="shared" ca="1" si="145"/>
        <v>#N/A</v>
      </c>
      <c r="BW92" s="296" t="e">
        <f t="shared" ca="1" si="145"/>
        <v>#N/A</v>
      </c>
      <c r="BX92" s="296" t="e">
        <f t="shared" ca="1" si="145"/>
        <v>#N/A</v>
      </c>
      <c r="BY92" s="296" t="e">
        <f t="shared" ca="1" si="145"/>
        <v>#N/A</v>
      </c>
      <c r="BZ92" s="296" t="e">
        <f t="shared" ca="1" si="145"/>
        <v>#N/A</v>
      </c>
      <c r="CA92" s="296" t="e">
        <f t="shared" ca="1" si="145"/>
        <v>#N/A</v>
      </c>
      <c r="CB92" s="296" t="e">
        <f t="shared" ca="1" si="145"/>
        <v>#N/A</v>
      </c>
      <c r="CC92" s="296" t="e">
        <f t="shared" ca="1" si="132"/>
        <v>#N/A</v>
      </c>
      <c r="CD92" s="297" t="e">
        <f t="shared" ca="1" si="132"/>
        <v>#N/A</v>
      </c>
      <c r="CE92" s="296" t="e">
        <f t="shared" ca="1" si="132"/>
        <v>#N/A</v>
      </c>
      <c r="CF92" s="296" t="e">
        <f t="shared" ca="1" si="132"/>
        <v>#N/A</v>
      </c>
      <c r="CG92" s="296" t="e">
        <f t="shared" ca="1" si="132"/>
        <v>#N/A</v>
      </c>
      <c r="CH92" s="296" t="e">
        <f t="shared" ca="1" si="132"/>
        <v>#N/A</v>
      </c>
      <c r="CI92" s="296" t="e">
        <f t="shared" ref="CG92:CO123" ca="1" si="148">IFERROR(INDEX(INDIRECT(CONCATENATE($A92,"!$A$1:$Z$999")),MATCH($B92,INDIRECT(CONCATENATE($A92,"!$A:$A")),0)+CI$3,CI$2)/$L92,INDEX(INDIRECT(CONCATENATE($A92,"!$A$1:$Z$999")),MATCH($B92,INDIRECT(CONCATENATE($A92,"!$A:$A")),0)+CI$3,CI$2))</f>
        <v>#N/A</v>
      </c>
      <c r="CJ92" s="296" t="e">
        <f t="shared" ca="1" si="148"/>
        <v>#N/A</v>
      </c>
      <c r="CK92" s="296" t="e">
        <f t="shared" ca="1" si="148"/>
        <v>#N/A</v>
      </c>
      <c r="CL92" s="296" t="e">
        <f t="shared" ca="1" si="148"/>
        <v>#N/A</v>
      </c>
      <c r="CM92" s="296" t="e">
        <f t="shared" ca="1" si="148"/>
        <v>#N/A</v>
      </c>
      <c r="CN92" s="297" t="e">
        <f t="shared" ca="1" si="148"/>
        <v>#N/A</v>
      </c>
      <c r="CO92" s="296" t="e">
        <f t="shared" ca="1" si="146"/>
        <v>#N/A</v>
      </c>
      <c r="CP92" s="296" t="e">
        <f t="shared" ca="1" si="146"/>
        <v>#N/A</v>
      </c>
      <c r="CQ92" s="296" t="e">
        <f t="shared" ca="1" si="146"/>
        <v>#N/A</v>
      </c>
      <c r="CR92" s="296" t="e">
        <f t="shared" ca="1" si="146"/>
        <v>#N/A</v>
      </c>
      <c r="CS92" s="296" t="e">
        <f t="shared" ca="1" si="146"/>
        <v>#N/A</v>
      </c>
      <c r="CT92" s="296" t="e">
        <f t="shared" ca="1" si="146"/>
        <v>#N/A</v>
      </c>
      <c r="CU92" s="296" t="e">
        <f t="shared" ca="1" si="146"/>
        <v>#N/A</v>
      </c>
      <c r="CV92" s="296" t="e">
        <f t="shared" ca="1" si="146"/>
        <v>#N/A</v>
      </c>
      <c r="CW92" s="296" t="e">
        <f t="shared" ca="1" si="135"/>
        <v>#N/A</v>
      </c>
      <c r="CX92" s="297" t="e">
        <f t="shared" ca="1" si="135"/>
        <v>#N/A</v>
      </c>
      <c r="CY92" s="296" t="e">
        <f t="shared" ca="1" si="135"/>
        <v>#N/A</v>
      </c>
      <c r="CZ92" s="296" t="e">
        <f t="shared" ca="1" si="135"/>
        <v>#N/A</v>
      </c>
      <c r="DA92" s="296" t="e">
        <f t="shared" ca="1" si="135"/>
        <v>#N/A</v>
      </c>
      <c r="DB92" s="296" t="e">
        <f t="shared" ca="1" si="135"/>
        <v>#N/A</v>
      </c>
      <c r="DC92" s="296" t="e">
        <f t="shared" ca="1" si="135"/>
        <v>#N/A</v>
      </c>
      <c r="DD92" s="296" t="e">
        <f t="shared" ca="1" si="135"/>
        <v>#N/A</v>
      </c>
      <c r="DE92" s="296" t="e">
        <f t="shared" ca="1" si="135"/>
        <v>#N/A</v>
      </c>
      <c r="DF92" s="296" t="e">
        <f t="shared" ca="1" si="135"/>
        <v>#N/A</v>
      </c>
      <c r="DG92" s="296" t="e">
        <f t="shared" ca="1" si="135"/>
        <v>#N/A</v>
      </c>
      <c r="DH92" s="297" t="e">
        <f t="shared" ca="1" si="135"/>
        <v>#N/A</v>
      </c>
      <c r="DI92" s="296" t="e">
        <f t="shared" ca="1" si="135"/>
        <v>#N/A</v>
      </c>
      <c r="DJ92" s="296" t="e">
        <f t="shared" ca="1" si="135"/>
        <v>#N/A</v>
      </c>
      <c r="DK92" s="296" t="e">
        <f t="shared" ca="1" si="135"/>
        <v>#N/A</v>
      </c>
      <c r="DL92" s="296" t="e">
        <f t="shared" ca="1" si="135"/>
        <v>#N/A</v>
      </c>
      <c r="DM92" s="296" t="e">
        <f t="shared" ca="1" si="147"/>
        <v>#N/A</v>
      </c>
      <c r="DN92" s="296" t="e">
        <f t="shared" ca="1" si="147"/>
        <v>#N/A</v>
      </c>
      <c r="DO92" s="296" t="e">
        <f t="shared" ca="1" si="147"/>
        <v>#N/A</v>
      </c>
      <c r="DP92" s="296" t="e">
        <f t="shared" ca="1" si="147"/>
        <v>#N/A</v>
      </c>
      <c r="DQ92" s="296" t="e">
        <f t="shared" ca="1" si="142"/>
        <v>#N/A</v>
      </c>
      <c r="DR92" s="297" t="e">
        <f t="shared" ca="1" si="142"/>
        <v>#N/A</v>
      </c>
      <c r="DS92" s="296" t="e">
        <f t="shared" ca="1" si="142"/>
        <v>#N/A</v>
      </c>
      <c r="DT92" s="296" t="e">
        <f t="shared" ca="1" si="142"/>
        <v>#N/A</v>
      </c>
      <c r="DU92" s="296" t="e">
        <f t="shared" ca="1" si="142"/>
        <v>#N/A</v>
      </c>
      <c r="DV92" s="296" t="e">
        <f t="shared" ca="1" si="142"/>
        <v>#N/A</v>
      </c>
      <c r="DW92" s="296" t="e">
        <f t="shared" ca="1" si="142"/>
        <v>#N/A</v>
      </c>
      <c r="DX92" s="296" t="e">
        <f t="shared" ca="1" si="142"/>
        <v>#N/A</v>
      </c>
      <c r="DY92" s="296" t="e">
        <f t="shared" ca="1" si="142"/>
        <v>#N/A</v>
      </c>
      <c r="DZ92" s="296" t="e">
        <f t="shared" ca="1" si="142"/>
        <v>#N/A</v>
      </c>
      <c r="EA92" s="296" t="e">
        <f t="shared" ca="1" si="142"/>
        <v>#N/A</v>
      </c>
      <c r="EB92" s="297" t="e">
        <f t="shared" ca="1" si="142"/>
        <v>#N/A</v>
      </c>
    </row>
    <row r="93" spans="1:132" ht="15" customHeight="1" thickBot="1" x14ac:dyDescent="0.4">
      <c r="A93" s="330" t="s">
        <v>98</v>
      </c>
      <c r="B93" s="331">
        <f t="shared" si="134"/>
        <v>15</v>
      </c>
      <c r="C93" s="299" t="e">
        <f ca="1">CONCATENATE($A$1,".",VLOOKUP($F93,Tools!$J$3:$K$6,2,FALSE),".",VLOOKUP($A93,Tools!$N$3:$O$10,2,FALSE),".",1,".",VLOOKUP($G93,Tools!$R$3:$S$23,2,FALSE),".",$H93)</f>
        <v>#N/A</v>
      </c>
      <c r="D93" s="300" t="e">
        <f t="shared" ca="1" si="140"/>
        <v>#N/A</v>
      </c>
      <c r="E93" s="300" t="e">
        <f t="shared" ca="1" si="140"/>
        <v>#N/A</v>
      </c>
      <c r="F93" s="300" t="e">
        <f t="shared" ca="1" si="140"/>
        <v>#N/A</v>
      </c>
      <c r="G93" s="300" t="e">
        <f t="shared" ca="1" si="140"/>
        <v>#N/A</v>
      </c>
      <c r="H93" s="301" t="e">
        <f t="shared" ca="1" si="131"/>
        <v>#N/A</v>
      </c>
      <c r="I93" s="302" t="e">
        <f t="shared" ca="1" si="143"/>
        <v>#N/A</v>
      </c>
      <c r="J93" s="302" t="e">
        <f t="shared" ca="1" si="143"/>
        <v>#N/A</v>
      </c>
      <c r="K93" s="302" t="e">
        <f t="shared" ca="1" si="143"/>
        <v>#N/A</v>
      </c>
      <c r="L93" s="332" t="e">
        <f t="shared" ca="1" si="143"/>
        <v>#N/A</v>
      </c>
      <c r="M93" s="303" t="e">
        <f t="shared" ca="1" si="141"/>
        <v>#N/A</v>
      </c>
      <c r="N93" s="303" t="e">
        <f t="shared" ca="1" si="141"/>
        <v>#N/A</v>
      </c>
      <c r="O93" s="303" t="e">
        <f t="shared" ca="1" si="141"/>
        <v>#N/A</v>
      </c>
      <c r="P93" s="303" t="e">
        <f t="shared" ca="1" si="141"/>
        <v>#N/A</v>
      </c>
      <c r="Q93" s="303" t="e">
        <f t="shared" ca="1" si="141"/>
        <v>#N/A</v>
      </c>
      <c r="R93" s="303" t="e">
        <f t="shared" ca="1" si="141"/>
        <v>#N/A</v>
      </c>
      <c r="S93" s="303" t="e">
        <f t="shared" ca="1" si="141"/>
        <v>#N/A</v>
      </c>
      <c r="T93" s="303" t="e">
        <f t="shared" ca="1" si="141"/>
        <v>#N/A</v>
      </c>
      <c r="U93" s="303" t="e">
        <f t="shared" ca="1" si="141"/>
        <v>#N/A</v>
      </c>
      <c r="V93" s="304" t="e">
        <f t="shared" ca="1" si="141"/>
        <v>#N/A</v>
      </c>
      <c r="W93" s="303" t="e">
        <f t="shared" ca="1" si="141"/>
        <v>#N/A</v>
      </c>
      <c r="X93" s="303" t="e">
        <f t="shared" ca="1" si="141"/>
        <v>#N/A</v>
      </c>
      <c r="Y93" s="303" t="e">
        <f t="shared" ca="1" si="141"/>
        <v>#N/A</v>
      </c>
      <c r="Z93" s="303" t="e">
        <f t="shared" ca="1" si="141"/>
        <v>#N/A</v>
      </c>
      <c r="AA93" s="303" t="e">
        <f t="shared" ca="1" si="141"/>
        <v>#N/A</v>
      </c>
      <c r="AB93" s="303" t="e">
        <f t="shared" ca="1" si="141"/>
        <v>#N/A</v>
      </c>
      <c r="AC93" s="303" t="e">
        <f t="shared" ca="1" si="141"/>
        <v>#N/A</v>
      </c>
      <c r="AD93" s="303" t="e">
        <f t="shared" ca="1" si="138"/>
        <v>#N/A</v>
      </c>
      <c r="AE93" s="303" t="e">
        <f t="shared" ca="1" si="138"/>
        <v>#N/A</v>
      </c>
      <c r="AF93" s="304" t="e">
        <f t="shared" ca="1" si="138"/>
        <v>#N/A</v>
      </c>
      <c r="AG93" s="303" t="e">
        <f t="shared" ca="1" si="138"/>
        <v>#N/A</v>
      </c>
      <c r="AH93" s="303" t="e">
        <f t="shared" ca="1" si="138"/>
        <v>#N/A</v>
      </c>
      <c r="AI93" s="303" t="e">
        <f t="shared" ca="1" si="138"/>
        <v>#N/A</v>
      </c>
      <c r="AJ93" s="303" t="e">
        <f t="shared" ca="1" si="138"/>
        <v>#N/A</v>
      </c>
      <c r="AK93" s="303" t="e">
        <f t="shared" ca="1" si="138"/>
        <v>#N/A</v>
      </c>
      <c r="AL93" s="303" t="e">
        <f t="shared" ca="1" si="138"/>
        <v>#N/A</v>
      </c>
      <c r="AM93" s="303" t="e">
        <f t="shared" ca="1" si="138"/>
        <v>#N/A</v>
      </c>
      <c r="AN93" s="303" t="e">
        <f t="shared" ca="1" si="138"/>
        <v>#N/A</v>
      </c>
      <c r="AO93" s="303" t="e">
        <f t="shared" ca="1" si="136"/>
        <v>#N/A</v>
      </c>
      <c r="AP93" s="304" t="e">
        <f t="shared" ca="1" si="138"/>
        <v>#N/A</v>
      </c>
      <c r="AQ93" s="303" t="e">
        <f t="shared" ca="1" si="138"/>
        <v>#N/A</v>
      </c>
      <c r="AR93" s="303" t="e">
        <f t="shared" ca="1" si="138"/>
        <v>#N/A</v>
      </c>
      <c r="AS93" s="303" t="e">
        <f t="shared" ca="1" si="138"/>
        <v>#N/A</v>
      </c>
      <c r="AT93" s="303" t="e">
        <f t="shared" ca="1" si="138"/>
        <v>#N/A</v>
      </c>
      <c r="AU93" s="303" t="e">
        <f t="shared" ca="1" si="138"/>
        <v>#N/A</v>
      </c>
      <c r="AV93" s="303" t="e">
        <f t="shared" ca="1" si="136"/>
        <v>#N/A</v>
      </c>
      <c r="AW93" s="303" t="e">
        <f t="shared" ca="1" si="136"/>
        <v>#N/A</v>
      </c>
      <c r="AX93" s="303" t="e">
        <f t="shared" ca="1" si="136"/>
        <v>#N/A</v>
      </c>
      <c r="AY93" s="303" t="e">
        <f t="shared" ca="1" si="139"/>
        <v>#N/A</v>
      </c>
      <c r="AZ93" s="304" t="e">
        <f t="shared" ca="1" si="139"/>
        <v>#N/A</v>
      </c>
      <c r="BA93" s="303" t="e">
        <f t="shared" ca="1" si="139"/>
        <v>#N/A</v>
      </c>
      <c r="BB93" s="303" t="e">
        <f t="shared" ca="1" si="139"/>
        <v>#N/A</v>
      </c>
      <c r="BC93" s="303" t="e">
        <f t="shared" ca="1" si="139"/>
        <v>#N/A</v>
      </c>
      <c r="BD93" s="303" t="e">
        <f t="shared" ca="1" si="139"/>
        <v>#N/A</v>
      </c>
      <c r="BE93" s="303" t="e">
        <f t="shared" ca="1" si="139"/>
        <v>#N/A</v>
      </c>
      <c r="BF93" s="303" t="e">
        <f t="shared" ca="1" si="139"/>
        <v>#N/A</v>
      </c>
      <c r="BG93" s="303" t="e">
        <f t="shared" ca="1" si="139"/>
        <v>#N/A</v>
      </c>
      <c r="BH93" s="303" t="e">
        <f t="shared" ca="1" si="139"/>
        <v>#N/A</v>
      </c>
      <c r="BI93" s="303" t="e">
        <f t="shared" ca="1" si="137"/>
        <v>#N/A</v>
      </c>
      <c r="BJ93" s="304" t="e">
        <f t="shared" ca="1" si="139"/>
        <v>#N/A</v>
      </c>
      <c r="BK93" s="303" t="e">
        <f t="shared" ca="1" si="139"/>
        <v>#N/A</v>
      </c>
      <c r="BL93" s="303" t="e">
        <f t="shared" ca="1" si="139"/>
        <v>#N/A</v>
      </c>
      <c r="BM93" s="303" t="e">
        <f t="shared" ca="1" si="137"/>
        <v>#N/A</v>
      </c>
      <c r="BN93" s="303" t="e">
        <f t="shared" ca="1" si="137"/>
        <v>#N/A</v>
      </c>
      <c r="BO93" s="303" t="e">
        <f t="shared" ca="1" si="137"/>
        <v>#N/A</v>
      </c>
      <c r="BP93" s="303" t="e">
        <f t="shared" ca="1" si="137"/>
        <v>#N/A</v>
      </c>
      <c r="BQ93" s="303" t="e">
        <f t="shared" ca="1" si="137"/>
        <v>#N/A</v>
      </c>
      <c r="BR93" s="303" t="e">
        <f t="shared" ca="1" si="137"/>
        <v>#N/A</v>
      </c>
      <c r="BS93" s="303" t="e">
        <f t="shared" ca="1" si="137"/>
        <v>#N/A</v>
      </c>
      <c r="BT93" s="304" t="e">
        <f t="shared" ca="1" si="137"/>
        <v>#N/A</v>
      </c>
      <c r="BU93" s="303" t="e">
        <f t="shared" ca="1" si="145"/>
        <v>#N/A</v>
      </c>
      <c r="BV93" s="303" t="e">
        <f t="shared" ca="1" si="145"/>
        <v>#N/A</v>
      </c>
      <c r="BW93" s="303" t="e">
        <f t="shared" ca="1" si="145"/>
        <v>#N/A</v>
      </c>
      <c r="BX93" s="303" t="e">
        <f t="shared" ca="1" si="145"/>
        <v>#N/A</v>
      </c>
      <c r="BY93" s="303" t="e">
        <f t="shared" ca="1" si="145"/>
        <v>#N/A</v>
      </c>
      <c r="BZ93" s="303" t="e">
        <f t="shared" ca="1" si="145"/>
        <v>#N/A</v>
      </c>
      <c r="CA93" s="303" t="e">
        <f t="shared" ca="1" si="145"/>
        <v>#N/A</v>
      </c>
      <c r="CB93" s="303" t="e">
        <f t="shared" ca="1" si="145"/>
        <v>#N/A</v>
      </c>
      <c r="CC93" s="303" t="e">
        <f t="shared" ca="1" si="145"/>
        <v>#N/A</v>
      </c>
      <c r="CD93" s="304" t="e">
        <f t="shared" ca="1" si="145"/>
        <v>#N/A</v>
      </c>
      <c r="CE93" s="303" t="e">
        <f t="shared" ca="1" si="145"/>
        <v>#N/A</v>
      </c>
      <c r="CF93" s="303" t="e">
        <f t="shared" ca="1" si="145"/>
        <v>#N/A</v>
      </c>
      <c r="CG93" s="303" t="e">
        <f t="shared" ca="1" si="148"/>
        <v>#N/A</v>
      </c>
      <c r="CH93" s="303" t="e">
        <f t="shared" ca="1" si="148"/>
        <v>#N/A</v>
      </c>
      <c r="CI93" s="303" t="e">
        <f t="shared" ca="1" si="148"/>
        <v>#N/A</v>
      </c>
      <c r="CJ93" s="303" t="e">
        <f t="shared" ca="1" si="148"/>
        <v>#N/A</v>
      </c>
      <c r="CK93" s="303" t="e">
        <f t="shared" ca="1" si="148"/>
        <v>#N/A</v>
      </c>
      <c r="CL93" s="303" t="e">
        <f t="shared" ca="1" si="148"/>
        <v>#N/A</v>
      </c>
      <c r="CM93" s="303" t="e">
        <f t="shared" ca="1" si="148"/>
        <v>#N/A</v>
      </c>
      <c r="CN93" s="304" t="e">
        <f t="shared" ca="1" si="148"/>
        <v>#N/A</v>
      </c>
      <c r="CO93" s="303" t="e">
        <f t="shared" ca="1" si="146"/>
        <v>#N/A</v>
      </c>
      <c r="CP93" s="303" t="e">
        <f t="shared" ca="1" si="146"/>
        <v>#N/A</v>
      </c>
      <c r="CQ93" s="303" t="e">
        <f t="shared" ca="1" si="146"/>
        <v>#N/A</v>
      </c>
      <c r="CR93" s="303" t="e">
        <f t="shared" ca="1" si="146"/>
        <v>#N/A</v>
      </c>
      <c r="CS93" s="303" t="e">
        <f t="shared" ca="1" si="146"/>
        <v>#N/A</v>
      </c>
      <c r="CT93" s="303" t="e">
        <f t="shared" ca="1" si="146"/>
        <v>#N/A</v>
      </c>
      <c r="CU93" s="303" t="e">
        <f t="shared" ca="1" si="146"/>
        <v>#N/A</v>
      </c>
      <c r="CV93" s="303" t="e">
        <f t="shared" ca="1" si="146"/>
        <v>#N/A</v>
      </c>
      <c r="CW93" s="303" t="e">
        <f t="shared" ca="1" si="146"/>
        <v>#N/A</v>
      </c>
      <c r="CX93" s="304" t="e">
        <f t="shared" ca="1" si="146"/>
        <v>#N/A</v>
      </c>
      <c r="CY93" s="303" t="e">
        <f t="shared" ca="1" si="146"/>
        <v>#N/A</v>
      </c>
      <c r="CZ93" s="303" t="e">
        <f t="shared" ca="1" si="146"/>
        <v>#N/A</v>
      </c>
      <c r="DA93" s="303" t="e">
        <f t="shared" ca="1" si="135"/>
        <v>#N/A</v>
      </c>
      <c r="DB93" s="303" t="e">
        <f t="shared" ca="1" si="135"/>
        <v>#N/A</v>
      </c>
      <c r="DC93" s="303" t="e">
        <f t="shared" ca="1" si="135"/>
        <v>#N/A</v>
      </c>
      <c r="DD93" s="303" t="e">
        <f t="shared" ca="1" si="135"/>
        <v>#N/A</v>
      </c>
      <c r="DE93" s="303" t="e">
        <f t="shared" ca="1" si="135"/>
        <v>#N/A</v>
      </c>
      <c r="DF93" s="303" t="e">
        <f t="shared" ca="1" si="135"/>
        <v>#N/A</v>
      </c>
      <c r="DG93" s="303" t="e">
        <f t="shared" ca="1" si="135"/>
        <v>#N/A</v>
      </c>
      <c r="DH93" s="304" t="e">
        <f t="shared" ca="1" si="135"/>
        <v>#N/A</v>
      </c>
      <c r="DI93" s="303" t="e">
        <f t="shared" ca="1" si="135"/>
        <v>#N/A</v>
      </c>
      <c r="DJ93" s="303" t="e">
        <f t="shared" ca="1" si="135"/>
        <v>#N/A</v>
      </c>
      <c r="DK93" s="303" t="e">
        <f t="shared" ca="1" si="135"/>
        <v>#N/A</v>
      </c>
      <c r="DL93" s="303" t="e">
        <f t="shared" ca="1" si="135"/>
        <v>#N/A</v>
      </c>
      <c r="DM93" s="303" t="e">
        <f t="shared" ca="1" si="147"/>
        <v>#N/A</v>
      </c>
      <c r="DN93" s="303" t="e">
        <f t="shared" ca="1" si="147"/>
        <v>#N/A</v>
      </c>
      <c r="DO93" s="303" t="e">
        <f t="shared" ca="1" si="147"/>
        <v>#N/A</v>
      </c>
      <c r="DP93" s="303" t="e">
        <f t="shared" ca="1" si="147"/>
        <v>#N/A</v>
      </c>
      <c r="DQ93" s="303" t="e">
        <f t="shared" ca="1" si="147"/>
        <v>#N/A</v>
      </c>
      <c r="DR93" s="304" t="e">
        <f t="shared" ca="1" si="147"/>
        <v>#N/A</v>
      </c>
      <c r="DS93" s="303" t="e">
        <f t="shared" ca="1" si="147"/>
        <v>#N/A</v>
      </c>
      <c r="DT93" s="303" t="e">
        <f t="shared" ca="1" si="147"/>
        <v>#N/A</v>
      </c>
      <c r="DU93" s="303" t="e">
        <f t="shared" ca="1" si="142"/>
        <v>#N/A</v>
      </c>
      <c r="DV93" s="303" t="e">
        <f t="shared" ca="1" si="142"/>
        <v>#N/A</v>
      </c>
      <c r="DW93" s="303" t="e">
        <f t="shared" ca="1" si="142"/>
        <v>#N/A</v>
      </c>
      <c r="DX93" s="303" t="e">
        <f t="shared" ca="1" si="142"/>
        <v>#N/A</v>
      </c>
      <c r="DY93" s="303" t="e">
        <f t="shared" ca="1" si="142"/>
        <v>#N/A</v>
      </c>
      <c r="DZ93" s="303" t="e">
        <f t="shared" ca="1" si="142"/>
        <v>#N/A</v>
      </c>
      <c r="EA93" s="303" t="e">
        <f t="shared" ca="1" si="142"/>
        <v>#N/A</v>
      </c>
      <c r="EB93" s="304" t="e">
        <f t="shared" ca="1" si="142"/>
        <v>#N/A</v>
      </c>
    </row>
    <row r="94" spans="1:132" ht="15" customHeight="1" x14ac:dyDescent="0.35">
      <c r="A94" s="324" t="s">
        <v>96</v>
      </c>
      <c r="B94" s="325">
        <f t="shared" si="134"/>
        <v>1</v>
      </c>
      <c r="C94" s="286" t="e">
        <f ca="1">CONCATENATE($A$1,".",VLOOKUP($F94,Tools!$J$3:$K$6,2,FALSE),".",VLOOKUP($A94,Tools!$N$3:$O$10,2,FALSE),".",1,".",VLOOKUP($G94,Tools!$R$3:$S$23,2,FALSE),".",$H94)</f>
        <v>#N/A</v>
      </c>
      <c r="D94" s="287" t="e">
        <f t="shared" ca="1" si="140"/>
        <v>#N/A</v>
      </c>
      <c r="E94" s="287" t="e">
        <f t="shared" ca="1" si="140"/>
        <v>#N/A</v>
      </c>
      <c r="F94" s="287" t="e">
        <f t="shared" ca="1" si="140"/>
        <v>#N/A</v>
      </c>
      <c r="G94" s="287" t="e">
        <f t="shared" ca="1" si="140"/>
        <v>#N/A</v>
      </c>
      <c r="H94" s="288" t="e">
        <f t="shared" ca="1" si="131"/>
        <v>#N/A</v>
      </c>
      <c r="I94" s="289" t="e">
        <f t="shared" ca="1" si="143"/>
        <v>#N/A</v>
      </c>
      <c r="J94" s="289" t="e">
        <f t="shared" ca="1" si="143"/>
        <v>#N/A</v>
      </c>
      <c r="K94" s="289" t="e">
        <f t="shared" ca="1" si="143"/>
        <v>#N/A</v>
      </c>
      <c r="L94" s="326" t="e">
        <f t="shared" ca="1" si="143"/>
        <v>#N/A</v>
      </c>
      <c r="M94" s="290" t="e">
        <f t="shared" ca="1" si="141"/>
        <v>#N/A</v>
      </c>
      <c r="N94" s="290" t="e">
        <f t="shared" ca="1" si="141"/>
        <v>#N/A</v>
      </c>
      <c r="O94" s="290" t="e">
        <f t="shared" ca="1" si="141"/>
        <v>#N/A</v>
      </c>
      <c r="P94" s="290" t="e">
        <f t="shared" ca="1" si="141"/>
        <v>#N/A</v>
      </c>
      <c r="Q94" s="290" t="e">
        <f t="shared" ca="1" si="141"/>
        <v>#N/A</v>
      </c>
      <c r="R94" s="290" t="e">
        <f t="shared" ca="1" si="141"/>
        <v>#N/A</v>
      </c>
      <c r="S94" s="290" t="e">
        <f t="shared" ca="1" si="141"/>
        <v>#N/A</v>
      </c>
      <c r="T94" s="290" t="e">
        <f t="shared" ca="1" si="141"/>
        <v>#N/A</v>
      </c>
      <c r="U94" s="290" t="e">
        <f t="shared" ca="1" si="141"/>
        <v>#N/A</v>
      </c>
      <c r="V94" s="291" t="e">
        <f t="shared" ca="1" si="141"/>
        <v>#N/A</v>
      </c>
      <c r="W94" s="290" t="e">
        <f t="shared" ca="1" si="141"/>
        <v>#N/A</v>
      </c>
      <c r="X94" s="290" t="e">
        <f t="shared" ca="1" si="141"/>
        <v>#N/A</v>
      </c>
      <c r="Y94" s="290" t="e">
        <f t="shared" ca="1" si="141"/>
        <v>#N/A</v>
      </c>
      <c r="Z94" s="290" t="e">
        <f t="shared" ca="1" si="141"/>
        <v>#N/A</v>
      </c>
      <c r="AA94" s="290" t="e">
        <f t="shared" ca="1" si="141"/>
        <v>#N/A</v>
      </c>
      <c r="AB94" s="290" t="e">
        <f t="shared" ca="1" si="141"/>
        <v>#N/A</v>
      </c>
      <c r="AC94" s="290" t="e">
        <f t="shared" ca="1" si="141"/>
        <v>#N/A</v>
      </c>
      <c r="AD94" s="290" t="e">
        <f t="shared" ca="1" si="138"/>
        <v>#N/A</v>
      </c>
      <c r="AE94" s="290" t="e">
        <f t="shared" ca="1" si="138"/>
        <v>#N/A</v>
      </c>
      <c r="AF94" s="291" t="e">
        <f t="shared" ca="1" si="138"/>
        <v>#N/A</v>
      </c>
      <c r="AG94" s="290" t="e">
        <f t="shared" ca="1" si="138"/>
        <v>#N/A</v>
      </c>
      <c r="AH94" s="290" t="e">
        <f t="shared" ca="1" si="138"/>
        <v>#N/A</v>
      </c>
      <c r="AI94" s="290" t="e">
        <f t="shared" ca="1" si="138"/>
        <v>#N/A</v>
      </c>
      <c r="AJ94" s="290" t="e">
        <f t="shared" ca="1" si="138"/>
        <v>#N/A</v>
      </c>
      <c r="AK94" s="290" t="e">
        <f t="shared" ca="1" si="138"/>
        <v>#N/A</v>
      </c>
      <c r="AL94" s="290" t="e">
        <f t="shared" ref="AL94:BC109" ca="1" si="149">IFERROR(INDEX(INDIRECT(CONCATENATE($A94,"!$A$1:$Z$999")),MATCH($B94,INDIRECT(CONCATENATE($A94,"!$A:$A")),0)+AL$3,AL$2)/$L94,INDEX(INDIRECT(CONCATENATE($A94,"!$A$1:$Z$999")),MATCH($B94,INDIRECT(CONCATENATE($A94,"!$A:$A")),0)+AL$3,AL$2))</f>
        <v>#N/A</v>
      </c>
      <c r="AM94" s="290" t="e">
        <f t="shared" ca="1" si="149"/>
        <v>#N/A</v>
      </c>
      <c r="AN94" s="290" t="e">
        <f t="shared" ca="1" si="149"/>
        <v>#N/A</v>
      </c>
      <c r="AO94" s="290" t="e">
        <f t="shared" ca="1" si="149"/>
        <v>#N/A</v>
      </c>
      <c r="AP94" s="291" t="e">
        <f t="shared" ca="1" si="149"/>
        <v>#N/A</v>
      </c>
      <c r="AQ94" s="290" t="e">
        <f t="shared" ca="1" si="149"/>
        <v>#N/A</v>
      </c>
      <c r="AR94" s="290" t="e">
        <f t="shared" ca="1" si="149"/>
        <v>#N/A</v>
      </c>
      <c r="AS94" s="290" t="e">
        <f t="shared" ca="1" si="149"/>
        <v>#N/A</v>
      </c>
      <c r="AT94" s="290" t="e">
        <f t="shared" ca="1" si="149"/>
        <v>#N/A</v>
      </c>
      <c r="AU94" s="290" t="e">
        <f t="shared" ca="1" si="149"/>
        <v>#N/A</v>
      </c>
      <c r="AV94" s="290" t="e">
        <f t="shared" ca="1" si="149"/>
        <v>#N/A</v>
      </c>
      <c r="AW94" s="290" t="e">
        <f t="shared" ca="1" si="149"/>
        <v>#N/A</v>
      </c>
      <c r="AX94" s="290" t="e">
        <f t="shared" ca="1" si="149"/>
        <v>#N/A</v>
      </c>
      <c r="AY94" s="290" t="e">
        <f t="shared" ca="1" si="149"/>
        <v>#N/A</v>
      </c>
      <c r="AZ94" s="291" t="e">
        <f t="shared" ca="1" si="149"/>
        <v>#N/A</v>
      </c>
      <c r="BA94" s="290" t="e">
        <f t="shared" ca="1" si="149"/>
        <v>#N/A</v>
      </c>
      <c r="BB94" s="290" t="e">
        <f t="shared" ca="1" si="149"/>
        <v>#N/A</v>
      </c>
      <c r="BC94" s="290" t="e">
        <f t="shared" ca="1" si="149"/>
        <v>#N/A</v>
      </c>
      <c r="BD94" s="290" t="e">
        <f t="shared" ca="1" si="139"/>
        <v>#N/A</v>
      </c>
      <c r="BE94" s="290" t="e">
        <f t="shared" ca="1" si="139"/>
        <v>#N/A</v>
      </c>
      <c r="BF94" s="290" t="e">
        <f t="shared" ca="1" si="139"/>
        <v>#N/A</v>
      </c>
      <c r="BG94" s="290" t="e">
        <f t="shared" ca="1" si="139"/>
        <v>#N/A</v>
      </c>
      <c r="BH94" s="290" t="e">
        <f t="shared" ca="1" si="139"/>
        <v>#N/A</v>
      </c>
      <c r="BI94" s="290" t="e">
        <f t="shared" ca="1" si="139"/>
        <v>#N/A</v>
      </c>
      <c r="BJ94" s="291" t="e">
        <f t="shared" ca="1" si="139"/>
        <v>#N/A</v>
      </c>
      <c r="BK94" s="290" t="e">
        <f t="shared" ca="1" si="139"/>
        <v>#N/A</v>
      </c>
      <c r="BL94" s="290" t="e">
        <f t="shared" ca="1" si="139"/>
        <v>#N/A</v>
      </c>
      <c r="BM94" s="290" t="e">
        <f t="shared" ca="1" si="139"/>
        <v>#N/A</v>
      </c>
      <c r="BN94" s="290" t="e">
        <f t="shared" ca="1" si="139"/>
        <v>#N/A</v>
      </c>
      <c r="BO94" s="290" t="e">
        <f t="shared" ref="BO94:CD109" ca="1" si="150">IFERROR(INDEX(INDIRECT(CONCATENATE($A94,"!$A$1:$Z$999")),MATCH($B94,INDIRECT(CONCATENATE($A94,"!$A:$A")),0)+BO$3,BO$2)/$L94,INDEX(INDIRECT(CONCATENATE($A94,"!$A$1:$Z$999")),MATCH($B94,INDIRECT(CONCATENATE($A94,"!$A:$A")),0)+BO$3,BO$2))</f>
        <v>#N/A</v>
      </c>
      <c r="BP94" s="290" t="e">
        <f t="shared" ca="1" si="150"/>
        <v>#N/A</v>
      </c>
      <c r="BQ94" s="290" t="e">
        <f t="shared" ca="1" si="150"/>
        <v>#N/A</v>
      </c>
      <c r="BR94" s="290" t="e">
        <f t="shared" ca="1" si="150"/>
        <v>#N/A</v>
      </c>
      <c r="BS94" s="290" t="e">
        <f t="shared" ca="1" si="150"/>
        <v>#N/A</v>
      </c>
      <c r="BT94" s="291" t="e">
        <f t="shared" ca="1" si="150"/>
        <v>#N/A</v>
      </c>
      <c r="BU94" s="290" t="e">
        <f t="shared" ca="1" si="150"/>
        <v>#N/A</v>
      </c>
      <c r="BV94" s="290" t="e">
        <f t="shared" ca="1" si="150"/>
        <v>#N/A</v>
      </c>
      <c r="BW94" s="290" t="e">
        <f t="shared" ca="1" si="150"/>
        <v>#N/A</v>
      </c>
      <c r="BX94" s="290" t="e">
        <f t="shared" ca="1" si="150"/>
        <v>#N/A</v>
      </c>
      <c r="BY94" s="290" t="e">
        <f t="shared" ca="1" si="150"/>
        <v>#N/A</v>
      </c>
      <c r="BZ94" s="290" t="e">
        <f t="shared" ca="1" si="150"/>
        <v>#N/A</v>
      </c>
      <c r="CA94" s="290" t="e">
        <f t="shared" ca="1" si="150"/>
        <v>#N/A</v>
      </c>
      <c r="CB94" s="290" t="e">
        <f t="shared" ca="1" si="150"/>
        <v>#N/A</v>
      </c>
      <c r="CC94" s="290" t="e">
        <f t="shared" ca="1" si="145"/>
        <v>#N/A</v>
      </c>
      <c r="CD94" s="291" t="e">
        <f t="shared" ca="1" si="145"/>
        <v>#N/A</v>
      </c>
      <c r="CE94" s="290" t="e">
        <f t="shared" ca="1" si="145"/>
        <v>#N/A</v>
      </c>
      <c r="CF94" s="290" t="e">
        <f t="shared" ca="1" si="145"/>
        <v>#N/A</v>
      </c>
      <c r="CG94" s="290" t="e">
        <f t="shared" ca="1" si="148"/>
        <v>#N/A</v>
      </c>
      <c r="CH94" s="290" t="e">
        <f t="shared" ca="1" si="148"/>
        <v>#N/A</v>
      </c>
      <c r="CI94" s="290" t="e">
        <f t="shared" ca="1" si="148"/>
        <v>#N/A</v>
      </c>
      <c r="CJ94" s="290" t="e">
        <f t="shared" ca="1" si="148"/>
        <v>#N/A</v>
      </c>
      <c r="CK94" s="290" t="e">
        <f t="shared" ca="1" si="148"/>
        <v>#N/A</v>
      </c>
      <c r="CL94" s="290" t="e">
        <f t="shared" ca="1" si="148"/>
        <v>#N/A</v>
      </c>
      <c r="CM94" s="290" t="e">
        <f t="shared" ca="1" si="148"/>
        <v>#N/A</v>
      </c>
      <c r="CN94" s="291" t="e">
        <f t="shared" ca="1" si="148"/>
        <v>#N/A</v>
      </c>
      <c r="CO94" s="290" t="e">
        <f t="shared" ca="1" si="146"/>
        <v>#N/A</v>
      </c>
      <c r="CP94" s="290" t="e">
        <f t="shared" ca="1" si="146"/>
        <v>#N/A</v>
      </c>
      <c r="CQ94" s="290" t="e">
        <f t="shared" ca="1" si="146"/>
        <v>#N/A</v>
      </c>
      <c r="CR94" s="290" t="e">
        <f t="shared" ca="1" si="146"/>
        <v>#N/A</v>
      </c>
      <c r="CS94" s="290" t="e">
        <f t="shared" ca="1" si="146"/>
        <v>#N/A</v>
      </c>
      <c r="CT94" s="290" t="e">
        <f t="shared" ca="1" si="146"/>
        <v>#N/A</v>
      </c>
      <c r="CU94" s="290" t="e">
        <f t="shared" ca="1" si="146"/>
        <v>#N/A</v>
      </c>
      <c r="CV94" s="290" t="e">
        <f t="shared" ca="1" si="146"/>
        <v>#N/A</v>
      </c>
      <c r="CW94" s="290" t="e">
        <f t="shared" ca="1" si="146"/>
        <v>#N/A</v>
      </c>
      <c r="CX94" s="291" t="e">
        <f t="shared" ca="1" si="146"/>
        <v>#N/A</v>
      </c>
      <c r="CY94" s="290" t="e">
        <f t="shared" ca="1" si="146"/>
        <v>#N/A</v>
      </c>
      <c r="CZ94" s="290" t="e">
        <f t="shared" ca="1" si="146"/>
        <v>#N/A</v>
      </c>
      <c r="DA94" s="290" t="e">
        <f t="shared" ca="1" si="135"/>
        <v>#N/A</v>
      </c>
      <c r="DB94" s="290" t="e">
        <f t="shared" ca="1" si="135"/>
        <v>#N/A</v>
      </c>
      <c r="DC94" s="290" t="e">
        <f t="shared" ca="1" si="135"/>
        <v>#N/A</v>
      </c>
      <c r="DD94" s="290" t="e">
        <f t="shared" ca="1" si="135"/>
        <v>#N/A</v>
      </c>
      <c r="DE94" s="290" t="e">
        <f t="shared" ca="1" si="135"/>
        <v>#N/A</v>
      </c>
      <c r="DF94" s="290" t="e">
        <f t="shared" ca="1" si="135"/>
        <v>#N/A</v>
      </c>
      <c r="DG94" s="290" t="e">
        <f t="shared" ca="1" si="135"/>
        <v>#N/A</v>
      </c>
      <c r="DH94" s="291" t="e">
        <f t="shared" ca="1" si="135"/>
        <v>#N/A</v>
      </c>
      <c r="DI94" s="290" t="e">
        <f t="shared" ca="1" si="135"/>
        <v>#N/A</v>
      </c>
      <c r="DJ94" s="290" t="e">
        <f t="shared" ca="1" si="135"/>
        <v>#N/A</v>
      </c>
      <c r="DK94" s="290" t="e">
        <f t="shared" ca="1" si="135"/>
        <v>#N/A</v>
      </c>
      <c r="DL94" s="290" t="e">
        <f t="shared" ca="1" si="135"/>
        <v>#N/A</v>
      </c>
      <c r="DM94" s="290" t="e">
        <f t="shared" ca="1" si="147"/>
        <v>#N/A</v>
      </c>
      <c r="DN94" s="290" t="e">
        <f t="shared" ca="1" si="147"/>
        <v>#N/A</v>
      </c>
      <c r="DO94" s="290" t="e">
        <f t="shared" ca="1" si="147"/>
        <v>#N/A</v>
      </c>
      <c r="DP94" s="290" t="e">
        <f t="shared" ca="1" si="147"/>
        <v>#N/A</v>
      </c>
      <c r="DQ94" s="290" t="e">
        <f t="shared" ca="1" si="147"/>
        <v>#N/A</v>
      </c>
      <c r="DR94" s="291" t="e">
        <f t="shared" ca="1" si="147"/>
        <v>#N/A</v>
      </c>
      <c r="DS94" s="290" t="e">
        <f t="shared" ca="1" si="147"/>
        <v>#N/A</v>
      </c>
      <c r="DT94" s="290" t="e">
        <f t="shared" ca="1" si="147"/>
        <v>#N/A</v>
      </c>
      <c r="DU94" s="290" t="e">
        <f t="shared" ca="1" si="142"/>
        <v>#N/A</v>
      </c>
      <c r="DV94" s="290" t="e">
        <f t="shared" ca="1" si="142"/>
        <v>#N/A</v>
      </c>
      <c r="DW94" s="290" t="e">
        <f t="shared" ca="1" si="142"/>
        <v>#N/A</v>
      </c>
      <c r="DX94" s="290" t="e">
        <f t="shared" ca="1" si="142"/>
        <v>#N/A</v>
      </c>
      <c r="DY94" s="290" t="e">
        <f t="shared" ca="1" si="142"/>
        <v>#N/A</v>
      </c>
      <c r="DZ94" s="290" t="e">
        <f t="shared" ca="1" si="142"/>
        <v>#N/A</v>
      </c>
      <c r="EA94" s="290" t="e">
        <f t="shared" ca="1" si="142"/>
        <v>#N/A</v>
      </c>
      <c r="EB94" s="291" t="e">
        <f t="shared" ca="1" si="142"/>
        <v>#N/A</v>
      </c>
    </row>
    <row r="95" spans="1:132" ht="15" customHeight="1" x14ac:dyDescent="0.35">
      <c r="A95" s="327" t="s">
        <v>96</v>
      </c>
      <c r="B95" s="328">
        <f t="shared" si="134"/>
        <v>2</v>
      </c>
      <c r="C95" s="292" t="e">
        <f ca="1">CONCATENATE($A$1,".",VLOOKUP($F95,Tools!$J$3:$K$6,2,FALSE),".",VLOOKUP($A95,Tools!$N$3:$O$10,2,FALSE),".",1,".",VLOOKUP($G95,Tools!$R$3:$S$23,2,FALSE),".",$H95)</f>
        <v>#N/A</v>
      </c>
      <c r="D95" s="293" t="e">
        <f t="shared" ca="1" si="140"/>
        <v>#N/A</v>
      </c>
      <c r="E95" s="293" t="e">
        <f t="shared" ca="1" si="140"/>
        <v>#N/A</v>
      </c>
      <c r="F95" s="293" t="e">
        <f t="shared" ca="1" si="140"/>
        <v>#N/A</v>
      </c>
      <c r="G95" s="293" t="e">
        <f t="shared" ca="1" si="140"/>
        <v>#N/A</v>
      </c>
      <c r="H95" s="294" t="e">
        <f t="shared" ca="1" si="131"/>
        <v>#N/A</v>
      </c>
      <c r="I95" s="295" t="e">
        <f t="shared" ca="1" si="143"/>
        <v>#N/A</v>
      </c>
      <c r="J95" s="295" t="e">
        <f t="shared" ca="1" si="143"/>
        <v>#N/A</v>
      </c>
      <c r="K95" s="295" t="e">
        <f t="shared" ca="1" si="143"/>
        <v>#N/A</v>
      </c>
      <c r="L95" s="329" t="e">
        <f t="shared" ca="1" si="143"/>
        <v>#N/A</v>
      </c>
      <c r="M95" s="296" t="e">
        <f t="shared" ca="1" si="141"/>
        <v>#N/A</v>
      </c>
      <c r="N95" s="296" t="e">
        <f t="shared" ca="1" si="141"/>
        <v>#N/A</v>
      </c>
      <c r="O95" s="296" t="e">
        <f t="shared" ca="1" si="141"/>
        <v>#N/A</v>
      </c>
      <c r="P95" s="296" t="e">
        <f t="shared" ca="1" si="141"/>
        <v>#N/A</v>
      </c>
      <c r="Q95" s="296" t="e">
        <f t="shared" ca="1" si="141"/>
        <v>#N/A</v>
      </c>
      <c r="R95" s="296" t="e">
        <f t="shared" ca="1" si="141"/>
        <v>#N/A</v>
      </c>
      <c r="S95" s="296" t="e">
        <f t="shared" ca="1" si="141"/>
        <v>#N/A</v>
      </c>
      <c r="T95" s="296" t="e">
        <f t="shared" ca="1" si="141"/>
        <v>#N/A</v>
      </c>
      <c r="U95" s="296" t="e">
        <f t="shared" ca="1" si="141"/>
        <v>#N/A</v>
      </c>
      <c r="V95" s="297" t="e">
        <f t="shared" ca="1" si="141"/>
        <v>#N/A</v>
      </c>
      <c r="W95" s="296" t="e">
        <f t="shared" ca="1" si="141"/>
        <v>#N/A</v>
      </c>
      <c r="X95" s="296" t="e">
        <f t="shared" ca="1" si="141"/>
        <v>#N/A</v>
      </c>
      <c r="Y95" s="296" t="e">
        <f t="shared" ca="1" si="141"/>
        <v>#N/A</v>
      </c>
      <c r="Z95" s="296" t="e">
        <f t="shared" ca="1" si="141"/>
        <v>#N/A</v>
      </c>
      <c r="AA95" s="296" t="e">
        <f t="shared" ca="1" si="141"/>
        <v>#N/A</v>
      </c>
      <c r="AB95" s="296" t="e">
        <f t="shared" ca="1" si="141"/>
        <v>#N/A</v>
      </c>
      <c r="AC95" s="296" t="e">
        <f t="shared" ca="1" si="141"/>
        <v>#N/A</v>
      </c>
      <c r="AD95" s="296" t="e">
        <f t="shared" ref="AD95:AU109" ca="1" si="151">IFERROR(INDEX(INDIRECT(CONCATENATE($A95,"!$A$1:$Z$999")),MATCH($B95,INDIRECT(CONCATENATE($A95,"!$A:$A")),0)+AD$3,AD$2)/$L95,INDEX(INDIRECT(CONCATENATE($A95,"!$A$1:$Z$999")),MATCH($B95,INDIRECT(CONCATENATE($A95,"!$A:$A")),0)+AD$3,AD$2))</f>
        <v>#N/A</v>
      </c>
      <c r="AE95" s="296" t="e">
        <f t="shared" ca="1" si="151"/>
        <v>#N/A</v>
      </c>
      <c r="AF95" s="297" t="e">
        <f t="shared" ca="1" si="151"/>
        <v>#N/A</v>
      </c>
      <c r="AG95" s="296" t="e">
        <f t="shared" ca="1" si="151"/>
        <v>#N/A</v>
      </c>
      <c r="AH95" s="296" t="e">
        <f t="shared" ca="1" si="151"/>
        <v>#N/A</v>
      </c>
      <c r="AI95" s="296" t="e">
        <f t="shared" ca="1" si="151"/>
        <v>#N/A</v>
      </c>
      <c r="AJ95" s="296" t="e">
        <f t="shared" ca="1" si="151"/>
        <v>#N/A</v>
      </c>
      <c r="AK95" s="296" t="e">
        <f t="shared" ca="1" si="151"/>
        <v>#N/A</v>
      </c>
      <c r="AL95" s="296" t="e">
        <f t="shared" ca="1" si="151"/>
        <v>#N/A</v>
      </c>
      <c r="AM95" s="296" t="e">
        <f t="shared" ca="1" si="151"/>
        <v>#N/A</v>
      </c>
      <c r="AN95" s="296" t="e">
        <f t="shared" ca="1" si="151"/>
        <v>#N/A</v>
      </c>
      <c r="AO95" s="296" t="e">
        <f t="shared" ca="1" si="149"/>
        <v>#N/A</v>
      </c>
      <c r="AP95" s="297" t="e">
        <f t="shared" ca="1" si="151"/>
        <v>#N/A</v>
      </c>
      <c r="AQ95" s="296" t="e">
        <f t="shared" ca="1" si="151"/>
        <v>#N/A</v>
      </c>
      <c r="AR95" s="296" t="e">
        <f t="shared" ca="1" si="151"/>
        <v>#N/A</v>
      </c>
      <c r="AS95" s="296" t="e">
        <f t="shared" ca="1" si="151"/>
        <v>#N/A</v>
      </c>
      <c r="AT95" s="296" t="e">
        <f t="shared" ca="1" si="151"/>
        <v>#N/A</v>
      </c>
      <c r="AU95" s="296" t="e">
        <f t="shared" ca="1" si="151"/>
        <v>#N/A</v>
      </c>
      <c r="AV95" s="296" t="e">
        <f t="shared" ca="1" si="149"/>
        <v>#N/A</v>
      </c>
      <c r="AW95" s="296" t="e">
        <f t="shared" ca="1" si="149"/>
        <v>#N/A</v>
      </c>
      <c r="AX95" s="296" t="e">
        <f t="shared" ca="1" si="149"/>
        <v>#N/A</v>
      </c>
      <c r="AY95" s="296" t="e">
        <f t="shared" ca="1" si="149"/>
        <v>#N/A</v>
      </c>
      <c r="AZ95" s="297" t="e">
        <f t="shared" ca="1" si="149"/>
        <v>#N/A</v>
      </c>
      <c r="BA95" s="296" t="e">
        <f t="shared" ca="1" si="149"/>
        <v>#N/A</v>
      </c>
      <c r="BB95" s="296" t="e">
        <f t="shared" ca="1" si="149"/>
        <v>#N/A</v>
      </c>
      <c r="BC95" s="296" t="e">
        <f t="shared" ca="1" si="149"/>
        <v>#N/A</v>
      </c>
      <c r="BD95" s="296" t="e">
        <f t="shared" ref="BD95:BU109" ca="1" si="152">IFERROR(INDEX(INDIRECT(CONCATENATE($A95,"!$A$1:$Z$999")),MATCH($B95,INDIRECT(CONCATENATE($A95,"!$A:$A")),0)+BD$3,BD$2)/$L95,INDEX(INDIRECT(CONCATENATE($A95,"!$A$1:$Z$999")),MATCH($B95,INDIRECT(CONCATENATE($A95,"!$A:$A")),0)+BD$3,BD$2))</f>
        <v>#N/A</v>
      </c>
      <c r="BE95" s="296" t="e">
        <f t="shared" ca="1" si="152"/>
        <v>#N/A</v>
      </c>
      <c r="BF95" s="296" t="e">
        <f t="shared" ca="1" si="152"/>
        <v>#N/A</v>
      </c>
      <c r="BG95" s="296" t="e">
        <f t="shared" ca="1" si="152"/>
        <v>#N/A</v>
      </c>
      <c r="BH95" s="296" t="e">
        <f t="shared" ca="1" si="152"/>
        <v>#N/A</v>
      </c>
      <c r="BI95" s="296" t="e">
        <f t="shared" ca="1" si="152"/>
        <v>#N/A</v>
      </c>
      <c r="BJ95" s="297" t="e">
        <f t="shared" ca="1" si="152"/>
        <v>#N/A</v>
      </c>
      <c r="BK95" s="296" t="e">
        <f t="shared" ca="1" si="152"/>
        <v>#N/A</v>
      </c>
      <c r="BL95" s="296" t="e">
        <f t="shared" ca="1" si="152"/>
        <v>#N/A</v>
      </c>
      <c r="BM95" s="296" t="e">
        <f t="shared" ca="1" si="152"/>
        <v>#N/A</v>
      </c>
      <c r="BN95" s="296" t="e">
        <f t="shared" ca="1" si="152"/>
        <v>#N/A</v>
      </c>
      <c r="BO95" s="296" t="e">
        <f t="shared" ca="1" si="152"/>
        <v>#N/A</v>
      </c>
      <c r="BP95" s="296" t="e">
        <f t="shared" ca="1" si="152"/>
        <v>#N/A</v>
      </c>
      <c r="BQ95" s="296" t="e">
        <f t="shared" ca="1" si="152"/>
        <v>#N/A</v>
      </c>
      <c r="BR95" s="296" t="e">
        <f t="shared" ca="1" si="152"/>
        <v>#N/A</v>
      </c>
      <c r="BS95" s="296" t="e">
        <f t="shared" ca="1" si="152"/>
        <v>#N/A</v>
      </c>
      <c r="BT95" s="297" t="e">
        <f t="shared" ca="1" si="152"/>
        <v>#N/A</v>
      </c>
      <c r="BU95" s="296" t="e">
        <f t="shared" ca="1" si="152"/>
        <v>#N/A</v>
      </c>
      <c r="BV95" s="296" t="e">
        <f t="shared" ca="1" si="150"/>
        <v>#N/A</v>
      </c>
      <c r="BW95" s="296" t="e">
        <f t="shared" ca="1" si="150"/>
        <v>#N/A</v>
      </c>
      <c r="BX95" s="296" t="e">
        <f t="shared" ca="1" si="150"/>
        <v>#N/A</v>
      </c>
      <c r="BY95" s="296" t="e">
        <f t="shared" ca="1" si="150"/>
        <v>#N/A</v>
      </c>
      <c r="BZ95" s="296" t="e">
        <f t="shared" ca="1" si="150"/>
        <v>#N/A</v>
      </c>
      <c r="CA95" s="296" t="e">
        <f t="shared" ca="1" si="150"/>
        <v>#N/A</v>
      </c>
      <c r="CB95" s="296" t="e">
        <f t="shared" ca="1" si="150"/>
        <v>#N/A</v>
      </c>
      <c r="CC95" s="296" t="e">
        <f t="shared" ca="1" si="145"/>
        <v>#N/A</v>
      </c>
      <c r="CD95" s="297" t="e">
        <f t="shared" ca="1" si="145"/>
        <v>#N/A</v>
      </c>
      <c r="CE95" s="296" t="e">
        <f t="shared" ca="1" si="145"/>
        <v>#N/A</v>
      </c>
      <c r="CF95" s="296" t="e">
        <f t="shared" ca="1" si="145"/>
        <v>#N/A</v>
      </c>
      <c r="CG95" s="296" t="e">
        <f t="shared" ca="1" si="148"/>
        <v>#N/A</v>
      </c>
      <c r="CH95" s="296" t="e">
        <f t="shared" ca="1" si="148"/>
        <v>#N/A</v>
      </c>
      <c r="CI95" s="296" t="e">
        <f t="shared" ca="1" si="148"/>
        <v>#N/A</v>
      </c>
      <c r="CJ95" s="296" t="e">
        <f t="shared" ca="1" si="148"/>
        <v>#N/A</v>
      </c>
      <c r="CK95" s="296" t="e">
        <f t="shared" ca="1" si="148"/>
        <v>#N/A</v>
      </c>
      <c r="CL95" s="296" t="e">
        <f t="shared" ca="1" si="148"/>
        <v>#N/A</v>
      </c>
      <c r="CM95" s="296" t="e">
        <f t="shared" ca="1" si="148"/>
        <v>#N/A</v>
      </c>
      <c r="CN95" s="297" t="e">
        <f t="shared" ca="1" si="148"/>
        <v>#N/A</v>
      </c>
      <c r="CO95" s="296" t="e">
        <f t="shared" ca="1" si="146"/>
        <v>#N/A</v>
      </c>
      <c r="CP95" s="296" t="e">
        <f t="shared" ca="1" si="146"/>
        <v>#N/A</v>
      </c>
      <c r="CQ95" s="296" t="e">
        <f t="shared" ca="1" si="146"/>
        <v>#N/A</v>
      </c>
      <c r="CR95" s="296" t="e">
        <f t="shared" ca="1" si="146"/>
        <v>#N/A</v>
      </c>
      <c r="CS95" s="296" t="e">
        <f t="shared" ca="1" si="146"/>
        <v>#N/A</v>
      </c>
      <c r="CT95" s="296" t="e">
        <f t="shared" ca="1" si="146"/>
        <v>#N/A</v>
      </c>
      <c r="CU95" s="296" t="e">
        <f t="shared" ca="1" si="146"/>
        <v>#N/A</v>
      </c>
      <c r="CV95" s="296" t="e">
        <f t="shared" ca="1" si="146"/>
        <v>#N/A</v>
      </c>
      <c r="CW95" s="296" t="e">
        <f t="shared" ca="1" si="146"/>
        <v>#N/A</v>
      </c>
      <c r="CX95" s="297" t="e">
        <f t="shared" ca="1" si="146"/>
        <v>#N/A</v>
      </c>
      <c r="CY95" s="296" t="e">
        <f t="shared" ca="1" si="146"/>
        <v>#N/A</v>
      </c>
      <c r="CZ95" s="296" t="e">
        <f t="shared" ca="1" si="146"/>
        <v>#N/A</v>
      </c>
      <c r="DA95" s="296" t="e">
        <f t="shared" ca="1" si="135"/>
        <v>#N/A</v>
      </c>
      <c r="DB95" s="296" t="e">
        <f t="shared" ca="1" si="135"/>
        <v>#N/A</v>
      </c>
      <c r="DC95" s="296" t="e">
        <f t="shared" ca="1" si="135"/>
        <v>#N/A</v>
      </c>
      <c r="DD95" s="296" t="e">
        <f t="shared" ca="1" si="135"/>
        <v>#N/A</v>
      </c>
      <c r="DE95" s="296" t="e">
        <f t="shared" ca="1" si="135"/>
        <v>#N/A</v>
      </c>
      <c r="DF95" s="296" t="e">
        <f t="shared" ca="1" si="135"/>
        <v>#N/A</v>
      </c>
      <c r="DG95" s="296" t="e">
        <f t="shared" ca="1" si="135"/>
        <v>#N/A</v>
      </c>
      <c r="DH95" s="297" t="e">
        <f t="shared" ca="1" si="135"/>
        <v>#N/A</v>
      </c>
      <c r="DI95" s="296" t="e">
        <f t="shared" ca="1" si="135"/>
        <v>#N/A</v>
      </c>
      <c r="DJ95" s="296" t="e">
        <f t="shared" ca="1" si="135"/>
        <v>#N/A</v>
      </c>
      <c r="DK95" s="296" t="e">
        <f t="shared" ca="1" si="135"/>
        <v>#N/A</v>
      </c>
      <c r="DL95" s="296" t="e">
        <f t="shared" ca="1" si="135"/>
        <v>#N/A</v>
      </c>
      <c r="DM95" s="296" t="e">
        <f t="shared" ca="1" si="147"/>
        <v>#N/A</v>
      </c>
      <c r="DN95" s="296" t="e">
        <f t="shared" ca="1" si="147"/>
        <v>#N/A</v>
      </c>
      <c r="DO95" s="296" t="e">
        <f t="shared" ca="1" si="147"/>
        <v>#N/A</v>
      </c>
      <c r="DP95" s="296" t="e">
        <f t="shared" ca="1" si="147"/>
        <v>#N/A</v>
      </c>
      <c r="DQ95" s="296" t="e">
        <f t="shared" ca="1" si="147"/>
        <v>#N/A</v>
      </c>
      <c r="DR95" s="297" t="e">
        <f t="shared" ca="1" si="147"/>
        <v>#N/A</v>
      </c>
      <c r="DS95" s="296" t="e">
        <f t="shared" ca="1" si="147"/>
        <v>#N/A</v>
      </c>
      <c r="DT95" s="296" t="e">
        <f t="shared" ca="1" si="147"/>
        <v>#N/A</v>
      </c>
      <c r="DU95" s="296" t="e">
        <f t="shared" ca="1" si="142"/>
        <v>#N/A</v>
      </c>
      <c r="DV95" s="296" t="e">
        <f t="shared" ca="1" si="142"/>
        <v>#N/A</v>
      </c>
      <c r="DW95" s="296" t="e">
        <f t="shared" ca="1" si="142"/>
        <v>#N/A</v>
      </c>
      <c r="DX95" s="296" t="e">
        <f t="shared" ca="1" si="142"/>
        <v>#N/A</v>
      </c>
      <c r="DY95" s="296" t="e">
        <f t="shared" ca="1" si="142"/>
        <v>#N/A</v>
      </c>
      <c r="DZ95" s="296" t="e">
        <f t="shared" ca="1" si="142"/>
        <v>#N/A</v>
      </c>
      <c r="EA95" s="296" t="e">
        <f t="shared" ca="1" si="142"/>
        <v>#N/A</v>
      </c>
      <c r="EB95" s="297" t="e">
        <f t="shared" ca="1" si="142"/>
        <v>#N/A</v>
      </c>
    </row>
    <row r="96" spans="1:132" ht="15" customHeight="1" x14ac:dyDescent="0.35">
      <c r="A96" s="327" t="s">
        <v>96</v>
      </c>
      <c r="B96" s="328">
        <f t="shared" si="134"/>
        <v>3</v>
      </c>
      <c r="C96" s="292" t="e">
        <f ca="1">CONCATENATE($A$1,".",VLOOKUP($F96,Tools!$J$3:$K$6,2,FALSE),".",VLOOKUP($A96,Tools!$N$3:$O$10,2,FALSE),".",1,".",VLOOKUP($G96,Tools!$R$3:$S$23,2,FALSE),".",$H96)</f>
        <v>#N/A</v>
      </c>
      <c r="D96" s="293" t="e">
        <f t="shared" ca="1" si="140"/>
        <v>#N/A</v>
      </c>
      <c r="E96" s="293" t="e">
        <f t="shared" ca="1" si="140"/>
        <v>#N/A</v>
      </c>
      <c r="F96" s="293" t="e">
        <f t="shared" ca="1" si="140"/>
        <v>#N/A</v>
      </c>
      <c r="G96" s="293" t="e">
        <f t="shared" ca="1" si="140"/>
        <v>#N/A</v>
      </c>
      <c r="H96" s="294" t="e">
        <f t="shared" ca="1" si="131"/>
        <v>#N/A</v>
      </c>
      <c r="I96" s="295" t="e">
        <f t="shared" ca="1" si="143"/>
        <v>#N/A</v>
      </c>
      <c r="J96" s="295" t="e">
        <f t="shared" ca="1" si="143"/>
        <v>#N/A</v>
      </c>
      <c r="K96" s="295" t="e">
        <f t="shared" ca="1" si="143"/>
        <v>#N/A</v>
      </c>
      <c r="L96" s="329" t="e">
        <f t="shared" ca="1" si="143"/>
        <v>#N/A</v>
      </c>
      <c r="M96" s="296" t="e">
        <f t="shared" ca="1" si="141"/>
        <v>#N/A</v>
      </c>
      <c r="N96" s="296" t="e">
        <f t="shared" ca="1" si="141"/>
        <v>#N/A</v>
      </c>
      <c r="O96" s="296" t="e">
        <f t="shared" ca="1" si="141"/>
        <v>#N/A</v>
      </c>
      <c r="P96" s="296" t="e">
        <f t="shared" ca="1" si="141"/>
        <v>#N/A</v>
      </c>
      <c r="Q96" s="296" t="e">
        <f t="shared" ca="1" si="141"/>
        <v>#N/A</v>
      </c>
      <c r="R96" s="296" t="e">
        <f t="shared" ca="1" si="141"/>
        <v>#N/A</v>
      </c>
      <c r="S96" s="296" t="e">
        <f t="shared" ca="1" si="141"/>
        <v>#N/A</v>
      </c>
      <c r="T96" s="296" t="e">
        <f t="shared" ca="1" si="141"/>
        <v>#N/A</v>
      </c>
      <c r="U96" s="296" t="e">
        <f t="shared" ca="1" si="141"/>
        <v>#N/A</v>
      </c>
      <c r="V96" s="297" t="e">
        <f t="shared" ca="1" si="141"/>
        <v>#N/A</v>
      </c>
      <c r="W96" s="296" t="e">
        <f t="shared" ca="1" si="141"/>
        <v>#N/A</v>
      </c>
      <c r="X96" s="296" t="e">
        <f t="shared" ca="1" si="141"/>
        <v>#N/A</v>
      </c>
      <c r="Y96" s="296" t="e">
        <f t="shared" ca="1" si="141"/>
        <v>#N/A</v>
      </c>
      <c r="Z96" s="296" t="e">
        <f t="shared" ca="1" si="141"/>
        <v>#N/A</v>
      </c>
      <c r="AA96" s="296" t="e">
        <f t="shared" ca="1" si="141"/>
        <v>#N/A</v>
      </c>
      <c r="AB96" s="296" t="e">
        <f t="shared" ca="1" si="141"/>
        <v>#N/A</v>
      </c>
      <c r="AC96" s="296" t="e">
        <f t="shared" ca="1" si="141"/>
        <v>#N/A</v>
      </c>
      <c r="AD96" s="296" t="e">
        <f t="shared" ca="1" si="151"/>
        <v>#N/A</v>
      </c>
      <c r="AE96" s="296" t="e">
        <f t="shared" ca="1" si="151"/>
        <v>#N/A</v>
      </c>
      <c r="AF96" s="297" t="e">
        <f t="shared" ca="1" si="151"/>
        <v>#N/A</v>
      </c>
      <c r="AG96" s="296" t="e">
        <f t="shared" ca="1" si="151"/>
        <v>#N/A</v>
      </c>
      <c r="AH96" s="296" t="e">
        <f t="shared" ca="1" si="151"/>
        <v>#N/A</v>
      </c>
      <c r="AI96" s="296" t="e">
        <f t="shared" ca="1" si="151"/>
        <v>#N/A</v>
      </c>
      <c r="AJ96" s="296" t="e">
        <f t="shared" ca="1" si="151"/>
        <v>#N/A</v>
      </c>
      <c r="AK96" s="296" t="e">
        <f t="shared" ca="1" si="151"/>
        <v>#N/A</v>
      </c>
      <c r="AL96" s="296" t="e">
        <f t="shared" ca="1" si="151"/>
        <v>#N/A</v>
      </c>
      <c r="AM96" s="296" t="e">
        <f t="shared" ca="1" si="151"/>
        <v>#N/A</v>
      </c>
      <c r="AN96" s="296" t="e">
        <f t="shared" ca="1" si="151"/>
        <v>#N/A</v>
      </c>
      <c r="AO96" s="296" t="e">
        <f t="shared" ca="1" si="149"/>
        <v>#N/A</v>
      </c>
      <c r="AP96" s="297" t="e">
        <f t="shared" ca="1" si="151"/>
        <v>#N/A</v>
      </c>
      <c r="AQ96" s="296" t="e">
        <f t="shared" ca="1" si="151"/>
        <v>#N/A</v>
      </c>
      <c r="AR96" s="296" t="e">
        <f t="shared" ca="1" si="151"/>
        <v>#N/A</v>
      </c>
      <c r="AS96" s="296" t="e">
        <f t="shared" ca="1" si="151"/>
        <v>#N/A</v>
      </c>
      <c r="AT96" s="296" t="e">
        <f t="shared" ca="1" si="151"/>
        <v>#N/A</v>
      </c>
      <c r="AU96" s="296" t="e">
        <f t="shared" ca="1" si="151"/>
        <v>#N/A</v>
      </c>
      <c r="AV96" s="296" t="e">
        <f t="shared" ca="1" si="149"/>
        <v>#N/A</v>
      </c>
      <c r="AW96" s="296" t="e">
        <f t="shared" ca="1" si="149"/>
        <v>#N/A</v>
      </c>
      <c r="AX96" s="296" t="e">
        <f t="shared" ca="1" si="149"/>
        <v>#N/A</v>
      </c>
      <c r="AY96" s="296" t="e">
        <f t="shared" ca="1" si="149"/>
        <v>#N/A</v>
      </c>
      <c r="AZ96" s="297" t="e">
        <f t="shared" ca="1" si="149"/>
        <v>#N/A</v>
      </c>
      <c r="BA96" s="296" t="e">
        <f t="shared" ca="1" si="149"/>
        <v>#N/A</v>
      </c>
      <c r="BB96" s="296" t="e">
        <f t="shared" ca="1" si="149"/>
        <v>#N/A</v>
      </c>
      <c r="BC96" s="296" t="e">
        <f t="shared" ca="1" si="149"/>
        <v>#N/A</v>
      </c>
      <c r="BD96" s="296" t="e">
        <f t="shared" ca="1" si="152"/>
        <v>#N/A</v>
      </c>
      <c r="BE96" s="296" t="e">
        <f t="shared" ca="1" si="152"/>
        <v>#N/A</v>
      </c>
      <c r="BF96" s="296" t="e">
        <f t="shared" ca="1" si="152"/>
        <v>#N/A</v>
      </c>
      <c r="BG96" s="296" t="e">
        <f t="shared" ca="1" si="152"/>
        <v>#N/A</v>
      </c>
      <c r="BH96" s="296" t="e">
        <f t="shared" ca="1" si="152"/>
        <v>#N/A</v>
      </c>
      <c r="BI96" s="296" t="e">
        <f t="shared" ca="1" si="152"/>
        <v>#N/A</v>
      </c>
      <c r="BJ96" s="297" t="e">
        <f t="shared" ca="1" si="152"/>
        <v>#N/A</v>
      </c>
      <c r="BK96" s="296" t="e">
        <f t="shared" ca="1" si="152"/>
        <v>#N/A</v>
      </c>
      <c r="BL96" s="296" t="e">
        <f t="shared" ca="1" si="152"/>
        <v>#N/A</v>
      </c>
      <c r="BM96" s="296" t="e">
        <f t="shared" ca="1" si="152"/>
        <v>#N/A</v>
      </c>
      <c r="BN96" s="296" t="e">
        <f t="shared" ca="1" si="152"/>
        <v>#N/A</v>
      </c>
      <c r="BO96" s="296" t="e">
        <f t="shared" ca="1" si="152"/>
        <v>#N/A</v>
      </c>
      <c r="BP96" s="296" t="e">
        <f t="shared" ca="1" si="152"/>
        <v>#N/A</v>
      </c>
      <c r="BQ96" s="296" t="e">
        <f t="shared" ca="1" si="152"/>
        <v>#N/A</v>
      </c>
      <c r="BR96" s="296" t="e">
        <f t="shared" ca="1" si="152"/>
        <v>#N/A</v>
      </c>
      <c r="BS96" s="296" t="e">
        <f t="shared" ca="1" si="152"/>
        <v>#N/A</v>
      </c>
      <c r="BT96" s="297" t="e">
        <f t="shared" ca="1" si="152"/>
        <v>#N/A</v>
      </c>
      <c r="BU96" s="296" t="e">
        <f t="shared" ca="1" si="152"/>
        <v>#N/A</v>
      </c>
      <c r="BV96" s="296" t="e">
        <f t="shared" ca="1" si="150"/>
        <v>#N/A</v>
      </c>
      <c r="BW96" s="296" t="e">
        <f t="shared" ca="1" si="150"/>
        <v>#N/A</v>
      </c>
      <c r="BX96" s="296" t="e">
        <f t="shared" ca="1" si="150"/>
        <v>#N/A</v>
      </c>
      <c r="BY96" s="296" t="e">
        <f t="shared" ca="1" si="150"/>
        <v>#N/A</v>
      </c>
      <c r="BZ96" s="296" t="e">
        <f t="shared" ca="1" si="150"/>
        <v>#N/A</v>
      </c>
      <c r="CA96" s="296" t="e">
        <f t="shared" ca="1" si="150"/>
        <v>#N/A</v>
      </c>
      <c r="CB96" s="296" t="e">
        <f t="shared" ca="1" si="150"/>
        <v>#N/A</v>
      </c>
      <c r="CC96" s="296" t="e">
        <f t="shared" ca="1" si="145"/>
        <v>#N/A</v>
      </c>
      <c r="CD96" s="297" t="e">
        <f t="shared" ca="1" si="145"/>
        <v>#N/A</v>
      </c>
      <c r="CE96" s="296" t="e">
        <f t="shared" ca="1" si="145"/>
        <v>#N/A</v>
      </c>
      <c r="CF96" s="296" t="e">
        <f t="shared" ca="1" si="145"/>
        <v>#N/A</v>
      </c>
      <c r="CG96" s="296" t="e">
        <f t="shared" ca="1" si="148"/>
        <v>#N/A</v>
      </c>
      <c r="CH96" s="296" t="e">
        <f t="shared" ca="1" si="148"/>
        <v>#N/A</v>
      </c>
      <c r="CI96" s="296" t="e">
        <f t="shared" ca="1" si="148"/>
        <v>#N/A</v>
      </c>
      <c r="CJ96" s="296" t="e">
        <f t="shared" ca="1" si="148"/>
        <v>#N/A</v>
      </c>
      <c r="CK96" s="296" t="e">
        <f t="shared" ca="1" si="148"/>
        <v>#N/A</v>
      </c>
      <c r="CL96" s="296" t="e">
        <f t="shared" ca="1" si="148"/>
        <v>#N/A</v>
      </c>
      <c r="CM96" s="296" t="e">
        <f t="shared" ca="1" si="148"/>
        <v>#N/A</v>
      </c>
      <c r="CN96" s="297" t="e">
        <f t="shared" ca="1" si="148"/>
        <v>#N/A</v>
      </c>
      <c r="CO96" s="296" t="e">
        <f t="shared" ca="1" si="146"/>
        <v>#N/A</v>
      </c>
      <c r="CP96" s="296" t="e">
        <f t="shared" ca="1" si="146"/>
        <v>#N/A</v>
      </c>
      <c r="CQ96" s="296" t="e">
        <f t="shared" ca="1" si="146"/>
        <v>#N/A</v>
      </c>
      <c r="CR96" s="296" t="e">
        <f t="shared" ca="1" si="146"/>
        <v>#N/A</v>
      </c>
      <c r="CS96" s="296" t="e">
        <f t="shared" ca="1" si="146"/>
        <v>#N/A</v>
      </c>
      <c r="CT96" s="296" t="e">
        <f t="shared" ca="1" si="146"/>
        <v>#N/A</v>
      </c>
      <c r="CU96" s="296" t="e">
        <f t="shared" ca="1" si="146"/>
        <v>#N/A</v>
      </c>
      <c r="CV96" s="296" t="e">
        <f t="shared" ca="1" si="146"/>
        <v>#N/A</v>
      </c>
      <c r="CW96" s="296" t="e">
        <f t="shared" ca="1" si="146"/>
        <v>#N/A</v>
      </c>
      <c r="CX96" s="297" t="e">
        <f t="shared" ca="1" si="146"/>
        <v>#N/A</v>
      </c>
      <c r="CY96" s="296" t="e">
        <f t="shared" ca="1" si="146"/>
        <v>#N/A</v>
      </c>
      <c r="CZ96" s="296" t="e">
        <f t="shared" ca="1" si="146"/>
        <v>#N/A</v>
      </c>
      <c r="DA96" s="296" t="e">
        <f t="shared" ca="1" si="135"/>
        <v>#N/A</v>
      </c>
      <c r="DB96" s="296" t="e">
        <f t="shared" ca="1" si="135"/>
        <v>#N/A</v>
      </c>
      <c r="DC96" s="296" t="e">
        <f t="shared" ca="1" si="135"/>
        <v>#N/A</v>
      </c>
      <c r="DD96" s="296" t="e">
        <f t="shared" ca="1" si="135"/>
        <v>#N/A</v>
      </c>
      <c r="DE96" s="296" t="e">
        <f t="shared" ca="1" si="135"/>
        <v>#N/A</v>
      </c>
      <c r="DF96" s="296" t="e">
        <f t="shared" ca="1" si="135"/>
        <v>#N/A</v>
      </c>
      <c r="DG96" s="296" t="e">
        <f t="shared" ca="1" si="135"/>
        <v>#N/A</v>
      </c>
      <c r="DH96" s="297" t="e">
        <f t="shared" ca="1" si="135"/>
        <v>#N/A</v>
      </c>
      <c r="DI96" s="296" t="e">
        <f t="shared" ca="1" si="135"/>
        <v>#N/A</v>
      </c>
      <c r="DJ96" s="296" t="e">
        <f t="shared" ca="1" si="135"/>
        <v>#N/A</v>
      </c>
      <c r="DK96" s="296" t="e">
        <f t="shared" ca="1" si="135"/>
        <v>#N/A</v>
      </c>
      <c r="DL96" s="296" t="e">
        <f t="shared" ca="1" si="135"/>
        <v>#N/A</v>
      </c>
      <c r="DM96" s="296" t="e">
        <f t="shared" ca="1" si="147"/>
        <v>#N/A</v>
      </c>
      <c r="DN96" s="296" t="e">
        <f t="shared" ca="1" si="147"/>
        <v>#N/A</v>
      </c>
      <c r="DO96" s="296" t="e">
        <f t="shared" ca="1" si="147"/>
        <v>#N/A</v>
      </c>
      <c r="DP96" s="296" t="e">
        <f t="shared" ca="1" si="147"/>
        <v>#N/A</v>
      </c>
      <c r="DQ96" s="296" t="e">
        <f t="shared" ca="1" si="147"/>
        <v>#N/A</v>
      </c>
      <c r="DR96" s="297" t="e">
        <f t="shared" ca="1" si="147"/>
        <v>#N/A</v>
      </c>
      <c r="DS96" s="296" t="e">
        <f t="shared" ca="1" si="147"/>
        <v>#N/A</v>
      </c>
      <c r="DT96" s="296" t="e">
        <f t="shared" ca="1" si="147"/>
        <v>#N/A</v>
      </c>
      <c r="DU96" s="296" t="e">
        <f t="shared" ca="1" si="142"/>
        <v>#N/A</v>
      </c>
      <c r="DV96" s="296" t="e">
        <f t="shared" ca="1" si="142"/>
        <v>#N/A</v>
      </c>
      <c r="DW96" s="296" t="e">
        <f t="shared" ca="1" si="142"/>
        <v>#N/A</v>
      </c>
      <c r="DX96" s="296" t="e">
        <f t="shared" ca="1" si="142"/>
        <v>#N/A</v>
      </c>
      <c r="DY96" s="296" t="e">
        <f t="shared" ca="1" si="142"/>
        <v>#N/A</v>
      </c>
      <c r="DZ96" s="296" t="e">
        <f t="shared" ca="1" si="142"/>
        <v>#N/A</v>
      </c>
      <c r="EA96" s="296" t="e">
        <f t="shared" ca="1" si="142"/>
        <v>#N/A</v>
      </c>
      <c r="EB96" s="297" t="e">
        <f t="shared" ca="1" si="142"/>
        <v>#N/A</v>
      </c>
    </row>
    <row r="97" spans="1:132" ht="15" customHeight="1" x14ac:dyDescent="0.35">
      <c r="A97" s="327" t="s">
        <v>96</v>
      </c>
      <c r="B97" s="328">
        <f t="shared" si="134"/>
        <v>4</v>
      </c>
      <c r="C97" s="292" t="e">
        <f ca="1">CONCATENATE($A$1,".",VLOOKUP($F97,Tools!$J$3:$K$6,2,FALSE),".",VLOOKUP($A97,Tools!$N$3:$O$10,2,FALSE),".",1,".",VLOOKUP($G97,Tools!$R$3:$S$23,2,FALSE),".",$H97)</f>
        <v>#N/A</v>
      </c>
      <c r="D97" s="293" t="e">
        <f t="shared" ref="D97:G112" ca="1" si="153">INDEX(INDIRECT(CONCATENATE($A97,"!$A$1:$Z$999")),MATCH($B97,INDIRECT(CONCATENATE($A97,"!$A:$A")),0)+D$3,D$2)</f>
        <v>#N/A</v>
      </c>
      <c r="E97" s="293" t="e">
        <f t="shared" ca="1" si="153"/>
        <v>#N/A</v>
      </c>
      <c r="F97" s="293" t="e">
        <f t="shared" ca="1" si="153"/>
        <v>#N/A</v>
      </c>
      <c r="G97" s="293" t="e">
        <f t="shared" ca="1" si="153"/>
        <v>#N/A</v>
      </c>
      <c r="H97" s="294" t="e">
        <f t="shared" ca="1" si="131"/>
        <v>#N/A</v>
      </c>
      <c r="I97" s="295" t="e">
        <f t="shared" ca="1" si="143"/>
        <v>#N/A</v>
      </c>
      <c r="J97" s="295" t="e">
        <f t="shared" ca="1" si="143"/>
        <v>#N/A</v>
      </c>
      <c r="K97" s="295" t="e">
        <f t="shared" ca="1" si="143"/>
        <v>#N/A</v>
      </c>
      <c r="L97" s="329" t="e">
        <f t="shared" ca="1" si="143"/>
        <v>#N/A</v>
      </c>
      <c r="M97" s="296" t="e">
        <f t="shared" ref="M97:AC111" ca="1" si="154">IFERROR(INDEX(INDIRECT(CONCATENATE($A97,"!$A$1:$Z$999")),MATCH($B97,INDIRECT(CONCATENATE($A97,"!$A:$A")),0)+M$3,M$2)/$L97,INDEX(INDIRECT(CONCATENATE($A97,"!$A$1:$Z$999")),MATCH($B97,INDIRECT(CONCATENATE($A97,"!$A:$A")),0)+M$3,M$2))</f>
        <v>#N/A</v>
      </c>
      <c r="N97" s="296" t="e">
        <f t="shared" ca="1" si="154"/>
        <v>#N/A</v>
      </c>
      <c r="O97" s="296" t="e">
        <f t="shared" ca="1" si="154"/>
        <v>#N/A</v>
      </c>
      <c r="P97" s="296" t="e">
        <f t="shared" ca="1" si="154"/>
        <v>#N/A</v>
      </c>
      <c r="Q97" s="296" t="e">
        <f t="shared" ca="1" si="154"/>
        <v>#N/A</v>
      </c>
      <c r="R97" s="296" t="e">
        <f t="shared" ca="1" si="154"/>
        <v>#N/A</v>
      </c>
      <c r="S97" s="296" t="e">
        <f t="shared" ca="1" si="154"/>
        <v>#N/A</v>
      </c>
      <c r="T97" s="296" t="e">
        <f t="shared" ca="1" si="154"/>
        <v>#N/A</v>
      </c>
      <c r="U97" s="296" t="e">
        <f t="shared" ca="1" si="154"/>
        <v>#N/A</v>
      </c>
      <c r="V97" s="297" t="e">
        <f t="shared" ca="1" si="154"/>
        <v>#N/A</v>
      </c>
      <c r="W97" s="296" t="e">
        <f t="shared" ca="1" si="154"/>
        <v>#N/A</v>
      </c>
      <c r="X97" s="296" t="e">
        <f t="shared" ca="1" si="154"/>
        <v>#N/A</v>
      </c>
      <c r="Y97" s="296" t="e">
        <f t="shared" ca="1" si="154"/>
        <v>#N/A</v>
      </c>
      <c r="Z97" s="296" t="e">
        <f t="shared" ca="1" si="154"/>
        <v>#N/A</v>
      </c>
      <c r="AA97" s="296" t="e">
        <f t="shared" ca="1" si="154"/>
        <v>#N/A</v>
      </c>
      <c r="AB97" s="296" t="e">
        <f t="shared" ca="1" si="154"/>
        <v>#N/A</v>
      </c>
      <c r="AC97" s="296" t="e">
        <f t="shared" ca="1" si="154"/>
        <v>#N/A</v>
      </c>
      <c r="AD97" s="296" t="e">
        <f t="shared" ca="1" si="151"/>
        <v>#N/A</v>
      </c>
      <c r="AE97" s="296" t="e">
        <f t="shared" ca="1" si="151"/>
        <v>#N/A</v>
      </c>
      <c r="AF97" s="297" t="e">
        <f t="shared" ca="1" si="151"/>
        <v>#N/A</v>
      </c>
      <c r="AG97" s="296" t="e">
        <f t="shared" ca="1" si="151"/>
        <v>#N/A</v>
      </c>
      <c r="AH97" s="296" t="e">
        <f t="shared" ca="1" si="151"/>
        <v>#N/A</v>
      </c>
      <c r="AI97" s="296" t="e">
        <f t="shared" ca="1" si="151"/>
        <v>#N/A</v>
      </c>
      <c r="AJ97" s="296" t="e">
        <f t="shared" ca="1" si="151"/>
        <v>#N/A</v>
      </c>
      <c r="AK97" s="296" t="e">
        <f t="shared" ca="1" si="151"/>
        <v>#N/A</v>
      </c>
      <c r="AL97" s="296" t="e">
        <f t="shared" ca="1" si="151"/>
        <v>#N/A</v>
      </c>
      <c r="AM97" s="296" t="e">
        <f t="shared" ca="1" si="151"/>
        <v>#N/A</v>
      </c>
      <c r="AN97" s="296" t="e">
        <f t="shared" ca="1" si="151"/>
        <v>#N/A</v>
      </c>
      <c r="AO97" s="296" t="e">
        <f t="shared" ca="1" si="149"/>
        <v>#N/A</v>
      </c>
      <c r="AP97" s="297" t="e">
        <f t="shared" ca="1" si="151"/>
        <v>#N/A</v>
      </c>
      <c r="AQ97" s="296" t="e">
        <f t="shared" ca="1" si="151"/>
        <v>#N/A</v>
      </c>
      <c r="AR97" s="296" t="e">
        <f t="shared" ca="1" si="151"/>
        <v>#N/A</v>
      </c>
      <c r="AS97" s="296" t="e">
        <f t="shared" ca="1" si="151"/>
        <v>#N/A</v>
      </c>
      <c r="AT97" s="296" t="e">
        <f t="shared" ca="1" si="151"/>
        <v>#N/A</v>
      </c>
      <c r="AU97" s="296" t="e">
        <f t="shared" ca="1" si="151"/>
        <v>#N/A</v>
      </c>
      <c r="AV97" s="296" t="e">
        <f t="shared" ca="1" si="149"/>
        <v>#N/A</v>
      </c>
      <c r="AW97" s="296" t="e">
        <f t="shared" ca="1" si="149"/>
        <v>#N/A</v>
      </c>
      <c r="AX97" s="296" t="e">
        <f t="shared" ca="1" si="149"/>
        <v>#N/A</v>
      </c>
      <c r="AY97" s="296" t="e">
        <f t="shared" ca="1" si="149"/>
        <v>#N/A</v>
      </c>
      <c r="AZ97" s="297" t="e">
        <f t="shared" ca="1" si="149"/>
        <v>#N/A</v>
      </c>
      <c r="BA97" s="296" t="e">
        <f t="shared" ca="1" si="149"/>
        <v>#N/A</v>
      </c>
      <c r="BB97" s="296" t="e">
        <f t="shared" ca="1" si="149"/>
        <v>#N/A</v>
      </c>
      <c r="BC97" s="296" t="e">
        <f t="shared" ca="1" si="149"/>
        <v>#N/A</v>
      </c>
      <c r="BD97" s="296" t="e">
        <f t="shared" ca="1" si="152"/>
        <v>#N/A</v>
      </c>
      <c r="BE97" s="296" t="e">
        <f t="shared" ca="1" si="152"/>
        <v>#N/A</v>
      </c>
      <c r="BF97" s="296" t="e">
        <f t="shared" ca="1" si="152"/>
        <v>#N/A</v>
      </c>
      <c r="BG97" s="296" t="e">
        <f t="shared" ca="1" si="152"/>
        <v>#N/A</v>
      </c>
      <c r="BH97" s="296" t="e">
        <f t="shared" ca="1" si="152"/>
        <v>#N/A</v>
      </c>
      <c r="BI97" s="296" t="e">
        <f t="shared" ca="1" si="152"/>
        <v>#N/A</v>
      </c>
      <c r="BJ97" s="297" t="e">
        <f t="shared" ca="1" si="152"/>
        <v>#N/A</v>
      </c>
      <c r="BK97" s="296" t="e">
        <f t="shared" ca="1" si="152"/>
        <v>#N/A</v>
      </c>
      <c r="BL97" s="296" t="e">
        <f t="shared" ca="1" si="152"/>
        <v>#N/A</v>
      </c>
      <c r="BM97" s="296" t="e">
        <f t="shared" ca="1" si="152"/>
        <v>#N/A</v>
      </c>
      <c r="BN97" s="296" t="e">
        <f t="shared" ca="1" si="152"/>
        <v>#N/A</v>
      </c>
      <c r="BO97" s="296" t="e">
        <f t="shared" ca="1" si="152"/>
        <v>#N/A</v>
      </c>
      <c r="BP97" s="296" t="e">
        <f t="shared" ca="1" si="152"/>
        <v>#N/A</v>
      </c>
      <c r="BQ97" s="296" t="e">
        <f t="shared" ca="1" si="152"/>
        <v>#N/A</v>
      </c>
      <c r="BR97" s="296" t="e">
        <f t="shared" ca="1" si="152"/>
        <v>#N/A</v>
      </c>
      <c r="BS97" s="296" t="e">
        <f t="shared" ca="1" si="152"/>
        <v>#N/A</v>
      </c>
      <c r="BT97" s="297" t="e">
        <f t="shared" ca="1" si="152"/>
        <v>#N/A</v>
      </c>
      <c r="BU97" s="296" t="e">
        <f t="shared" ca="1" si="152"/>
        <v>#N/A</v>
      </c>
      <c r="BV97" s="296" t="e">
        <f t="shared" ca="1" si="150"/>
        <v>#N/A</v>
      </c>
      <c r="BW97" s="296" t="e">
        <f t="shared" ca="1" si="150"/>
        <v>#N/A</v>
      </c>
      <c r="BX97" s="296" t="e">
        <f t="shared" ca="1" si="150"/>
        <v>#N/A</v>
      </c>
      <c r="BY97" s="296" t="e">
        <f t="shared" ca="1" si="150"/>
        <v>#N/A</v>
      </c>
      <c r="BZ97" s="296" t="e">
        <f t="shared" ca="1" si="150"/>
        <v>#N/A</v>
      </c>
      <c r="CA97" s="296" t="e">
        <f t="shared" ca="1" si="150"/>
        <v>#N/A</v>
      </c>
      <c r="CB97" s="296" t="e">
        <f t="shared" ca="1" si="150"/>
        <v>#N/A</v>
      </c>
      <c r="CC97" s="296" t="e">
        <f t="shared" ca="1" si="145"/>
        <v>#N/A</v>
      </c>
      <c r="CD97" s="297" t="e">
        <f t="shared" ca="1" si="145"/>
        <v>#N/A</v>
      </c>
      <c r="CE97" s="296" t="e">
        <f t="shared" ca="1" si="145"/>
        <v>#N/A</v>
      </c>
      <c r="CF97" s="296" t="e">
        <f t="shared" ca="1" si="145"/>
        <v>#N/A</v>
      </c>
      <c r="CG97" s="296" t="e">
        <f t="shared" ca="1" si="148"/>
        <v>#N/A</v>
      </c>
      <c r="CH97" s="296" t="e">
        <f t="shared" ca="1" si="148"/>
        <v>#N/A</v>
      </c>
      <c r="CI97" s="296" t="e">
        <f t="shared" ca="1" si="148"/>
        <v>#N/A</v>
      </c>
      <c r="CJ97" s="296" t="e">
        <f t="shared" ca="1" si="148"/>
        <v>#N/A</v>
      </c>
      <c r="CK97" s="296" t="e">
        <f t="shared" ca="1" si="148"/>
        <v>#N/A</v>
      </c>
      <c r="CL97" s="296" t="e">
        <f t="shared" ca="1" si="148"/>
        <v>#N/A</v>
      </c>
      <c r="CM97" s="296" t="e">
        <f t="shared" ca="1" si="148"/>
        <v>#N/A</v>
      </c>
      <c r="CN97" s="297" t="e">
        <f t="shared" ca="1" si="148"/>
        <v>#N/A</v>
      </c>
      <c r="CO97" s="296" t="e">
        <f t="shared" ca="1" si="146"/>
        <v>#N/A</v>
      </c>
      <c r="CP97" s="296" t="e">
        <f t="shared" ca="1" si="146"/>
        <v>#N/A</v>
      </c>
      <c r="CQ97" s="296" t="e">
        <f t="shared" ca="1" si="146"/>
        <v>#N/A</v>
      </c>
      <c r="CR97" s="296" t="e">
        <f t="shared" ca="1" si="146"/>
        <v>#N/A</v>
      </c>
      <c r="CS97" s="296" t="e">
        <f t="shared" ca="1" si="146"/>
        <v>#N/A</v>
      </c>
      <c r="CT97" s="296" t="e">
        <f t="shared" ca="1" si="146"/>
        <v>#N/A</v>
      </c>
      <c r="CU97" s="296" t="e">
        <f t="shared" ca="1" si="146"/>
        <v>#N/A</v>
      </c>
      <c r="CV97" s="296" t="e">
        <f t="shared" ca="1" si="146"/>
        <v>#N/A</v>
      </c>
      <c r="CW97" s="296" t="e">
        <f t="shared" ca="1" si="146"/>
        <v>#N/A</v>
      </c>
      <c r="CX97" s="297" t="e">
        <f t="shared" ca="1" si="146"/>
        <v>#N/A</v>
      </c>
      <c r="CY97" s="296" t="e">
        <f t="shared" ca="1" si="146"/>
        <v>#N/A</v>
      </c>
      <c r="CZ97" s="296" t="e">
        <f t="shared" ca="1" si="146"/>
        <v>#N/A</v>
      </c>
      <c r="DA97" s="296" t="e">
        <f t="shared" ca="1" si="135"/>
        <v>#N/A</v>
      </c>
      <c r="DB97" s="296" t="e">
        <f t="shared" ca="1" si="135"/>
        <v>#N/A</v>
      </c>
      <c r="DC97" s="296" t="e">
        <f t="shared" ca="1" si="135"/>
        <v>#N/A</v>
      </c>
      <c r="DD97" s="296" t="e">
        <f t="shared" ca="1" si="135"/>
        <v>#N/A</v>
      </c>
      <c r="DE97" s="296" t="e">
        <f t="shared" ca="1" si="135"/>
        <v>#N/A</v>
      </c>
      <c r="DF97" s="296" t="e">
        <f t="shared" ca="1" si="135"/>
        <v>#N/A</v>
      </c>
      <c r="DG97" s="296" t="e">
        <f t="shared" ca="1" si="135"/>
        <v>#N/A</v>
      </c>
      <c r="DH97" s="297" t="e">
        <f t="shared" ca="1" si="135"/>
        <v>#N/A</v>
      </c>
      <c r="DI97" s="296" t="e">
        <f t="shared" ca="1" si="135"/>
        <v>#N/A</v>
      </c>
      <c r="DJ97" s="296" t="e">
        <f t="shared" ref="DJ97:DT97" ca="1" si="155">IFERROR(INDEX(INDIRECT(CONCATENATE($A97,"!$A$1:$Z$999")),MATCH($B97,INDIRECT(CONCATENATE($A97,"!$A:$A")),0)+DJ$3,DJ$2)/$L97,INDEX(INDIRECT(CONCATENATE($A97,"!$A$1:$Z$999")),MATCH($B97,INDIRECT(CONCATENATE($A97,"!$A:$A")),0)+DJ$3,DJ$2))</f>
        <v>#N/A</v>
      </c>
      <c r="DK97" s="296" t="e">
        <f t="shared" ca="1" si="155"/>
        <v>#N/A</v>
      </c>
      <c r="DL97" s="296" t="e">
        <f t="shared" ca="1" si="155"/>
        <v>#N/A</v>
      </c>
      <c r="DM97" s="296" t="e">
        <f t="shared" ca="1" si="155"/>
        <v>#N/A</v>
      </c>
      <c r="DN97" s="296" t="e">
        <f t="shared" ca="1" si="155"/>
        <v>#N/A</v>
      </c>
      <c r="DO97" s="296" t="e">
        <f t="shared" ca="1" si="155"/>
        <v>#N/A</v>
      </c>
      <c r="DP97" s="296" t="e">
        <f t="shared" ca="1" si="155"/>
        <v>#N/A</v>
      </c>
      <c r="DQ97" s="296" t="e">
        <f t="shared" ca="1" si="155"/>
        <v>#N/A</v>
      </c>
      <c r="DR97" s="297" t="e">
        <f t="shared" ca="1" si="155"/>
        <v>#N/A</v>
      </c>
      <c r="DS97" s="296" t="e">
        <f t="shared" ca="1" si="155"/>
        <v>#N/A</v>
      </c>
      <c r="DT97" s="296" t="e">
        <f t="shared" ca="1" si="155"/>
        <v>#N/A</v>
      </c>
      <c r="DU97" s="296" t="e">
        <f t="shared" ca="1" si="142"/>
        <v>#N/A</v>
      </c>
      <c r="DV97" s="296" t="e">
        <f t="shared" ca="1" si="142"/>
        <v>#N/A</v>
      </c>
      <c r="DW97" s="296" t="e">
        <f t="shared" ca="1" si="142"/>
        <v>#N/A</v>
      </c>
      <c r="DX97" s="296" t="e">
        <f t="shared" ca="1" si="142"/>
        <v>#N/A</v>
      </c>
      <c r="DY97" s="296" t="e">
        <f t="shared" ca="1" si="142"/>
        <v>#N/A</v>
      </c>
      <c r="DZ97" s="296" t="e">
        <f t="shared" ca="1" si="142"/>
        <v>#N/A</v>
      </c>
      <c r="EA97" s="296" t="e">
        <f t="shared" ca="1" si="142"/>
        <v>#N/A</v>
      </c>
      <c r="EB97" s="297" t="e">
        <f t="shared" ca="1" si="142"/>
        <v>#N/A</v>
      </c>
    </row>
    <row r="98" spans="1:132" ht="15" customHeight="1" x14ac:dyDescent="0.35">
      <c r="A98" s="327" t="s">
        <v>96</v>
      </c>
      <c r="B98" s="328">
        <f t="shared" si="134"/>
        <v>5</v>
      </c>
      <c r="C98" s="292" t="e">
        <f ca="1">CONCATENATE($A$1,".",VLOOKUP($F98,Tools!$J$3:$K$6,2,FALSE),".",VLOOKUP($A98,Tools!$N$3:$O$10,2,FALSE),".",1,".",VLOOKUP($G98,Tools!$R$3:$S$23,2,FALSE),".",$H98)</f>
        <v>#N/A</v>
      </c>
      <c r="D98" s="293" t="e">
        <f t="shared" ca="1" si="153"/>
        <v>#N/A</v>
      </c>
      <c r="E98" s="293" t="e">
        <f t="shared" ca="1" si="153"/>
        <v>#N/A</v>
      </c>
      <c r="F98" s="293" t="e">
        <f t="shared" ca="1" si="153"/>
        <v>#N/A</v>
      </c>
      <c r="G98" s="293" t="e">
        <f t="shared" ca="1" si="153"/>
        <v>#N/A</v>
      </c>
      <c r="H98" s="294" t="e">
        <f t="shared" ca="1" si="131"/>
        <v>#N/A</v>
      </c>
      <c r="I98" s="295" t="e">
        <f t="shared" ca="1" si="143"/>
        <v>#N/A</v>
      </c>
      <c r="J98" s="295" t="e">
        <f t="shared" ca="1" si="143"/>
        <v>#N/A</v>
      </c>
      <c r="K98" s="295" t="e">
        <f t="shared" ca="1" si="143"/>
        <v>#N/A</v>
      </c>
      <c r="L98" s="329" t="e">
        <f t="shared" ca="1" si="143"/>
        <v>#N/A</v>
      </c>
      <c r="M98" s="296" t="e">
        <f t="shared" ca="1" si="154"/>
        <v>#N/A</v>
      </c>
      <c r="N98" s="296" t="e">
        <f t="shared" ca="1" si="154"/>
        <v>#N/A</v>
      </c>
      <c r="O98" s="296" t="e">
        <f t="shared" ca="1" si="154"/>
        <v>#N/A</v>
      </c>
      <c r="P98" s="296" t="e">
        <f t="shared" ca="1" si="154"/>
        <v>#N/A</v>
      </c>
      <c r="Q98" s="296" t="e">
        <f t="shared" ca="1" si="154"/>
        <v>#N/A</v>
      </c>
      <c r="R98" s="296" t="e">
        <f t="shared" ca="1" si="154"/>
        <v>#N/A</v>
      </c>
      <c r="S98" s="296" t="e">
        <f t="shared" ca="1" si="154"/>
        <v>#N/A</v>
      </c>
      <c r="T98" s="296" t="e">
        <f t="shared" ca="1" si="154"/>
        <v>#N/A</v>
      </c>
      <c r="U98" s="296" t="e">
        <f t="shared" ca="1" si="154"/>
        <v>#N/A</v>
      </c>
      <c r="V98" s="297" t="e">
        <f t="shared" ca="1" si="154"/>
        <v>#N/A</v>
      </c>
      <c r="W98" s="296" t="e">
        <f t="shared" ca="1" si="154"/>
        <v>#N/A</v>
      </c>
      <c r="X98" s="296" t="e">
        <f t="shared" ca="1" si="154"/>
        <v>#N/A</v>
      </c>
      <c r="Y98" s="296" t="e">
        <f t="shared" ca="1" si="154"/>
        <v>#N/A</v>
      </c>
      <c r="Z98" s="296" t="e">
        <f t="shared" ca="1" si="154"/>
        <v>#N/A</v>
      </c>
      <c r="AA98" s="296" t="e">
        <f t="shared" ca="1" si="154"/>
        <v>#N/A</v>
      </c>
      <c r="AB98" s="296" t="e">
        <f t="shared" ca="1" si="154"/>
        <v>#N/A</v>
      </c>
      <c r="AC98" s="296" t="e">
        <f t="shared" ca="1" si="154"/>
        <v>#N/A</v>
      </c>
      <c r="AD98" s="296" t="e">
        <f t="shared" ca="1" si="151"/>
        <v>#N/A</v>
      </c>
      <c r="AE98" s="296" t="e">
        <f t="shared" ca="1" si="151"/>
        <v>#N/A</v>
      </c>
      <c r="AF98" s="297" t="e">
        <f t="shared" ca="1" si="151"/>
        <v>#N/A</v>
      </c>
      <c r="AG98" s="296" t="e">
        <f t="shared" ca="1" si="151"/>
        <v>#N/A</v>
      </c>
      <c r="AH98" s="296" t="e">
        <f t="shared" ca="1" si="151"/>
        <v>#N/A</v>
      </c>
      <c r="AI98" s="296" t="e">
        <f t="shared" ca="1" si="151"/>
        <v>#N/A</v>
      </c>
      <c r="AJ98" s="296" t="e">
        <f t="shared" ca="1" si="151"/>
        <v>#N/A</v>
      </c>
      <c r="AK98" s="296" t="e">
        <f t="shared" ca="1" si="151"/>
        <v>#N/A</v>
      </c>
      <c r="AL98" s="296" t="e">
        <f t="shared" ca="1" si="151"/>
        <v>#N/A</v>
      </c>
      <c r="AM98" s="296" t="e">
        <f t="shared" ca="1" si="151"/>
        <v>#N/A</v>
      </c>
      <c r="AN98" s="296" t="e">
        <f t="shared" ca="1" si="151"/>
        <v>#N/A</v>
      </c>
      <c r="AO98" s="296" t="e">
        <f t="shared" ca="1" si="149"/>
        <v>#N/A</v>
      </c>
      <c r="AP98" s="297" t="e">
        <f t="shared" ca="1" si="151"/>
        <v>#N/A</v>
      </c>
      <c r="AQ98" s="296" t="e">
        <f t="shared" ca="1" si="151"/>
        <v>#N/A</v>
      </c>
      <c r="AR98" s="296" t="e">
        <f t="shared" ca="1" si="151"/>
        <v>#N/A</v>
      </c>
      <c r="AS98" s="296" t="e">
        <f t="shared" ca="1" si="151"/>
        <v>#N/A</v>
      </c>
      <c r="AT98" s="296" t="e">
        <f t="shared" ca="1" si="151"/>
        <v>#N/A</v>
      </c>
      <c r="AU98" s="296" t="e">
        <f t="shared" ca="1" si="151"/>
        <v>#N/A</v>
      </c>
      <c r="AV98" s="296" t="e">
        <f t="shared" ca="1" si="149"/>
        <v>#N/A</v>
      </c>
      <c r="AW98" s="296" t="e">
        <f t="shared" ca="1" si="149"/>
        <v>#N/A</v>
      </c>
      <c r="AX98" s="296" t="e">
        <f t="shared" ca="1" si="149"/>
        <v>#N/A</v>
      </c>
      <c r="AY98" s="296" t="e">
        <f t="shared" ca="1" si="149"/>
        <v>#N/A</v>
      </c>
      <c r="AZ98" s="297" t="e">
        <f t="shared" ca="1" si="149"/>
        <v>#N/A</v>
      </c>
      <c r="BA98" s="296" t="e">
        <f t="shared" ca="1" si="149"/>
        <v>#N/A</v>
      </c>
      <c r="BB98" s="296" t="e">
        <f t="shared" ca="1" si="149"/>
        <v>#N/A</v>
      </c>
      <c r="BC98" s="296" t="e">
        <f t="shared" ca="1" si="149"/>
        <v>#N/A</v>
      </c>
      <c r="BD98" s="296" t="e">
        <f t="shared" ca="1" si="152"/>
        <v>#N/A</v>
      </c>
      <c r="BE98" s="296" t="e">
        <f t="shared" ca="1" si="152"/>
        <v>#N/A</v>
      </c>
      <c r="BF98" s="296" t="e">
        <f t="shared" ca="1" si="152"/>
        <v>#N/A</v>
      </c>
      <c r="BG98" s="296" t="e">
        <f t="shared" ca="1" si="152"/>
        <v>#N/A</v>
      </c>
      <c r="BH98" s="296" t="e">
        <f t="shared" ca="1" si="152"/>
        <v>#N/A</v>
      </c>
      <c r="BI98" s="296" t="e">
        <f t="shared" ca="1" si="152"/>
        <v>#N/A</v>
      </c>
      <c r="BJ98" s="297" t="e">
        <f t="shared" ca="1" si="152"/>
        <v>#N/A</v>
      </c>
      <c r="BK98" s="296" t="e">
        <f t="shared" ca="1" si="152"/>
        <v>#N/A</v>
      </c>
      <c r="BL98" s="296" t="e">
        <f t="shared" ca="1" si="152"/>
        <v>#N/A</v>
      </c>
      <c r="BM98" s="296" t="e">
        <f t="shared" ca="1" si="152"/>
        <v>#N/A</v>
      </c>
      <c r="BN98" s="296" t="e">
        <f t="shared" ca="1" si="152"/>
        <v>#N/A</v>
      </c>
      <c r="BO98" s="296" t="e">
        <f t="shared" ca="1" si="152"/>
        <v>#N/A</v>
      </c>
      <c r="BP98" s="296" t="e">
        <f t="shared" ca="1" si="152"/>
        <v>#N/A</v>
      </c>
      <c r="BQ98" s="296" t="e">
        <f t="shared" ca="1" si="152"/>
        <v>#N/A</v>
      </c>
      <c r="BR98" s="296" t="e">
        <f t="shared" ca="1" si="152"/>
        <v>#N/A</v>
      </c>
      <c r="BS98" s="296" t="e">
        <f t="shared" ca="1" si="152"/>
        <v>#N/A</v>
      </c>
      <c r="BT98" s="297" t="e">
        <f t="shared" ca="1" si="152"/>
        <v>#N/A</v>
      </c>
      <c r="BU98" s="296" t="e">
        <f t="shared" ca="1" si="152"/>
        <v>#N/A</v>
      </c>
      <c r="BV98" s="296" t="e">
        <f t="shared" ca="1" si="150"/>
        <v>#N/A</v>
      </c>
      <c r="BW98" s="296" t="e">
        <f t="shared" ca="1" si="150"/>
        <v>#N/A</v>
      </c>
      <c r="BX98" s="296" t="e">
        <f t="shared" ca="1" si="150"/>
        <v>#N/A</v>
      </c>
      <c r="BY98" s="296" t="e">
        <f t="shared" ca="1" si="150"/>
        <v>#N/A</v>
      </c>
      <c r="BZ98" s="296" t="e">
        <f t="shared" ca="1" si="150"/>
        <v>#N/A</v>
      </c>
      <c r="CA98" s="296" t="e">
        <f t="shared" ca="1" si="150"/>
        <v>#N/A</v>
      </c>
      <c r="CB98" s="296" t="e">
        <f t="shared" ca="1" si="150"/>
        <v>#N/A</v>
      </c>
      <c r="CC98" s="296" t="e">
        <f t="shared" ca="1" si="145"/>
        <v>#N/A</v>
      </c>
      <c r="CD98" s="297" t="e">
        <f t="shared" ca="1" si="145"/>
        <v>#N/A</v>
      </c>
      <c r="CE98" s="296" t="e">
        <f t="shared" ca="1" si="145"/>
        <v>#N/A</v>
      </c>
      <c r="CF98" s="296" t="e">
        <f t="shared" ca="1" si="145"/>
        <v>#N/A</v>
      </c>
      <c r="CG98" s="296" t="e">
        <f t="shared" ca="1" si="148"/>
        <v>#N/A</v>
      </c>
      <c r="CH98" s="296" t="e">
        <f t="shared" ca="1" si="148"/>
        <v>#N/A</v>
      </c>
      <c r="CI98" s="296" t="e">
        <f t="shared" ca="1" si="148"/>
        <v>#N/A</v>
      </c>
      <c r="CJ98" s="296" t="e">
        <f t="shared" ca="1" si="148"/>
        <v>#N/A</v>
      </c>
      <c r="CK98" s="296" t="e">
        <f t="shared" ca="1" si="148"/>
        <v>#N/A</v>
      </c>
      <c r="CL98" s="296" t="e">
        <f t="shared" ca="1" si="148"/>
        <v>#N/A</v>
      </c>
      <c r="CM98" s="296" t="e">
        <f t="shared" ca="1" si="148"/>
        <v>#N/A</v>
      </c>
      <c r="CN98" s="297" t="e">
        <f t="shared" ca="1" si="148"/>
        <v>#N/A</v>
      </c>
      <c r="CO98" s="296" t="e">
        <f t="shared" ca="1" si="146"/>
        <v>#N/A</v>
      </c>
      <c r="CP98" s="296" t="e">
        <f t="shared" ca="1" si="146"/>
        <v>#N/A</v>
      </c>
      <c r="CQ98" s="296" t="e">
        <f t="shared" ca="1" si="146"/>
        <v>#N/A</v>
      </c>
      <c r="CR98" s="296" t="e">
        <f t="shared" ca="1" si="146"/>
        <v>#N/A</v>
      </c>
      <c r="CS98" s="296" t="e">
        <f t="shared" ca="1" si="146"/>
        <v>#N/A</v>
      </c>
      <c r="CT98" s="296" t="e">
        <f t="shared" ca="1" si="146"/>
        <v>#N/A</v>
      </c>
      <c r="CU98" s="296" t="e">
        <f t="shared" ca="1" si="146"/>
        <v>#N/A</v>
      </c>
      <c r="CV98" s="296" t="e">
        <f t="shared" ca="1" si="146"/>
        <v>#N/A</v>
      </c>
      <c r="CW98" s="296" t="e">
        <f t="shared" ca="1" si="146"/>
        <v>#N/A</v>
      </c>
      <c r="CX98" s="297" t="e">
        <f t="shared" ca="1" si="146"/>
        <v>#N/A</v>
      </c>
      <c r="CY98" s="296" t="e">
        <f t="shared" ca="1" si="146"/>
        <v>#N/A</v>
      </c>
      <c r="CZ98" s="296" t="e">
        <f t="shared" ca="1" si="146"/>
        <v>#N/A</v>
      </c>
      <c r="DA98" s="296" t="e">
        <f t="shared" ca="1" si="135"/>
        <v>#N/A</v>
      </c>
      <c r="DB98" s="296" t="e">
        <f t="shared" ca="1" si="135"/>
        <v>#N/A</v>
      </c>
      <c r="DC98" s="296" t="e">
        <f t="shared" ca="1" si="135"/>
        <v>#N/A</v>
      </c>
      <c r="DD98" s="296" t="e">
        <f t="shared" ca="1" si="135"/>
        <v>#N/A</v>
      </c>
      <c r="DE98" s="296" t="e">
        <f t="shared" ca="1" si="135"/>
        <v>#N/A</v>
      </c>
      <c r="DF98" s="296" t="e">
        <f t="shared" ca="1" si="135"/>
        <v>#N/A</v>
      </c>
      <c r="DG98" s="296" t="e">
        <f t="shared" ca="1" si="135"/>
        <v>#N/A</v>
      </c>
      <c r="DH98" s="297" t="e">
        <f t="shared" ca="1" si="135"/>
        <v>#N/A</v>
      </c>
      <c r="DI98" s="296" t="e">
        <f t="shared" ref="DI98:DX113" ca="1" si="156">IFERROR(INDEX(INDIRECT(CONCATENATE($A98,"!$A$1:$Z$999")),MATCH($B98,INDIRECT(CONCATENATE($A98,"!$A:$A")),0)+DI$3,DI$2)/$L98,INDEX(INDIRECT(CONCATENATE($A98,"!$A$1:$Z$999")),MATCH($B98,INDIRECT(CONCATENATE($A98,"!$A:$A")),0)+DI$3,DI$2))</f>
        <v>#N/A</v>
      </c>
      <c r="DJ98" s="296" t="e">
        <f t="shared" ca="1" si="156"/>
        <v>#N/A</v>
      </c>
      <c r="DK98" s="296" t="e">
        <f t="shared" ca="1" si="156"/>
        <v>#N/A</v>
      </c>
      <c r="DL98" s="296" t="e">
        <f t="shared" ca="1" si="156"/>
        <v>#N/A</v>
      </c>
      <c r="DM98" s="296" t="e">
        <f t="shared" ca="1" si="156"/>
        <v>#N/A</v>
      </c>
      <c r="DN98" s="296" t="e">
        <f t="shared" ca="1" si="156"/>
        <v>#N/A</v>
      </c>
      <c r="DO98" s="296" t="e">
        <f t="shared" ca="1" si="156"/>
        <v>#N/A</v>
      </c>
      <c r="DP98" s="296" t="e">
        <f t="shared" ca="1" si="156"/>
        <v>#N/A</v>
      </c>
      <c r="DQ98" s="296" t="e">
        <f t="shared" ca="1" si="156"/>
        <v>#N/A</v>
      </c>
      <c r="DR98" s="297" t="e">
        <f t="shared" ca="1" si="156"/>
        <v>#N/A</v>
      </c>
      <c r="DS98" s="296" t="e">
        <f t="shared" ca="1" si="156"/>
        <v>#N/A</v>
      </c>
      <c r="DT98" s="296" t="e">
        <f t="shared" ca="1" si="156"/>
        <v>#N/A</v>
      </c>
      <c r="DU98" s="296" t="e">
        <f t="shared" ca="1" si="142"/>
        <v>#N/A</v>
      </c>
      <c r="DV98" s="296" t="e">
        <f t="shared" ca="1" si="142"/>
        <v>#N/A</v>
      </c>
      <c r="DW98" s="296" t="e">
        <f t="shared" ca="1" si="142"/>
        <v>#N/A</v>
      </c>
      <c r="DX98" s="296" t="e">
        <f t="shared" ca="1" si="142"/>
        <v>#N/A</v>
      </c>
      <c r="DY98" s="296" t="e">
        <f t="shared" ca="1" si="142"/>
        <v>#N/A</v>
      </c>
      <c r="DZ98" s="296" t="e">
        <f t="shared" ca="1" si="142"/>
        <v>#N/A</v>
      </c>
      <c r="EA98" s="296" t="e">
        <f t="shared" ca="1" si="142"/>
        <v>#N/A</v>
      </c>
      <c r="EB98" s="297" t="e">
        <f t="shared" ca="1" si="142"/>
        <v>#N/A</v>
      </c>
    </row>
    <row r="99" spans="1:132" ht="15" customHeight="1" x14ac:dyDescent="0.35">
      <c r="A99" s="327" t="s">
        <v>96</v>
      </c>
      <c r="B99" s="328">
        <f t="shared" si="134"/>
        <v>6</v>
      </c>
      <c r="C99" s="292" t="e">
        <f ca="1">CONCATENATE($A$1,".",VLOOKUP($F99,Tools!$J$3:$K$6,2,FALSE),".",VLOOKUP($A99,Tools!$N$3:$O$10,2,FALSE),".",1,".",VLOOKUP($G99,Tools!$R$3:$S$23,2,FALSE),".",$H99)</f>
        <v>#N/A</v>
      </c>
      <c r="D99" s="293" t="e">
        <f t="shared" ca="1" si="153"/>
        <v>#N/A</v>
      </c>
      <c r="E99" s="293" t="e">
        <f t="shared" ca="1" si="153"/>
        <v>#N/A</v>
      </c>
      <c r="F99" s="293" t="e">
        <f t="shared" ca="1" si="153"/>
        <v>#N/A</v>
      </c>
      <c r="G99" s="293" t="e">
        <f t="shared" ca="1" si="153"/>
        <v>#N/A</v>
      </c>
      <c r="H99" s="294" t="e">
        <f t="shared" ca="1" si="131"/>
        <v>#N/A</v>
      </c>
      <c r="I99" s="295" t="e">
        <f t="shared" ca="1" si="143"/>
        <v>#N/A</v>
      </c>
      <c r="J99" s="295" t="e">
        <f t="shared" ca="1" si="143"/>
        <v>#N/A</v>
      </c>
      <c r="K99" s="295" t="e">
        <f t="shared" ca="1" si="143"/>
        <v>#N/A</v>
      </c>
      <c r="L99" s="329" t="e">
        <f t="shared" ca="1" si="143"/>
        <v>#N/A</v>
      </c>
      <c r="M99" s="296" t="e">
        <f t="shared" ca="1" si="154"/>
        <v>#N/A</v>
      </c>
      <c r="N99" s="296" t="e">
        <f t="shared" ca="1" si="154"/>
        <v>#N/A</v>
      </c>
      <c r="O99" s="296" t="e">
        <f t="shared" ca="1" si="154"/>
        <v>#N/A</v>
      </c>
      <c r="P99" s="296" t="e">
        <f t="shared" ca="1" si="154"/>
        <v>#N/A</v>
      </c>
      <c r="Q99" s="296" t="e">
        <f t="shared" ca="1" si="154"/>
        <v>#N/A</v>
      </c>
      <c r="R99" s="296" t="e">
        <f t="shared" ca="1" si="154"/>
        <v>#N/A</v>
      </c>
      <c r="S99" s="296" t="e">
        <f t="shared" ca="1" si="154"/>
        <v>#N/A</v>
      </c>
      <c r="T99" s="296" t="e">
        <f t="shared" ca="1" si="154"/>
        <v>#N/A</v>
      </c>
      <c r="U99" s="296" t="e">
        <f t="shared" ca="1" si="154"/>
        <v>#N/A</v>
      </c>
      <c r="V99" s="297" t="e">
        <f t="shared" ca="1" si="154"/>
        <v>#N/A</v>
      </c>
      <c r="W99" s="296" t="e">
        <f t="shared" ca="1" si="154"/>
        <v>#N/A</v>
      </c>
      <c r="X99" s="296" t="e">
        <f t="shared" ca="1" si="154"/>
        <v>#N/A</v>
      </c>
      <c r="Y99" s="296" t="e">
        <f t="shared" ca="1" si="154"/>
        <v>#N/A</v>
      </c>
      <c r="Z99" s="296" t="e">
        <f t="shared" ca="1" si="154"/>
        <v>#N/A</v>
      </c>
      <c r="AA99" s="296" t="e">
        <f t="shared" ca="1" si="154"/>
        <v>#N/A</v>
      </c>
      <c r="AB99" s="296" t="e">
        <f t="shared" ca="1" si="154"/>
        <v>#N/A</v>
      </c>
      <c r="AC99" s="296" t="e">
        <f t="shared" ca="1" si="154"/>
        <v>#N/A</v>
      </c>
      <c r="AD99" s="296" t="e">
        <f t="shared" ca="1" si="151"/>
        <v>#N/A</v>
      </c>
      <c r="AE99" s="296" t="e">
        <f t="shared" ca="1" si="151"/>
        <v>#N/A</v>
      </c>
      <c r="AF99" s="297" t="e">
        <f t="shared" ca="1" si="151"/>
        <v>#N/A</v>
      </c>
      <c r="AG99" s="296" t="e">
        <f t="shared" ca="1" si="151"/>
        <v>#N/A</v>
      </c>
      <c r="AH99" s="296" t="e">
        <f t="shared" ca="1" si="151"/>
        <v>#N/A</v>
      </c>
      <c r="AI99" s="296" t="e">
        <f t="shared" ca="1" si="151"/>
        <v>#N/A</v>
      </c>
      <c r="AJ99" s="296" t="e">
        <f t="shared" ca="1" si="151"/>
        <v>#N/A</v>
      </c>
      <c r="AK99" s="296" t="e">
        <f t="shared" ca="1" si="151"/>
        <v>#N/A</v>
      </c>
      <c r="AL99" s="296" t="e">
        <f t="shared" ca="1" si="151"/>
        <v>#N/A</v>
      </c>
      <c r="AM99" s="296" t="e">
        <f t="shared" ca="1" si="151"/>
        <v>#N/A</v>
      </c>
      <c r="AN99" s="296" t="e">
        <f t="shared" ca="1" si="151"/>
        <v>#N/A</v>
      </c>
      <c r="AO99" s="296" t="e">
        <f t="shared" ca="1" si="149"/>
        <v>#N/A</v>
      </c>
      <c r="AP99" s="297" t="e">
        <f t="shared" ca="1" si="151"/>
        <v>#N/A</v>
      </c>
      <c r="AQ99" s="296" t="e">
        <f t="shared" ca="1" si="151"/>
        <v>#N/A</v>
      </c>
      <c r="AR99" s="296" t="e">
        <f t="shared" ca="1" si="151"/>
        <v>#N/A</v>
      </c>
      <c r="AS99" s="296" t="e">
        <f t="shared" ca="1" si="151"/>
        <v>#N/A</v>
      </c>
      <c r="AT99" s="296" t="e">
        <f t="shared" ca="1" si="151"/>
        <v>#N/A</v>
      </c>
      <c r="AU99" s="296" t="e">
        <f t="shared" ca="1" si="151"/>
        <v>#N/A</v>
      </c>
      <c r="AV99" s="296" t="e">
        <f t="shared" ca="1" si="149"/>
        <v>#N/A</v>
      </c>
      <c r="AW99" s="296" t="e">
        <f t="shared" ca="1" si="149"/>
        <v>#N/A</v>
      </c>
      <c r="AX99" s="296" t="e">
        <f t="shared" ca="1" si="149"/>
        <v>#N/A</v>
      </c>
      <c r="AY99" s="296" t="e">
        <f t="shared" ca="1" si="149"/>
        <v>#N/A</v>
      </c>
      <c r="AZ99" s="297" t="e">
        <f t="shared" ca="1" si="149"/>
        <v>#N/A</v>
      </c>
      <c r="BA99" s="296" t="e">
        <f t="shared" ca="1" si="149"/>
        <v>#N/A</v>
      </c>
      <c r="BB99" s="296" t="e">
        <f t="shared" ca="1" si="149"/>
        <v>#N/A</v>
      </c>
      <c r="BC99" s="296" t="e">
        <f t="shared" ca="1" si="149"/>
        <v>#N/A</v>
      </c>
      <c r="BD99" s="296" t="e">
        <f t="shared" ca="1" si="152"/>
        <v>#N/A</v>
      </c>
      <c r="BE99" s="296" t="e">
        <f t="shared" ca="1" si="152"/>
        <v>#N/A</v>
      </c>
      <c r="BF99" s="296" t="e">
        <f t="shared" ca="1" si="152"/>
        <v>#N/A</v>
      </c>
      <c r="BG99" s="296" t="e">
        <f t="shared" ca="1" si="152"/>
        <v>#N/A</v>
      </c>
      <c r="BH99" s="296" t="e">
        <f t="shared" ca="1" si="152"/>
        <v>#N/A</v>
      </c>
      <c r="BI99" s="296" t="e">
        <f t="shared" ca="1" si="152"/>
        <v>#N/A</v>
      </c>
      <c r="BJ99" s="297" t="e">
        <f t="shared" ca="1" si="152"/>
        <v>#N/A</v>
      </c>
      <c r="BK99" s="296" t="e">
        <f t="shared" ca="1" si="152"/>
        <v>#N/A</v>
      </c>
      <c r="BL99" s="296" t="e">
        <f t="shared" ca="1" si="152"/>
        <v>#N/A</v>
      </c>
      <c r="BM99" s="296" t="e">
        <f t="shared" ca="1" si="152"/>
        <v>#N/A</v>
      </c>
      <c r="BN99" s="296" t="e">
        <f t="shared" ca="1" si="152"/>
        <v>#N/A</v>
      </c>
      <c r="BO99" s="296" t="e">
        <f t="shared" ca="1" si="152"/>
        <v>#N/A</v>
      </c>
      <c r="BP99" s="296" t="e">
        <f t="shared" ca="1" si="152"/>
        <v>#N/A</v>
      </c>
      <c r="BQ99" s="296" t="e">
        <f t="shared" ca="1" si="152"/>
        <v>#N/A</v>
      </c>
      <c r="BR99" s="296" t="e">
        <f t="shared" ca="1" si="152"/>
        <v>#N/A</v>
      </c>
      <c r="BS99" s="296" t="e">
        <f t="shared" ca="1" si="152"/>
        <v>#N/A</v>
      </c>
      <c r="BT99" s="297" t="e">
        <f t="shared" ca="1" si="152"/>
        <v>#N/A</v>
      </c>
      <c r="BU99" s="296" t="e">
        <f t="shared" ca="1" si="152"/>
        <v>#N/A</v>
      </c>
      <c r="BV99" s="296" t="e">
        <f t="shared" ca="1" si="150"/>
        <v>#N/A</v>
      </c>
      <c r="BW99" s="296" t="e">
        <f t="shared" ca="1" si="150"/>
        <v>#N/A</v>
      </c>
      <c r="BX99" s="296" t="e">
        <f t="shared" ca="1" si="150"/>
        <v>#N/A</v>
      </c>
      <c r="BY99" s="296" t="e">
        <f t="shared" ca="1" si="150"/>
        <v>#N/A</v>
      </c>
      <c r="BZ99" s="296" t="e">
        <f t="shared" ca="1" si="150"/>
        <v>#N/A</v>
      </c>
      <c r="CA99" s="296" t="e">
        <f t="shared" ca="1" si="150"/>
        <v>#N/A</v>
      </c>
      <c r="CB99" s="296" t="e">
        <f t="shared" ca="1" si="150"/>
        <v>#N/A</v>
      </c>
      <c r="CC99" s="296" t="e">
        <f t="shared" ca="1" si="145"/>
        <v>#N/A</v>
      </c>
      <c r="CD99" s="297" t="e">
        <f t="shared" ca="1" si="145"/>
        <v>#N/A</v>
      </c>
      <c r="CE99" s="296" t="e">
        <f t="shared" ca="1" si="145"/>
        <v>#N/A</v>
      </c>
      <c r="CF99" s="296" t="e">
        <f t="shared" ca="1" si="145"/>
        <v>#N/A</v>
      </c>
      <c r="CG99" s="296" t="e">
        <f t="shared" ca="1" si="148"/>
        <v>#N/A</v>
      </c>
      <c r="CH99" s="296" t="e">
        <f t="shared" ca="1" si="148"/>
        <v>#N/A</v>
      </c>
      <c r="CI99" s="296" t="e">
        <f t="shared" ca="1" si="148"/>
        <v>#N/A</v>
      </c>
      <c r="CJ99" s="296" t="e">
        <f t="shared" ca="1" si="148"/>
        <v>#N/A</v>
      </c>
      <c r="CK99" s="296" t="e">
        <f t="shared" ca="1" si="148"/>
        <v>#N/A</v>
      </c>
      <c r="CL99" s="296" t="e">
        <f t="shared" ca="1" si="148"/>
        <v>#N/A</v>
      </c>
      <c r="CM99" s="296" t="e">
        <f t="shared" ca="1" si="148"/>
        <v>#N/A</v>
      </c>
      <c r="CN99" s="297" t="e">
        <f t="shared" ca="1" si="148"/>
        <v>#N/A</v>
      </c>
      <c r="CO99" s="296" t="e">
        <f t="shared" ca="1" si="146"/>
        <v>#N/A</v>
      </c>
      <c r="CP99" s="296" t="e">
        <f t="shared" ca="1" si="146"/>
        <v>#N/A</v>
      </c>
      <c r="CQ99" s="296" t="e">
        <f t="shared" ca="1" si="146"/>
        <v>#N/A</v>
      </c>
      <c r="CR99" s="296" t="e">
        <f t="shared" ca="1" si="146"/>
        <v>#N/A</v>
      </c>
      <c r="CS99" s="296" t="e">
        <f t="shared" ca="1" si="146"/>
        <v>#N/A</v>
      </c>
      <c r="CT99" s="296" t="e">
        <f t="shared" ca="1" si="146"/>
        <v>#N/A</v>
      </c>
      <c r="CU99" s="296" t="e">
        <f t="shared" ca="1" si="146"/>
        <v>#N/A</v>
      </c>
      <c r="CV99" s="296" t="e">
        <f t="shared" ca="1" si="146"/>
        <v>#N/A</v>
      </c>
      <c r="CW99" s="296" t="e">
        <f t="shared" ca="1" si="146"/>
        <v>#N/A</v>
      </c>
      <c r="CX99" s="297" t="e">
        <f t="shared" ca="1" si="146"/>
        <v>#N/A</v>
      </c>
      <c r="CY99" s="296" t="e">
        <f t="shared" ca="1" si="146"/>
        <v>#N/A</v>
      </c>
      <c r="CZ99" s="296" t="e">
        <f t="shared" ca="1" si="146"/>
        <v>#N/A</v>
      </c>
      <c r="DA99" s="296" t="e">
        <f t="shared" ca="1" si="146"/>
        <v>#N/A</v>
      </c>
      <c r="DB99" s="296" t="e">
        <f t="shared" ca="1" si="146"/>
        <v>#N/A</v>
      </c>
      <c r="DC99" s="296" t="e">
        <f t="shared" ca="1" si="146"/>
        <v>#N/A</v>
      </c>
      <c r="DD99" s="296" t="e">
        <f t="shared" ca="1" si="146"/>
        <v>#N/A</v>
      </c>
      <c r="DE99" s="296" t="e">
        <f t="shared" ref="DA99:DP123" ca="1" si="157">IFERROR(INDEX(INDIRECT(CONCATENATE($A99,"!$A$1:$Z$999")),MATCH($B99,INDIRECT(CONCATENATE($A99,"!$A:$A")),0)+DE$3,DE$2)/$L99,INDEX(INDIRECT(CONCATENATE($A99,"!$A$1:$Z$999")),MATCH($B99,INDIRECT(CONCATENATE($A99,"!$A:$A")),0)+DE$3,DE$2))</f>
        <v>#N/A</v>
      </c>
      <c r="DF99" s="296" t="e">
        <f t="shared" ca="1" si="157"/>
        <v>#N/A</v>
      </c>
      <c r="DG99" s="296" t="e">
        <f t="shared" ca="1" si="157"/>
        <v>#N/A</v>
      </c>
      <c r="DH99" s="297" t="e">
        <f t="shared" ca="1" si="157"/>
        <v>#N/A</v>
      </c>
      <c r="DI99" s="296" t="e">
        <f t="shared" ca="1" si="156"/>
        <v>#N/A</v>
      </c>
      <c r="DJ99" s="296" t="e">
        <f t="shared" ca="1" si="156"/>
        <v>#N/A</v>
      </c>
      <c r="DK99" s="296" t="e">
        <f t="shared" ca="1" si="156"/>
        <v>#N/A</v>
      </c>
      <c r="DL99" s="296" t="e">
        <f t="shared" ca="1" si="156"/>
        <v>#N/A</v>
      </c>
      <c r="DM99" s="296" t="e">
        <f t="shared" ca="1" si="156"/>
        <v>#N/A</v>
      </c>
      <c r="DN99" s="296" t="e">
        <f t="shared" ca="1" si="156"/>
        <v>#N/A</v>
      </c>
      <c r="DO99" s="296" t="e">
        <f t="shared" ca="1" si="156"/>
        <v>#N/A</v>
      </c>
      <c r="DP99" s="296" t="e">
        <f t="shared" ca="1" si="156"/>
        <v>#N/A</v>
      </c>
      <c r="DQ99" s="296" t="e">
        <f t="shared" ca="1" si="156"/>
        <v>#N/A</v>
      </c>
      <c r="DR99" s="297" t="e">
        <f t="shared" ca="1" si="156"/>
        <v>#N/A</v>
      </c>
      <c r="DS99" s="296" t="e">
        <f t="shared" ca="1" si="156"/>
        <v>#N/A</v>
      </c>
      <c r="DT99" s="296" t="e">
        <f t="shared" ca="1" si="156"/>
        <v>#N/A</v>
      </c>
      <c r="DU99" s="296" t="e">
        <f t="shared" ca="1" si="156"/>
        <v>#N/A</v>
      </c>
      <c r="DV99" s="296" t="e">
        <f t="shared" ca="1" si="156"/>
        <v>#N/A</v>
      </c>
      <c r="DW99" s="296" t="e">
        <f t="shared" ca="1" si="156"/>
        <v>#N/A</v>
      </c>
      <c r="DX99" s="296" t="e">
        <f t="shared" ca="1" si="156"/>
        <v>#N/A</v>
      </c>
      <c r="DY99" s="296" t="e">
        <f t="shared" ca="1" si="142"/>
        <v>#N/A</v>
      </c>
      <c r="DZ99" s="296" t="e">
        <f t="shared" ca="1" si="142"/>
        <v>#N/A</v>
      </c>
      <c r="EA99" s="296" t="e">
        <f t="shared" ca="1" si="142"/>
        <v>#N/A</v>
      </c>
      <c r="EB99" s="297" t="e">
        <f t="shared" ca="1" si="142"/>
        <v>#N/A</v>
      </c>
    </row>
    <row r="100" spans="1:132" ht="15" customHeight="1" x14ac:dyDescent="0.35">
      <c r="A100" s="327" t="s">
        <v>96</v>
      </c>
      <c r="B100" s="328">
        <f t="shared" si="134"/>
        <v>7</v>
      </c>
      <c r="C100" s="292" t="e">
        <f ca="1">CONCATENATE($A$1,".",VLOOKUP($F100,Tools!$J$3:$K$6,2,FALSE),".",VLOOKUP($A100,Tools!$N$3:$O$10,2,FALSE),".",1,".",VLOOKUP($G100,Tools!$R$3:$S$23,2,FALSE),".",$H100)</f>
        <v>#N/A</v>
      </c>
      <c r="D100" s="293" t="e">
        <f t="shared" ca="1" si="153"/>
        <v>#N/A</v>
      </c>
      <c r="E100" s="293" t="e">
        <f t="shared" ca="1" si="153"/>
        <v>#N/A</v>
      </c>
      <c r="F100" s="293" t="e">
        <f t="shared" ca="1" si="153"/>
        <v>#N/A</v>
      </c>
      <c r="G100" s="293" t="e">
        <f t="shared" ca="1" si="153"/>
        <v>#N/A</v>
      </c>
      <c r="H100" s="294" t="e">
        <f t="shared" ca="1" si="131"/>
        <v>#N/A</v>
      </c>
      <c r="I100" s="295" t="e">
        <f t="shared" ca="1" si="143"/>
        <v>#N/A</v>
      </c>
      <c r="J100" s="295" t="e">
        <f t="shared" ca="1" si="143"/>
        <v>#N/A</v>
      </c>
      <c r="K100" s="295" t="e">
        <f t="shared" ca="1" si="143"/>
        <v>#N/A</v>
      </c>
      <c r="L100" s="329" t="e">
        <f t="shared" ca="1" si="143"/>
        <v>#N/A</v>
      </c>
      <c r="M100" s="296" t="e">
        <f t="shared" ca="1" si="154"/>
        <v>#N/A</v>
      </c>
      <c r="N100" s="296" t="e">
        <f t="shared" ca="1" si="154"/>
        <v>#N/A</v>
      </c>
      <c r="O100" s="296" t="e">
        <f t="shared" ca="1" si="154"/>
        <v>#N/A</v>
      </c>
      <c r="P100" s="296" t="e">
        <f t="shared" ca="1" si="154"/>
        <v>#N/A</v>
      </c>
      <c r="Q100" s="296" t="e">
        <f t="shared" ca="1" si="154"/>
        <v>#N/A</v>
      </c>
      <c r="R100" s="296" t="e">
        <f t="shared" ca="1" si="154"/>
        <v>#N/A</v>
      </c>
      <c r="S100" s="296" t="e">
        <f t="shared" ca="1" si="154"/>
        <v>#N/A</v>
      </c>
      <c r="T100" s="296" t="e">
        <f t="shared" ca="1" si="154"/>
        <v>#N/A</v>
      </c>
      <c r="U100" s="296" t="e">
        <f t="shared" ca="1" si="154"/>
        <v>#N/A</v>
      </c>
      <c r="V100" s="297" t="e">
        <f t="shared" ca="1" si="154"/>
        <v>#N/A</v>
      </c>
      <c r="W100" s="296" t="e">
        <f t="shared" ca="1" si="154"/>
        <v>#N/A</v>
      </c>
      <c r="X100" s="296" t="e">
        <f t="shared" ca="1" si="154"/>
        <v>#N/A</v>
      </c>
      <c r="Y100" s="296" t="e">
        <f t="shared" ca="1" si="154"/>
        <v>#N/A</v>
      </c>
      <c r="Z100" s="296" t="e">
        <f t="shared" ca="1" si="154"/>
        <v>#N/A</v>
      </c>
      <c r="AA100" s="296" t="e">
        <f t="shared" ca="1" si="154"/>
        <v>#N/A</v>
      </c>
      <c r="AB100" s="296" t="e">
        <f t="shared" ca="1" si="154"/>
        <v>#N/A</v>
      </c>
      <c r="AC100" s="296" t="e">
        <f t="shared" ca="1" si="154"/>
        <v>#N/A</v>
      </c>
      <c r="AD100" s="296" t="e">
        <f t="shared" ca="1" si="151"/>
        <v>#N/A</v>
      </c>
      <c r="AE100" s="296" t="e">
        <f t="shared" ca="1" si="151"/>
        <v>#N/A</v>
      </c>
      <c r="AF100" s="297" t="e">
        <f t="shared" ca="1" si="151"/>
        <v>#N/A</v>
      </c>
      <c r="AG100" s="296" t="e">
        <f t="shared" ca="1" si="151"/>
        <v>#N/A</v>
      </c>
      <c r="AH100" s="296" t="e">
        <f t="shared" ca="1" si="151"/>
        <v>#N/A</v>
      </c>
      <c r="AI100" s="296" t="e">
        <f t="shared" ca="1" si="151"/>
        <v>#N/A</v>
      </c>
      <c r="AJ100" s="296" t="e">
        <f t="shared" ca="1" si="151"/>
        <v>#N/A</v>
      </c>
      <c r="AK100" s="296" t="e">
        <f t="shared" ca="1" si="151"/>
        <v>#N/A</v>
      </c>
      <c r="AL100" s="296" t="e">
        <f t="shared" ca="1" si="151"/>
        <v>#N/A</v>
      </c>
      <c r="AM100" s="296" t="e">
        <f t="shared" ca="1" si="151"/>
        <v>#N/A</v>
      </c>
      <c r="AN100" s="296" t="e">
        <f t="shared" ca="1" si="151"/>
        <v>#N/A</v>
      </c>
      <c r="AO100" s="296" t="e">
        <f t="shared" ca="1" si="149"/>
        <v>#N/A</v>
      </c>
      <c r="AP100" s="297" t="e">
        <f t="shared" ca="1" si="151"/>
        <v>#N/A</v>
      </c>
      <c r="AQ100" s="296" t="e">
        <f t="shared" ca="1" si="151"/>
        <v>#N/A</v>
      </c>
      <c r="AR100" s="296" t="e">
        <f t="shared" ca="1" si="151"/>
        <v>#N/A</v>
      </c>
      <c r="AS100" s="296" t="e">
        <f t="shared" ca="1" si="151"/>
        <v>#N/A</v>
      </c>
      <c r="AT100" s="296" t="e">
        <f t="shared" ca="1" si="151"/>
        <v>#N/A</v>
      </c>
      <c r="AU100" s="296" t="e">
        <f t="shared" ca="1" si="151"/>
        <v>#N/A</v>
      </c>
      <c r="AV100" s="296" t="e">
        <f t="shared" ca="1" si="149"/>
        <v>#N/A</v>
      </c>
      <c r="AW100" s="296" t="e">
        <f t="shared" ca="1" si="149"/>
        <v>#N/A</v>
      </c>
      <c r="AX100" s="296" t="e">
        <f t="shared" ca="1" si="149"/>
        <v>#N/A</v>
      </c>
      <c r="AY100" s="296" t="e">
        <f t="shared" ca="1" si="149"/>
        <v>#N/A</v>
      </c>
      <c r="AZ100" s="297" t="e">
        <f t="shared" ca="1" si="149"/>
        <v>#N/A</v>
      </c>
      <c r="BA100" s="296" t="e">
        <f t="shared" ca="1" si="149"/>
        <v>#N/A</v>
      </c>
      <c r="BB100" s="296" t="e">
        <f t="shared" ca="1" si="149"/>
        <v>#N/A</v>
      </c>
      <c r="BC100" s="296" t="e">
        <f t="shared" ca="1" si="149"/>
        <v>#N/A</v>
      </c>
      <c r="BD100" s="296" t="e">
        <f t="shared" ca="1" si="152"/>
        <v>#N/A</v>
      </c>
      <c r="BE100" s="296" t="e">
        <f t="shared" ca="1" si="152"/>
        <v>#N/A</v>
      </c>
      <c r="BF100" s="296" t="e">
        <f t="shared" ca="1" si="152"/>
        <v>#N/A</v>
      </c>
      <c r="BG100" s="296" t="e">
        <f t="shared" ca="1" si="152"/>
        <v>#N/A</v>
      </c>
      <c r="BH100" s="296" t="e">
        <f t="shared" ca="1" si="152"/>
        <v>#N/A</v>
      </c>
      <c r="BI100" s="296" t="e">
        <f t="shared" ca="1" si="152"/>
        <v>#N/A</v>
      </c>
      <c r="BJ100" s="297" t="e">
        <f t="shared" ca="1" si="152"/>
        <v>#N/A</v>
      </c>
      <c r="BK100" s="296" t="e">
        <f t="shared" ca="1" si="152"/>
        <v>#N/A</v>
      </c>
      <c r="BL100" s="296" t="e">
        <f t="shared" ca="1" si="152"/>
        <v>#N/A</v>
      </c>
      <c r="BM100" s="296" t="e">
        <f t="shared" ca="1" si="152"/>
        <v>#N/A</v>
      </c>
      <c r="BN100" s="296" t="e">
        <f t="shared" ca="1" si="152"/>
        <v>#N/A</v>
      </c>
      <c r="BO100" s="296" t="e">
        <f t="shared" ca="1" si="152"/>
        <v>#N/A</v>
      </c>
      <c r="BP100" s="296" t="e">
        <f t="shared" ca="1" si="152"/>
        <v>#N/A</v>
      </c>
      <c r="BQ100" s="296" t="e">
        <f t="shared" ca="1" si="152"/>
        <v>#N/A</v>
      </c>
      <c r="BR100" s="296" t="e">
        <f t="shared" ca="1" si="152"/>
        <v>#N/A</v>
      </c>
      <c r="BS100" s="296" t="e">
        <f t="shared" ca="1" si="152"/>
        <v>#N/A</v>
      </c>
      <c r="BT100" s="297" t="e">
        <f t="shared" ca="1" si="152"/>
        <v>#N/A</v>
      </c>
      <c r="BU100" s="296" t="e">
        <f t="shared" ca="1" si="152"/>
        <v>#N/A</v>
      </c>
      <c r="BV100" s="296" t="e">
        <f t="shared" ca="1" si="150"/>
        <v>#N/A</v>
      </c>
      <c r="BW100" s="296" t="e">
        <f t="shared" ca="1" si="150"/>
        <v>#N/A</v>
      </c>
      <c r="BX100" s="296" t="e">
        <f t="shared" ca="1" si="150"/>
        <v>#N/A</v>
      </c>
      <c r="BY100" s="296" t="e">
        <f t="shared" ca="1" si="150"/>
        <v>#N/A</v>
      </c>
      <c r="BZ100" s="296" t="e">
        <f t="shared" ca="1" si="150"/>
        <v>#N/A</v>
      </c>
      <c r="CA100" s="296" t="e">
        <f t="shared" ca="1" si="150"/>
        <v>#N/A</v>
      </c>
      <c r="CB100" s="296" t="e">
        <f t="shared" ca="1" si="150"/>
        <v>#N/A</v>
      </c>
      <c r="CC100" s="296" t="e">
        <f t="shared" ca="1" si="150"/>
        <v>#N/A</v>
      </c>
      <c r="CD100" s="297" t="e">
        <f t="shared" ca="1" si="150"/>
        <v>#N/A</v>
      </c>
      <c r="CE100" s="296" t="e">
        <f t="shared" ref="CC100:CF123" ca="1" si="158">IFERROR(INDEX(INDIRECT(CONCATENATE($A100,"!$A$1:$Z$999")),MATCH($B100,INDIRECT(CONCATENATE($A100,"!$A:$A")),0)+CE$3,CE$2)/$L100,INDEX(INDIRECT(CONCATENATE($A100,"!$A$1:$Z$999")),MATCH($B100,INDIRECT(CONCATENATE($A100,"!$A:$A")),0)+CE$3,CE$2))</f>
        <v>#N/A</v>
      </c>
      <c r="CF100" s="296" t="e">
        <f t="shared" ca="1" si="158"/>
        <v>#N/A</v>
      </c>
      <c r="CG100" s="296" t="e">
        <f t="shared" ca="1" si="148"/>
        <v>#N/A</v>
      </c>
      <c r="CH100" s="296" t="e">
        <f t="shared" ca="1" si="148"/>
        <v>#N/A</v>
      </c>
      <c r="CI100" s="296" t="e">
        <f t="shared" ca="1" si="148"/>
        <v>#N/A</v>
      </c>
      <c r="CJ100" s="296" t="e">
        <f t="shared" ca="1" si="148"/>
        <v>#N/A</v>
      </c>
      <c r="CK100" s="296" t="e">
        <f t="shared" ca="1" si="148"/>
        <v>#N/A</v>
      </c>
      <c r="CL100" s="296" t="e">
        <f t="shared" ca="1" si="148"/>
        <v>#N/A</v>
      </c>
      <c r="CM100" s="296" t="e">
        <f t="shared" ca="1" si="148"/>
        <v>#N/A</v>
      </c>
      <c r="CN100" s="297" t="e">
        <f t="shared" ca="1" si="148"/>
        <v>#N/A</v>
      </c>
      <c r="CO100" s="296" t="e">
        <f t="shared" ca="1" si="146"/>
        <v>#N/A</v>
      </c>
      <c r="CP100" s="296" t="e">
        <f t="shared" ca="1" si="146"/>
        <v>#N/A</v>
      </c>
      <c r="CQ100" s="296" t="e">
        <f t="shared" ca="1" si="146"/>
        <v>#N/A</v>
      </c>
      <c r="CR100" s="296" t="e">
        <f t="shared" ca="1" si="146"/>
        <v>#N/A</v>
      </c>
      <c r="CS100" s="296" t="e">
        <f t="shared" ca="1" si="146"/>
        <v>#N/A</v>
      </c>
      <c r="CT100" s="296" t="e">
        <f t="shared" ca="1" si="146"/>
        <v>#N/A</v>
      </c>
      <c r="CU100" s="296" t="e">
        <f t="shared" ca="1" si="146"/>
        <v>#N/A</v>
      </c>
      <c r="CV100" s="296" t="e">
        <f t="shared" ca="1" si="146"/>
        <v>#N/A</v>
      </c>
      <c r="CW100" s="296" t="e">
        <f t="shared" ca="1" si="146"/>
        <v>#N/A</v>
      </c>
      <c r="CX100" s="297" t="e">
        <f t="shared" ca="1" si="146"/>
        <v>#N/A</v>
      </c>
      <c r="CY100" s="296" t="e">
        <f t="shared" ca="1" si="146"/>
        <v>#N/A</v>
      </c>
      <c r="CZ100" s="296" t="e">
        <f t="shared" ca="1" si="146"/>
        <v>#N/A</v>
      </c>
      <c r="DA100" s="296" t="e">
        <f t="shared" ca="1" si="157"/>
        <v>#N/A</v>
      </c>
      <c r="DB100" s="296" t="e">
        <f t="shared" ca="1" si="157"/>
        <v>#N/A</v>
      </c>
      <c r="DC100" s="296" t="e">
        <f t="shared" ca="1" si="157"/>
        <v>#N/A</v>
      </c>
      <c r="DD100" s="296" t="e">
        <f t="shared" ca="1" si="157"/>
        <v>#N/A</v>
      </c>
      <c r="DE100" s="296" t="e">
        <f t="shared" ca="1" si="157"/>
        <v>#N/A</v>
      </c>
      <c r="DF100" s="296" t="e">
        <f t="shared" ca="1" si="157"/>
        <v>#N/A</v>
      </c>
      <c r="DG100" s="296" t="e">
        <f t="shared" ca="1" si="157"/>
        <v>#N/A</v>
      </c>
      <c r="DH100" s="297" t="e">
        <f t="shared" ca="1" si="157"/>
        <v>#N/A</v>
      </c>
      <c r="DI100" s="296" t="e">
        <f t="shared" ca="1" si="156"/>
        <v>#N/A</v>
      </c>
      <c r="DJ100" s="296" t="e">
        <f t="shared" ca="1" si="156"/>
        <v>#N/A</v>
      </c>
      <c r="DK100" s="296" t="e">
        <f t="shared" ca="1" si="156"/>
        <v>#N/A</v>
      </c>
      <c r="DL100" s="296" t="e">
        <f t="shared" ca="1" si="156"/>
        <v>#N/A</v>
      </c>
      <c r="DM100" s="296" t="e">
        <f t="shared" ca="1" si="156"/>
        <v>#N/A</v>
      </c>
      <c r="DN100" s="296" t="e">
        <f t="shared" ca="1" si="156"/>
        <v>#N/A</v>
      </c>
      <c r="DO100" s="296" t="e">
        <f t="shared" ca="1" si="156"/>
        <v>#N/A</v>
      </c>
      <c r="DP100" s="296" t="e">
        <f t="shared" ca="1" si="156"/>
        <v>#N/A</v>
      </c>
      <c r="DQ100" s="296" t="e">
        <f t="shared" ca="1" si="156"/>
        <v>#N/A</v>
      </c>
      <c r="DR100" s="297" t="e">
        <f t="shared" ca="1" si="156"/>
        <v>#N/A</v>
      </c>
      <c r="DS100" s="296" t="e">
        <f t="shared" ca="1" si="156"/>
        <v>#N/A</v>
      </c>
      <c r="DT100" s="296" t="e">
        <f t="shared" ca="1" si="156"/>
        <v>#N/A</v>
      </c>
      <c r="DU100" s="296" t="e">
        <f t="shared" ca="1" si="142"/>
        <v>#N/A</v>
      </c>
      <c r="DV100" s="296" t="e">
        <f t="shared" ca="1" si="142"/>
        <v>#N/A</v>
      </c>
      <c r="DW100" s="296" t="e">
        <f t="shared" ca="1" si="142"/>
        <v>#N/A</v>
      </c>
      <c r="DX100" s="296" t="e">
        <f t="shared" ca="1" si="142"/>
        <v>#N/A</v>
      </c>
      <c r="DY100" s="296" t="e">
        <f t="shared" ca="1" si="142"/>
        <v>#N/A</v>
      </c>
      <c r="DZ100" s="296" t="e">
        <f t="shared" ca="1" si="142"/>
        <v>#N/A</v>
      </c>
      <c r="EA100" s="296" t="e">
        <f t="shared" ca="1" si="142"/>
        <v>#N/A</v>
      </c>
      <c r="EB100" s="297" t="e">
        <f t="shared" ca="1" si="142"/>
        <v>#N/A</v>
      </c>
    </row>
    <row r="101" spans="1:132" ht="15" customHeight="1" x14ac:dyDescent="0.35">
      <c r="A101" s="327" t="s">
        <v>96</v>
      </c>
      <c r="B101" s="328">
        <f t="shared" si="134"/>
        <v>8</v>
      </c>
      <c r="C101" s="292" t="e">
        <f ca="1">CONCATENATE($A$1,".",VLOOKUP($F101,Tools!$J$3:$K$6,2,FALSE),".",VLOOKUP($A101,Tools!$N$3:$O$10,2,FALSE),".",1,".",VLOOKUP($G101,Tools!$R$3:$S$23,2,FALSE),".",$H101)</f>
        <v>#N/A</v>
      </c>
      <c r="D101" s="293" t="e">
        <f t="shared" ca="1" si="153"/>
        <v>#N/A</v>
      </c>
      <c r="E101" s="293" t="e">
        <f t="shared" ca="1" si="153"/>
        <v>#N/A</v>
      </c>
      <c r="F101" s="293" t="e">
        <f t="shared" ca="1" si="153"/>
        <v>#N/A</v>
      </c>
      <c r="G101" s="293" t="e">
        <f t="shared" ca="1" si="153"/>
        <v>#N/A</v>
      </c>
      <c r="H101" s="294" t="e">
        <f t="shared" ca="1" si="131"/>
        <v>#N/A</v>
      </c>
      <c r="I101" s="295" t="e">
        <f t="shared" ca="1" si="143"/>
        <v>#N/A</v>
      </c>
      <c r="J101" s="295" t="e">
        <f t="shared" ca="1" si="143"/>
        <v>#N/A</v>
      </c>
      <c r="K101" s="295" t="e">
        <f t="shared" ca="1" si="143"/>
        <v>#N/A</v>
      </c>
      <c r="L101" s="329" t="e">
        <f t="shared" ca="1" si="143"/>
        <v>#N/A</v>
      </c>
      <c r="M101" s="296" t="e">
        <f t="shared" ca="1" si="154"/>
        <v>#N/A</v>
      </c>
      <c r="N101" s="296" t="e">
        <f t="shared" ca="1" si="154"/>
        <v>#N/A</v>
      </c>
      <c r="O101" s="296" t="e">
        <f t="shared" ca="1" si="154"/>
        <v>#N/A</v>
      </c>
      <c r="P101" s="296" t="e">
        <f t="shared" ca="1" si="154"/>
        <v>#N/A</v>
      </c>
      <c r="Q101" s="296" t="e">
        <f t="shared" ca="1" si="154"/>
        <v>#N/A</v>
      </c>
      <c r="R101" s="296" t="e">
        <f t="shared" ca="1" si="154"/>
        <v>#N/A</v>
      </c>
      <c r="S101" s="296" t="e">
        <f t="shared" ca="1" si="154"/>
        <v>#N/A</v>
      </c>
      <c r="T101" s="296" t="e">
        <f t="shared" ca="1" si="154"/>
        <v>#N/A</v>
      </c>
      <c r="U101" s="296" t="e">
        <f t="shared" ca="1" si="154"/>
        <v>#N/A</v>
      </c>
      <c r="V101" s="297" t="e">
        <f t="shared" ca="1" si="154"/>
        <v>#N/A</v>
      </c>
      <c r="W101" s="296" t="e">
        <f t="shared" ca="1" si="154"/>
        <v>#N/A</v>
      </c>
      <c r="X101" s="296" t="e">
        <f t="shared" ca="1" si="154"/>
        <v>#N/A</v>
      </c>
      <c r="Y101" s="296" t="e">
        <f t="shared" ca="1" si="154"/>
        <v>#N/A</v>
      </c>
      <c r="Z101" s="296" t="e">
        <f t="shared" ca="1" si="154"/>
        <v>#N/A</v>
      </c>
      <c r="AA101" s="296" t="e">
        <f t="shared" ca="1" si="154"/>
        <v>#N/A</v>
      </c>
      <c r="AB101" s="296" t="e">
        <f t="shared" ca="1" si="154"/>
        <v>#N/A</v>
      </c>
      <c r="AC101" s="296" t="e">
        <f t="shared" ca="1" si="154"/>
        <v>#N/A</v>
      </c>
      <c r="AD101" s="296" t="e">
        <f t="shared" ca="1" si="151"/>
        <v>#N/A</v>
      </c>
      <c r="AE101" s="296" t="e">
        <f t="shared" ca="1" si="151"/>
        <v>#N/A</v>
      </c>
      <c r="AF101" s="297" t="e">
        <f t="shared" ca="1" si="151"/>
        <v>#N/A</v>
      </c>
      <c r="AG101" s="296" t="e">
        <f t="shared" ca="1" si="151"/>
        <v>#N/A</v>
      </c>
      <c r="AH101" s="296" t="e">
        <f t="shared" ca="1" si="151"/>
        <v>#N/A</v>
      </c>
      <c r="AI101" s="296" t="e">
        <f t="shared" ca="1" si="151"/>
        <v>#N/A</v>
      </c>
      <c r="AJ101" s="296" t="e">
        <f t="shared" ca="1" si="151"/>
        <v>#N/A</v>
      </c>
      <c r="AK101" s="296" t="e">
        <f t="shared" ca="1" si="151"/>
        <v>#N/A</v>
      </c>
      <c r="AL101" s="296" t="e">
        <f t="shared" ca="1" si="151"/>
        <v>#N/A</v>
      </c>
      <c r="AM101" s="296" t="e">
        <f t="shared" ca="1" si="151"/>
        <v>#N/A</v>
      </c>
      <c r="AN101" s="296" t="e">
        <f t="shared" ca="1" si="151"/>
        <v>#N/A</v>
      </c>
      <c r="AO101" s="296" t="e">
        <f t="shared" ca="1" si="149"/>
        <v>#N/A</v>
      </c>
      <c r="AP101" s="297" t="e">
        <f t="shared" ca="1" si="151"/>
        <v>#N/A</v>
      </c>
      <c r="AQ101" s="296" t="e">
        <f t="shared" ca="1" si="151"/>
        <v>#N/A</v>
      </c>
      <c r="AR101" s="296" t="e">
        <f t="shared" ca="1" si="151"/>
        <v>#N/A</v>
      </c>
      <c r="AS101" s="296" t="e">
        <f t="shared" ca="1" si="151"/>
        <v>#N/A</v>
      </c>
      <c r="AT101" s="296" t="e">
        <f t="shared" ca="1" si="151"/>
        <v>#N/A</v>
      </c>
      <c r="AU101" s="296" t="e">
        <f t="shared" ca="1" si="151"/>
        <v>#N/A</v>
      </c>
      <c r="AV101" s="296" t="e">
        <f t="shared" ca="1" si="149"/>
        <v>#N/A</v>
      </c>
      <c r="AW101" s="296" t="e">
        <f t="shared" ca="1" si="149"/>
        <v>#N/A</v>
      </c>
      <c r="AX101" s="296" t="e">
        <f t="shared" ca="1" si="149"/>
        <v>#N/A</v>
      </c>
      <c r="AY101" s="296" t="e">
        <f t="shared" ca="1" si="149"/>
        <v>#N/A</v>
      </c>
      <c r="AZ101" s="297" t="e">
        <f t="shared" ca="1" si="149"/>
        <v>#N/A</v>
      </c>
      <c r="BA101" s="296" t="e">
        <f t="shared" ca="1" si="149"/>
        <v>#N/A</v>
      </c>
      <c r="BB101" s="296" t="e">
        <f t="shared" ca="1" si="149"/>
        <v>#N/A</v>
      </c>
      <c r="BC101" s="296" t="e">
        <f t="shared" ca="1" si="149"/>
        <v>#N/A</v>
      </c>
      <c r="BD101" s="296" t="e">
        <f t="shared" ca="1" si="152"/>
        <v>#N/A</v>
      </c>
      <c r="BE101" s="296" t="e">
        <f t="shared" ca="1" si="152"/>
        <v>#N/A</v>
      </c>
      <c r="BF101" s="296" t="e">
        <f t="shared" ca="1" si="152"/>
        <v>#N/A</v>
      </c>
      <c r="BG101" s="296" t="e">
        <f t="shared" ca="1" si="152"/>
        <v>#N/A</v>
      </c>
      <c r="BH101" s="296" t="e">
        <f t="shared" ca="1" si="152"/>
        <v>#N/A</v>
      </c>
      <c r="BI101" s="296" t="e">
        <f t="shared" ca="1" si="152"/>
        <v>#N/A</v>
      </c>
      <c r="BJ101" s="297" t="e">
        <f t="shared" ca="1" si="152"/>
        <v>#N/A</v>
      </c>
      <c r="BK101" s="296" t="e">
        <f t="shared" ca="1" si="152"/>
        <v>#N/A</v>
      </c>
      <c r="BL101" s="296" t="e">
        <f t="shared" ca="1" si="152"/>
        <v>#N/A</v>
      </c>
      <c r="BM101" s="296" t="e">
        <f t="shared" ca="1" si="152"/>
        <v>#N/A</v>
      </c>
      <c r="BN101" s="296" t="e">
        <f t="shared" ca="1" si="152"/>
        <v>#N/A</v>
      </c>
      <c r="BO101" s="296" t="e">
        <f t="shared" ca="1" si="152"/>
        <v>#N/A</v>
      </c>
      <c r="BP101" s="296" t="e">
        <f t="shared" ca="1" si="152"/>
        <v>#N/A</v>
      </c>
      <c r="BQ101" s="296" t="e">
        <f t="shared" ca="1" si="152"/>
        <v>#N/A</v>
      </c>
      <c r="BR101" s="296" t="e">
        <f t="shared" ca="1" si="152"/>
        <v>#N/A</v>
      </c>
      <c r="BS101" s="296" t="e">
        <f t="shared" ca="1" si="152"/>
        <v>#N/A</v>
      </c>
      <c r="BT101" s="297" t="e">
        <f t="shared" ca="1" si="152"/>
        <v>#N/A</v>
      </c>
      <c r="BU101" s="296" t="e">
        <f t="shared" ca="1" si="152"/>
        <v>#N/A</v>
      </c>
      <c r="BV101" s="296" t="e">
        <f t="shared" ca="1" si="150"/>
        <v>#N/A</v>
      </c>
      <c r="BW101" s="296" t="e">
        <f t="shared" ca="1" si="150"/>
        <v>#N/A</v>
      </c>
      <c r="BX101" s="296" t="e">
        <f t="shared" ca="1" si="150"/>
        <v>#N/A</v>
      </c>
      <c r="BY101" s="296" t="e">
        <f t="shared" ca="1" si="150"/>
        <v>#N/A</v>
      </c>
      <c r="BZ101" s="296" t="e">
        <f t="shared" ca="1" si="150"/>
        <v>#N/A</v>
      </c>
      <c r="CA101" s="296" t="e">
        <f t="shared" ca="1" si="150"/>
        <v>#N/A</v>
      </c>
      <c r="CB101" s="296" t="e">
        <f t="shared" ca="1" si="150"/>
        <v>#N/A</v>
      </c>
      <c r="CC101" s="296" t="e">
        <f t="shared" ca="1" si="158"/>
        <v>#N/A</v>
      </c>
      <c r="CD101" s="297" t="e">
        <f t="shared" ca="1" si="158"/>
        <v>#N/A</v>
      </c>
      <c r="CE101" s="296" t="e">
        <f t="shared" ca="1" si="158"/>
        <v>#N/A</v>
      </c>
      <c r="CF101" s="296" t="e">
        <f t="shared" ca="1" si="158"/>
        <v>#N/A</v>
      </c>
      <c r="CG101" s="296" t="e">
        <f t="shared" ca="1" si="148"/>
        <v>#N/A</v>
      </c>
      <c r="CH101" s="296" t="e">
        <f t="shared" ca="1" si="148"/>
        <v>#N/A</v>
      </c>
      <c r="CI101" s="296" t="e">
        <f t="shared" ca="1" si="148"/>
        <v>#N/A</v>
      </c>
      <c r="CJ101" s="296" t="e">
        <f t="shared" ca="1" si="148"/>
        <v>#N/A</v>
      </c>
      <c r="CK101" s="296" t="e">
        <f t="shared" ca="1" si="148"/>
        <v>#N/A</v>
      </c>
      <c r="CL101" s="296" t="e">
        <f t="shared" ca="1" si="148"/>
        <v>#N/A</v>
      </c>
      <c r="CM101" s="296" t="e">
        <f t="shared" ca="1" si="148"/>
        <v>#N/A</v>
      </c>
      <c r="CN101" s="297" t="e">
        <f t="shared" ca="1" si="148"/>
        <v>#N/A</v>
      </c>
      <c r="CO101" s="296" t="e">
        <f t="shared" ca="1" si="146"/>
        <v>#N/A</v>
      </c>
      <c r="CP101" s="296" t="e">
        <f t="shared" ca="1" si="146"/>
        <v>#N/A</v>
      </c>
      <c r="CQ101" s="296" t="e">
        <f t="shared" ca="1" si="146"/>
        <v>#N/A</v>
      </c>
      <c r="CR101" s="296" t="e">
        <f t="shared" ca="1" si="146"/>
        <v>#N/A</v>
      </c>
      <c r="CS101" s="296" t="e">
        <f t="shared" ca="1" si="146"/>
        <v>#N/A</v>
      </c>
      <c r="CT101" s="296" t="e">
        <f t="shared" ca="1" si="146"/>
        <v>#N/A</v>
      </c>
      <c r="CU101" s="296" t="e">
        <f t="shared" ca="1" si="146"/>
        <v>#N/A</v>
      </c>
      <c r="CV101" s="296" t="e">
        <f t="shared" ca="1" si="146"/>
        <v>#N/A</v>
      </c>
      <c r="CW101" s="296" t="e">
        <f t="shared" ca="1" si="146"/>
        <v>#N/A</v>
      </c>
      <c r="CX101" s="297" t="e">
        <f t="shared" ca="1" si="146"/>
        <v>#N/A</v>
      </c>
      <c r="CY101" s="296" t="e">
        <f t="shared" ca="1" si="146"/>
        <v>#N/A</v>
      </c>
      <c r="CZ101" s="296" t="e">
        <f t="shared" ca="1" si="146"/>
        <v>#N/A</v>
      </c>
      <c r="DA101" s="296" t="e">
        <f t="shared" ca="1" si="157"/>
        <v>#N/A</v>
      </c>
      <c r="DB101" s="296" t="e">
        <f t="shared" ca="1" si="157"/>
        <v>#N/A</v>
      </c>
      <c r="DC101" s="296" t="e">
        <f t="shared" ca="1" si="157"/>
        <v>#N/A</v>
      </c>
      <c r="DD101" s="296" t="e">
        <f t="shared" ca="1" si="157"/>
        <v>#N/A</v>
      </c>
      <c r="DE101" s="296" t="e">
        <f t="shared" ca="1" si="157"/>
        <v>#N/A</v>
      </c>
      <c r="DF101" s="296" t="e">
        <f t="shared" ca="1" si="157"/>
        <v>#N/A</v>
      </c>
      <c r="DG101" s="296" t="e">
        <f t="shared" ca="1" si="157"/>
        <v>#N/A</v>
      </c>
      <c r="DH101" s="297" t="e">
        <f t="shared" ca="1" si="157"/>
        <v>#N/A</v>
      </c>
      <c r="DI101" s="296" t="e">
        <f t="shared" ca="1" si="156"/>
        <v>#N/A</v>
      </c>
      <c r="DJ101" s="296" t="e">
        <f t="shared" ca="1" si="156"/>
        <v>#N/A</v>
      </c>
      <c r="DK101" s="296" t="e">
        <f t="shared" ca="1" si="156"/>
        <v>#N/A</v>
      </c>
      <c r="DL101" s="296" t="e">
        <f t="shared" ca="1" si="156"/>
        <v>#N/A</v>
      </c>
      <c r="DM101" s="296" t="e">
        <f t="shared" ca="1" si="156"/>
        <v>#N/A</v>
      </c>
      <c r="DN101" s="296" t="e">
        <f t="shared" ca="1" si="156"/>
        <v>#N/A</v>
      </c>
      <c r="DO101" s="296" t="e">
        <f t="shared" ca="1" si="156"/>
        <v>#N/A</v>
      </c>
      <c r="DP101" s="296" t="e">
        <f t="shared" ca="1" si="156"/>
        <v>#N/A</v>
      </c>
      <c r="DQ101" s="296" t="e">
        <f t="shared" ca="1" si="156"/>
        <v>#N/A</v>
      </c>
      <c r="DR101" s="297" t="e">
        <f t="shared" ca="1" si="156"/>
        <v>#N/A</v>
      </c>
      <c r="DS101" s="296" t="e">
        <f t="shared" ca="1" si="156"/>
        <v>#N/A</v>
      </c>
      <c r="DT101" s="296" t="e">
        <f t="shared" ca="1" si="156"/>
        <v>#N/A</v>
      </c>
      <c r="DU101" s="296" t="e">
        <f t="shared" ca="1" si="142"/>
        <v>#N/A</v>
      </c>
      <c r="DV101" s="296" t="e">
        <f t="shared" ca="1" si="142"/>
        <v>#N/A</v>
      </c>
      <c r="DW101" s="296" t="e">
        <f t="shared" ca="1" si="142"/>
        <v>#N/A</v>
      </c>
      <c r="DX101" s="296" t="e">
        <f t="shared" ca="1" si="142"/>
        <v>#N/A</v>
      </c>
      <c r="DY101" s="296" t="e">
        <f t="shared" ca="1" si="142"/>
        <v>#N/A</v>
      </c>
      <c r="DZ101" s="296" t="e">
        <f t="shared" ca="1" si="142"/>
        <v>#N/A</v>
      </c>
      <c r="EA101" s="296" t="e">
        <f t="shared" ca="1" si="142"/>
        <v>#N/A</v>
      </c>
      <c r="EB101" s="297" t="e">
        <f t="shared" ca="1" si="142"/>
        <v>#N/A</v>
      </c>
    </row>
    <row r="102" spans="1:132" ht="15" customHeight="1" x14ac:dyDescent="0.35">
      <c r="A102" s="327" t="s">
        <v>96</v>
      </c>
      <c r="B102" s="328">
        <f t="shared" si="134"/>
        <v>9</v>
      </c>
      <c r="C102" s="292" t="e">
        <f ca="1">CONCATENATE($A$1,".",VLOOKUP($F102,Tools!$J$3:$K$6,2,FALSE),".",VLOOKUP($A102,Tools!$N$3:$O$10,2,FALSE),".",1,".",VLOOKUP($G102,Tools!$R$3:$S$23,2,FALSE),".",$H102)</f>
        <v>#N/A</v>
      </c>
      <c r="D102" s="293" t="e">
        <f t="shared" ca="1" si="153"/>
        <v>#N/A</v>
      </c>
      <c r="E102" s="293" t="e">
        <f t="shared" ca="1" si="153"/>
        <v>#N/A</v>
      </c>
      <c r="F102" s="293" t="e">
        <f t="shared" ca="1" si="153"/>
        <v>#N/A</v>
      </c>
      <c r="G102" s="293" t="e">
        <f t="shared" ca="1" si="153"/>
        <v>#N/A</v>
      </c>
      <c r="H102" s="294" t="e">
        <f t="shared" ca="1" si="131"/>
        <v>#N/A</v>
      </c>
      <c r="I102" s="295" t="e">
        <f t="shared" ca="1" si="143"/>
        <v>#N/A</v>
      </c>
      <c r="J102" s="295" t="e">
        <f t="shared" ca="1" si="143"/>
        <v>#N/A</v>
      </c>
      <c r="K102" s="295" t="e">
        <f t="shared" ca="1" si="143"/>
        <v>#N/A</v>
      </c>
      <c r="L102" s="329" t="e">
        <f t="shared" ca="1" si="143"/>
        <v>#N/A</v>
      </c>
      <c r="M102" s="296" t="e">
        <f t="shared" ca="1" si="154"/>
        <v>#N/A</v>
      </c>
      <c r="N102" s="296" t="e">
        <f t="shared" ca="1" si="154"/>
        <v>#N/A</v>
      </c>
      <c r="O102" s="296" t="e">
        <f t="shared" ca="1" si="154"/>
        <v>#N/A</v>
      </c>
      <c r="P102" s="296" t="e">
        <f t="shared" ca="1" si="154"/>
        <v>#N/A</v>
      </c>
      <c r="Q102" s="296" t="e">
        <f t="shared" ca="1" si="154"/>
        <v>#N/A</v>
      </c>
      <c r="R102" s="296" t="e">
        <f t="shared" ca="1" si="154"/>
        <v>#N/A</v>
      </c>
      <c r="S102" s="296" t="e">
        <f t="shared" ca="1" si="154"/>
        <v>#N/A</v>
      </c>
      <c r="T102" s="296" t="e">
        <f t="shared" ca="1" si="154"/>
        <v>#N/A</v>
      </c>
      <c r="U102" s="296" t="e">
        <f t="shared" ca="1" si="154"/>
        <v>#N/A</v>
      </c>
      <c r="V102" s="297" t="e">
        <f t="shared" ca="1" si="154"/>
        <v>#N/A</v>
      </c>
      <c r="W102" s="296" t="e">
        <f t="shared" ca="1" si="154"/>
        <v>#N/A</v>
      </c>
      <c r="X102" s="296" t="e">
        <f t="shared" ca="1" si="154"/>
        <v>#N/A</v>
      </c>
      <c r="Y102" s="296" t="e">
        <f t="shared" ca="1" si="154"/>
        <v>#N/A</v>
      </c>
      <c r="Z102" s="296" t="e">
        <f t="shared" ca="1" si="154"/>
        <v>#N/A</v>
      </c>
      <c r="AA102" s="296" t="e">
        <f t="shared" ca="1" si="154"/>
        <v>#N/A</v>
      </c>
      <c r="AB102" s="296" t="e">
        <f t="shared" ca="1" si="154"/>
        <v>#N/A</v>
      </c>
      <c r="AC102" s="296" t="e">
        <f t="shared" ca="1" si="154"/>
        <v>#N/A</v>
      </c>
      <c r="AD102" s="296" t="e">
        <f t="shared" ca="1" si="151"/>
        <v>#N/A</v>
      </c>
      <c r="AE102" s="296" t="e">
        <f t="shared" ca="1" si="151"/>
        <v>#N/A</v>
      </c>
      <c r="AF102" s="297" t="e">
        <f t="shared" ca="1" si="151"/>
        <v>#N/A</v>
      </c>
      <c r="AG102" s="296" t="e">
        <f t="shared" ca="1" si="151"/>
        <v>#N/A</v>
      </c>
      <c r="AH102" s="296" t="e">
        <f t="shared" ca="1" si="151"/>
        <v>#N/A</v>
      </c>
      <c r="AI102" s="296" t="e">
        <f t="shared" ca="1" si="151"/>
        <v>#N/A</v>
      </c>
      <c r="AJ102" s="296" t="e">
        <f t="shared" ca="1" si="151"/>
        <v>#N/A</v>
      </c>
      <c r="AK102" s="296" t="e">
        <f t="shared" ca="1" si="151"/>
        <v>#N/A</v>
      </c>
      <c r="AL102" s="296" t="e">
        <f t="shared" ca="1" si="151"/>
        <v>#N/A</v>
      </c>
      <c r="AM102" s="296" t="e">
        <f t="shared" ca="1" si="151"/>
        <v>#N/A</v>
      </c>
      <c r="AN102" s="296" t="e">
        <f t="shared" ca="1" si="151"/>
        <v>#N/A</v>
      </c>
      <c r="AO102" s="296" t="e">
        <f t="shared" ca="1" si="149"/>
        <v>#N/A</v>
      </c>
      <c r="AP102" s="297" t="e">
        <f t="shared" ca="1" si="151"/>
        <v>#N/A</v>
      </c>
      <c r="AQ102" s="296" t="e">
        <f t="shared" ca="1" si="151"/>
        <v>#N/A</v>
      </c>
      <c r="AR102" s="296" t="e">
        <f t="shared" ca="1" si="151"/>
        <v>#N/A</v>
      </c>
      <c r="AS102" s="296" t="e">
        <f t="shared" ca="1" si="151"/>
        <v>#N/A</v>
      </c>
      <c r="AT102" s="296" t="e">
        <f t="shared" ca="1" si="151"/>
        <v>#N/A</v>
      </c>
      <c r="AU102" s="296" t="e">
        <f t="shared" ca="1" si="151"/>
        <v>#N/A</v>
      </c>
      <c r="AV102" s="296" t="e">
        <f t="shared" ca="1" si="149"/>
        <v>#N/A</v>
      </c>
      <c r="AW102" s="296" t="e">
        <f t="shared" ca="1" si="149"/>
        <v>#N/A</v>
      </c>
      <c r="AX102" s="296" t="e">
        <f t="shared" ca="1" si="149"/>
        <v>#N/A</v>
      </c>
      <c r="AY102" s="296" t="e">
        <f t="shared" ca="1" si="149"/>
        <v>#N/A</v>
      </c>
      <c r="AZ102" s="297" t="e">
        <f t="shared" ca="1" si="149"/>
        <v>#N/A</v>
      </c>
      <c r="BA102" s="296" t="e">
        <f t="shared" ca="1" si="149"/>
        <v>#N/A</v>
      </c>
      <c r="BB102" s="296" t="e">
        <f t="shared" ca="1" si="149"/>
        <v>#N/A</v>
      </c>
      <c r="BC102" s="296" t="e">
        <f t="shared" ca="1" si="149"/>
        <v>#N/A</v>
      </c>
      <c r="BD102" s="296" t="e">
        <f t="shared" ca="1" si="152"/>
        <v>#N/A</v>
      </c>
      <c r="BE102" s="296" t="e">
        <f t="shared" ca="1" si="152"/>
        <v>#N/A</v>
      </c>
      <c r="BF102" s="296" t="e">
        <f t="shared" ca="1" si="152"/>
        <v>#N/A</v>
      </c>
      <c r="BG102" s="296" t="e">
        <f t="shared" ca="1" si="152"/>
        <v>#N/A</v>
      </c>
      <c r="BH102" s="296" t="e">
        <f t="shared" ca="1" si="152"/>
        <v>#N/A</v>
      </c>
      <c r="BI102" s="296" t="e">
        <f t="shared" ca="1" si="152"/>
        <v>#N/A</v>
      </c>
      <c r="BJ102" s="297" t="e">
        <f t="shared" ca="1" si="152"/>
        <v>#N/A</v>
      </c>
      <c r="BK102" s="296" t="e">
        <f t="shared" ca="1" si="152"/>
        <v>#N/A</v>
      </c>
      <c r="BL102" s="296" t="e">
        <f t="shared" ca="1" si="152"/>
        <v>#N/A</v>
      </c>
      <c r="BM102" s="296" t="e">
        <f t="shared" ca="1" si="152"/>
        <v>#N/A</v>
      </c>
      <c r="BN102" s="296" t="e">
        <f t="shared" ca="1" si="152"/>
        <v>#N/A</v>
      </c>
      <c r="BO102" s="296" t="e">
        <f t="shared" ca="1" si="152"/>
        <v>#N/A</v>
      </c>
      <c r="BP102" s="296" t="e">
        <f t="shared" ca="1" si="152"/>
        <v>#N/A</v>
      </c>
      <c r="BQ102" s="296" t="e">
        <f t="shared" ca="1" si="152"/>
        <v>#N/A</v>
      </c>
      <c r="BR102" s="296" t="e">
        <f t="shared" ca="1" si="152"/>
        <v>#N/A</v>
      </c>
      <c r="BS102" s="296" t="e">
        <f t="shared" ca="1" si="152"/>
        <v>#N/A</v>
      </c>
      <c r="BT102" s="297" t="e">
        <f t="shared" ca="1" si="152"/>
        <v>#N/A</v>
      </c>
      <c r="BU102" s="296" t="e">
        <f t="shared" ca="1" si="152"/>
        <v>#N/A</v>
      </c>
      <c r="BV102" s="296" t="e">
        <f t="shared" ca="1" si="150"/>
        <v>#N/A</v>
      </c>
      <c r="BW102" s="296" t="e">
        <f t="shared" ca="1" si="150"/>
        <v>#N/A</v>
      </c>
      <c r="BX102" s="296" t="e">
        <f t="shared" ca="1" si="150"/>
        <v>#N/A</v>
      </c>
      <c r="BY102" s="296" t="e">
        <f t="shared" ca="1" si="150"/>
        <v>#N/A</v>
      </c>
      <c r="BZ102" s="296" t="e">
        <f t="shared" ca="1" si="150"/>
        <v>#N/A</v>
      </c>
      <c r="CA102" s="296" t="e">
        <f t="shared" ca="1" si="150"/>
        <v>#N/A</v>
      </c>
      <c r="CB102" s="296" t="e">
        <f t="shared" ca="1" si="150"/>
        <v>#N/A</v>
      </c>
      <c r="CC102" s="296" t="e">
        <f t="shared" ca="1" si="158"/>
        <v>#N/A</v>
      </c>
      <c r="CD102" s="297" t="e">
        <f t="shared" ca="1" si="158"/>
        <v>#N/A</v>
      </c>
      <c r="CE102" s="296" t="e">
        <f t="shared" ca="1" si="158"/>
        <v>#N/A</v>
      </c>
      <c r="CF102" s="296" t="e">
        <f t="shared" ca="1" si="158"/>
        <v>#N/A</v>
      </c>
      <c r="CG102" s="296" t="e">
        <f t="shared" ca="1" si="148"/>
        <v>#N/A</v>
      </c>
      <c r="CH102" s="296" t="e">
        <f t="shared" ca="1" si="148"/>
        <v>#N/A</v>
      </c>
      <c r="CI102" s="296" t="e">
        <f t="shared" ca="1" si="148"/>
        <v>#N/A</v>
      </c>
      <c r="CJ102" s="296" t="e">
        <f t="shared" ca="1" si="148"/>
        <v>#N/A</v>
      </c>
      <c r="CK102" s="296" t="e">
        <f t="shared" ca="1" si="148"/>
        <v>#N/A</v>
      </c>
      <c r="CL102" s="296" t="e">
        <f t="shared" ca="1" si="148"/>
        <v>#N/A</v>
      </c>
      <c r="CM102" s="296" t="e">
        <f t="shared" ca="1" si="148"/>
        <v>#N/A</v>
      </c>
      <c r="CN102" s="297" t="e">
        <f t="shared" ca="1" si="148"/>
        <v>#N/A</v>
      </c>
      <c r="CO102" s="296" t="e">
        <f t="shared" ca="1" si="146"/>
        <v>#N/A</v>
      </c>
      <c r="CP102" s="296" t="e">
        <f t="shared" ca="1" si="146"/>
        <v>#N/A</v>
      </c>
      <c r="CQ102" s="296" t="e">
        <f t="shared" ca="1" si="146"/>
        <v>#N/A</v>
      </c>
      <c r="CR102" s="296" t="e">
        <f t="shared" ca="1" si="146"/>
        <v>#N/A</v>
      </c>
      <c r="CS102" s="296" t="e">
        <f t="shared" ca="1" si="146"/>
        <v>#N/A</v>
      </c>
      <c r="CT102" s="296" t="e">
        <f t="shared" ca="1" si="146"/>
        <v>#N/A</v>
      </c>
      <c r="CU102" s="296" t="e">
        <f t="shared" ca="1" si="146"/>
        <v>#N/A</v>
      </c>
      <c r="CV102" s="296" t="e">
        <f t="shared" ca="1" si="146"/>
        <v>#N/A</v>
      </c>
      <c r="CW102" s="296" t="e">
        <f t="shared" ca="1" si="146"/>
        <v>#N/A</v>
      </c>
      <c r="CX102" s="297" t="e">
        <f t="shared" ca="1" si="146"/>
        <v>#N/A</v>
      </c>
      <c r="CY102" s="296" t="e">
        <f t="shared" ca="1" si="146"/>
        <v>#N/A</v>
      </c>
      <c r="CZ102" s="296" t="e">
        <f t="shared" ca="1" si="146"/>
        <v>#N/A</v>
      </c>
      <c r="DA102" s="296" t="e">
        <f t="shared" ca="1" si="157"/>
        <v>#N/A</v>
      </c>
      <c r="DB102" s="296" t="e">
        <f t="shared" ca="1" si="157"/>
        <v>#N/A</v>
      </c>
      <c r="DC102" s="296" t="e">
        <f t="shared" ca="1" si="157"/>
        <v>#N/A</v>
      </c>
      <c r="DD102" s="296" t="e">
        <f t="shared" ca="1" si="157"/>
        <v>#N/A</v>
      </c>
      <c r="DE102" s="296" t="e">
        <f t="shared" ca="1" si="157"/>
        <v>#N/A</v>
      </c>
      <c r="DF102" s="296" t="e">
        <f t="shared" ca="1" si="157"/>
        <v>#N/A</v>
      </c>
      <c r="DG102" s="296" t="e">
        <f t="shared" ca="1" si="157"/>
        <v>#N/A</v>
      </c>
      <c r="DH102" s="297" t="e">
        <f t="shared" ca="1" si="157"/>
        <v>#N/A</v>
      </c>
      <c r="DI102" s="296" t="e">
        <f t="shared" ca="1" si="156"/>
        <v>#N/A</v>
      </c>
      <c r="DJ102" s="296" t="e">
        <f t="shared" ca="1" si="156"/>
        <v>#N/A</v>
      </c>
      <c r="DK102" s="296" t="e">
        <f t="shared" ca="1" si="156"/>
        <v>#N/A</v>
      </c>
      <c r="DL102" s="296" t="e">
        <f t="shared" ca="1" si="156"/>
        <v>#N/A</v>
      </c>
      <c r="DM102" s="296" t="e">
        <f t="shared" ca="1" si="156"/>
        <v>#N/A</v>
      </c>
      <c r="DN102" s="296" t="e">
        <f t="shared" ca="1" si="156"/>
        <v>#N/A</v>
      </c>
      <c r="DO102" s="296" t="e">
        <f t="shared" ca="1" si="156"/>
        <v>#N/A</v>
      </c>
      <c r="DP102" s="296" t="e">
        <f t="shared" ca="1" si="156"/>
        <v>#N/A</v>
      </c>
      <c r="DQ102" s="296" t="e">
        <f t="shared" ca="1" si="156"/>
        <v>#N/A</v>
      </c>
      <c r="DR102" s="297" t="e">
        <f t="shared" ca="1" si="156"/>
        <v>#N/A</v>
      </c>
      <c r="DS102" s="296" t="e">
        <f t="shared" ca="1" si="156"/>
        <v>#N/A</v>
      </c>
      <c r="DT102" s="296" t="e">
        <f t="shared" ca="1" si="156"/>
        <v>#N/A</v>
      </c>
      <c r="DU102" s="296" t="e">
        <f t="shared" ca="1" si="142"/>
        <v>#N/A</v>
      </c>
      <c r="DV102" s="296" t="e">
        <f t="shared" ca="1" si="142"/>
        <v>#N/A</v>
      </c>
      <c r="DW102" s="296" t="e">
        <f t="shared" ca="1" si="142"/>
        <v>#N/A</v>
      </c>
      <c r="DX102" s="296" t="e">
        <f t="shared" ca="1" si="142"/>
        <v>#N/A</v>
      </c>
      <c r="DY102" s="296" t="e">
        <f t="shared" ca="1" si="142"/>
        <v>#N/A</v>
      </c>
      <c r="DZ102" s="296" t="e">
        <f t="shared" ca="1" si="142"/>
        <v>#N/A</v>
      </c>
      <c r="EA102" s="296" t="e">
        <f t="shared" ca="1" si="142"/>
        <v>#N/A</v>
      </c>
      <c r="EB102" s="297" t="e">
        <f t="shared" ca="1" si="142"/>
        <v>#N/A</v>
      </c>
    </row>
    <row r="103" spans="1:132" ht="15" customHeight="1" x14ac:dyDescent="0.35">
      <c r="A103" s="327" t="s">
        <v>96</v>
      </c>
      <c r="B103" s="328">
        <f t="shared" si="134"/>
        <v>10</v>
      </c>
      <c r="C103" s="292" t="e">
        <f ca="1">CONCATENATE($A$1,".",VLOOKUP($F103,Tools!$J$3:$K$6,2,FALSE),".",VLOOKUP($A103,Tools!$N$3:$O$10,2,FALSE),".",1,".",VLOOKUP($G103,Tools!$R$3:$S$23,2,FALSE),".",$H103)</f>
        <v>#N/A</v>
      </c>
      <c r="D103" s="293" t="e">
        <f t="shared" ca="1" si="153"/>
        <v>#N/A</v>
      </c>
      <c r="E103" s="293" t="e">
        <f t="shared" ca="1" si="153"/>
        <v>#N/A</v>
      </c>
      <c r="F103" s="293" t="e">
        <f t="shared" ca="1" si="153"/>
        <v>#N/A</v>
      </c>
      <c r="G103" s="293" t="e">
        <f t="shared" ca="1" si="153"/>
        <v>#N/A</v>
      </c>
      <c r="H103" s="294" t="e">
        <f t="shared" ca="1" si="131"/>
        <v>#N/A</v>
      </c>
      <c r="I103" s="295" t="e">
        <f t="shared" ca="1" si="143"/>
        <v>#N/A</v>
      </c>
      <c r="J103" s="295" t="e">
        <f t="shared" ca="1" si="143"/>
        <v>#N/A</v>
      </c>
      <c r="K103" s="295" t="e">
        <f t="shared" ca="1" si="143"/>
        <v>#N/A</v>
      </c>
      <c r="L103" s="329" t="e">
        <f t="shared" ca="1" si="143"/>
        <v>#N/A</v>
      </c>
      <c r="M103" s="296" t="e">
        <f t="shared" ca="1" si="154"/>
        <v>#N/A</v>
      </c>
      <c r="N103" s="296" t="e">
        <f t="shared" ca="1" si="154"/>
        <v>#N/A</v>
      </c>
      <c r="O103" s="296" t="e">
        <f t="shared" ca="1" si="154"/>
        <v>#N/A</v>
      </c>
      <c r="P103" s="296" t="e">
        <f t="shared" ca="1" si="154"/>
        <v>#N/A</v>
      </c>
      <c r="Q103" s="296" t="e">
        <f t="shared" ca="1" si="154"/>
        <v>#N/A</v>
      </c>
      <c r="R103" s="296" t="e">
        <f t="shared" ca="1" si="154"/>
        <v>#N/A</v>
      </c>
      <c r="S103" s="296" t="e">
        <f t="shared" ca="1" si="154"/>
        <v>#N/A</v>
      </c>
      <c r="T103" s="296" t="e">
        <f t="shared" ca="1" si="154"/>
        <v>#N/A</v>
      </c>
      <c r="U103" s="296" t="e">
        <f t="shared" ca="1" si="154"/>
        <v>#N/A</v>
      </c>
      <c r="V103" s="297" t="e">
        <f t="shared" ca="1" si="154"/>
        <v>#N/A</v>
      </c>
      <c r="W103" s="296" t="e">
        <f t="shared" ca="1" si="154"/>
        <v>#N/A</v>
      </c>
      <c r="X103" s="296" t="e">
        <f t="shared" ca="1" si="154"/>
        <v>#N/A</v>
      </c>
      <c r="Y103" s="296" t="e">
        <f t="shared" ca="1" si="154"/>
        <v>#N/A</v>
      </c>
      <c r="Z103" s="296" t="e">
        <f t="shared" ca="1" si="154"/>
        <v>#N/A</v>
      </c>
      <c r="AA103" s="296" t="e">
        <f t="shared" ca="1" si="154"/>
        <v>#N/A</v>
      </c>
      <c r="AB103" s="296" t="e">
        <f t="shared" ca="1" si="154"/>
        <v>#N/A</v>
      </c>
      <c r="AC103" s="296" t="e">
        <f t="shared" ca="1" si="154"/>
        <v>#N/A</v>
      </c>
      <c r="AD103" s="296" t="e">
        <f t="shared" ca="1" si="151"/>
        <v>#N/A</v>
      </c>
      <c r="AE103" s="296" t="e">
        <f t="shared" ca="1" si="151"/>
        <v>#N/A</v>
      </c>
      <c r="AF103" s="297" t="e">
        <f t="shared" ca="1" si="151"/>
        <v>#N/A</v>
      </c>
      <c r="AG103" s="296" t="e">
        <f t="shared" ca="1" si="151"/>
        <v>#N/A</v>
      </c>
      <c r="AH103" s="296" t="e">
        <f t="shared" ca="1" si="151"/>
        <v>#N/A</v>
      </c>
      <c r="AI103" s="296" t="e">
        <f t="shared" ca="1" si="151"/>
        <v>#N/A</v>
      </c>
      <c r="AJ103" s="296" t="e">
        <f t="shared" ca="1" si="151"/>
        <v>#N/A</v>
      </c>
      <c r="AK103" s="296" t="e">
        <f t="shared" ca="1" si="151"/>
        <v>#N/A</v>
      </c>
      <c r="AL103" s="296" t="e">
        <f t="shared" ca="1" si="151"/>
        <v>#N/A</v>
      </c>
      <c r="AM103" s="296" t="e">
        <f t="shared" ca="1" si="151"/>
        <v>#N/A</v>
      </c>
      <c r="AN103" s="296" t="e">
        <f t="shared" ca="1" si="151"/>
        <v>#N/A</v>
      </c>
      <c r="AO103" s="296" t="e">
        <f t="shared" ca="1" si="149"/>
        <v>#N/A</v>
      </c>
      <c r="AP103" s="297" t="e">
        <f t="shared" ca="1" si="151"/>
        <v>#N/A</v>
      </c>
      <c r="AQ103" s="296" t="e">
        <f t="shared" ca="1" si="151"/>
        <v>#N/A</v>
      </c>
      <c r="AR103" s="296" t="e">
        <f t="shared" ca="1" si="151"/>
        <v>#N/A</v>
      </c>
      <c r="AS103" s="296" t="e">
        <f t="shared" ca="1" si="151"/>
        <v>#N/A</v>
      </c>
      <c r="AT103" s="296" t="e">
        <f t="shared" ca="1" si="151"/>
        <v>#N/A</v>
      </c>
      <c r="AU103" s="296" t="e">
        <f t="shared" ca="1" si="151"/>
        <v>#N/A</v>
      </c>
      <c r="AV103" s="296" t="e">
        <f t="shared" ca="1" si="149"/>
        <v>#N/A</v>
      </c>
      <c r="AW103" s="296" t="e">
        <f t="shared" ca="1" si="149"/>
        <v>#N/A</v>
      </c>
      <c r="AX103" s="296" t="e">
        <f t="shared" ca="1" si="149"/>
        <v>#N/A</v>
      </c>
      <c r="AY103" s="296" t="e">
        <f t="shared" ca="1" si="149"/>
        <v>#N/A</v>
      </c>
      <c r="AZ103" s="297" t="e">
        <f t="shared" ca="1" si="149"/>
        <v>#N/A</v>
      </c>
      <c r="BA103" s="296" t="e">
        <f t="shared" ca="1" si="149"/>
        <v>#N/A</v>
      </c>
      <c r="BB103" s="296" t="e">
        <f t="shared" ca="1" si="149"/>
        <v>#N/A</v>
      </c>
      <c r="BC103" s="296" t="e">
        <f t="shared" ca="1" si="149"/>
        <v>#N/A</v>
      </c>
      <c r="BD103" s="296" t="e">
        <f t="shared" ca="1" si="152"/>
        <v>#N/A</v>
      </c>
      <c r="BE103" s="296" t="e">
        <f t="shared" ca="1" si="152"/>
        <v>#N/A</v>
      </c>
      <c r="BF103" s="296" t="e">
        <f t="shared" ca="1" si="152"/>
        <v>#N/A</v>
      </c>
      <c r="BG103" s="296" t="e">
        <f t="shared" ca="1" si="152"/>
        <v>#N/A</v>
      </c>
      <c r="BH103" s="296" t="e">
        <f t="shared" ca="1" si="152"/>
        <v>#N/A</v>
      </c>
      <c r="BI103" s="296" t="e">
        <f t="shared" ca="1" si="152"/>
        <v>#N/A</v>
      </c>
      <c r="BJ103" s="297" t="e">
        <f t="shared" ca="1" si="152"/>
        <v>#N/A</v>
      </c>
      <c r="BK103" s="296" t="e">
        <f t="shared" ca="1" si="152"/>
        <v>#N/A</v>
      </c>
      <c r="BL103" s="296" t="e">
        <f t="shared" ca="1" si="152"/>
        <v>#N/A</v>
      </c>
      <c r="BM103" s="296" t="e">
        <f t="shared" ca="1" si="152"/>
        <v>#N/A</v>
      </c>
      <c r="BN103" s="296" t="e">
        <f t="shared" ca="1" si="152"/>
        <v>#N/A</v>
      </c>
      <c r="BO103" s="296" t="e">
        <f t="shared" ca="1" si="152"/>
        <v>#N/A</v>
      </c>
      <c r="BP103" s="296" t="e">
        <f t="shared" ca="1" si="152"/>
        <v>#N/A</v>
      </c>
      <c r="BQ103" s="296" t="e">
        <f t="shared" ca="1" si="152"/>
        <v>#N/A</v>
      </c>
      <c r="BR103" s="296" t="e">
        <f t="shared" ca="1" si="152"/>
        <v>#N/A</v>
      </c>
      <c r="BS103" s="296" t="e">
        <f t="shared" ca="1" si="150"/>
        <v>#N/A</v>
      </c>
      <c r="BT103" s="297" t="e">
        <f t="shared" ca="1" si="152"/>
        <v>#N/A</v>
      </c>
      <c r="BU103" s="296" t="e">
        <f t="shared" ca="1" si="152"/>
        <v>#N/A</v>
      </c>
      <c r="BV103" s="296" t="e">
        <f t="shared" ca="1" si="150"/>
        <v>#N/A</v>
      </c>
      <c r="BW103" s="296" t="e">
        <f t="shared" ca="1" si="150"/>
        <v>#N/A</v>
      </c>
      <c r="BX103" s="296" t="e">
        <f t="shared" ca="1" si="150"/>
        <v>#N/A</v>
      </c>
      <c r="BY103" s="296" t="e">
        <f t="shared" ca="1" si="150"/>
        <v>#N/A</v>
      </c>
      <c r="BZ103" s="296" t="e">
        <f t="shared" ca="1" si="150"/>
        <v>#N/A</v>
      </c>
      <c r="CA103" s="296" t="e">
        <f t="shared" ca="1" si="150"/>
        <v>#N/A</v>
      </c>
      <c r="CB103" s="296" t="e">
        <f t="shared" ca="1" si="150"/>
        <v>#N/A</v>
      </c>
      <c r="CC103" s="296" t="e">
        <f t="shared" ca="1" si="158"/>
        <v>#N/A</v>
      </c>
      <c r="CD103" s="297" t="e">
        <f t="shared" ca="1" si="158"/>
        <v>#N/A</v>
      </c>
      <c r="CE103" s="296" t="e">
        <f t="shared" ca="1" si="158"/>
        <v>#N/A</v>
      </c>
      <c r="CF103" s="296" t="e">
        <f t="shared" ca="1" si="158"/>
        <v>#N/A</v>
      </c>
      <c r="CG103" s="296" t="e">
        <f t="shared" ca="1" si="148"/>
        <v>#N/A</v>
      </c>
      <c r="CH103" s="296" t="e">
        <f t="shared" ca="1" si="148"/>
        <v>#N/A</v>
      </c>
      <c r="CI103" s="296" t="e">
        <f t="shared" ca="1" si="148"/>
        <v>#N/A</v>
      </c>
      <c r="CJ103" s="296" t="e">
        <f t="shared" ca="1" si="148"/>
        <v>#N/A</v>
      </c>
      <c r="CK103" s="296" t="e">
        <f t="shared" ca="1" si="148"/>
        <v>#N/A</v>
      </c>
      <c r="CL103" s="296" t="e">
        <f t="shared" ca="1" si="148"/>
        <v>#N/A</v>
      </c>
      <c r="CM103" s="296" t="e">
        <f t="shared" ca="1" si="148"/>
        <v>#N/A</v>
      </c>
      <c r="CN103" s="297" t="e">
        <f t="shared" ca="1" si="148"/>
        <v>#N/A</v>
      </c>
      <c r="CO103" s="296" t="e">
        <f t="shared" ca="1" si="146"/>
        <v>#N/A</v>
      </c>
      <c r="CP103" s="296" t="e">
        <f t="shared" ca="1" si="146"/>
        <v>#N/A</v>
      </c>
      <c r="CQ103" s="296" t="e">
        <f t="shared" ca="1" si="146"/>
        <v>#N/A</v>
      </c>
      <c r="CR103" s="296" t="e">
        <f t="shared" ca="1" si="146"/>
        <v>#N/A</v>
      </c>
      <c r="CS103" s="296" t="e">
        <f t="shared" ca="1" si="146"/>
        <v>#N/A</v>
      </c>
      <c r="CT103" s="296" t="e">
        <f t="shared" ca="1" si="146"/>
        <v>#N/A</v>
      </c>
      <c r="CU103" s="296" t="e">
        <f t="shared" ca="1" si="146"/>
        <v>#N/A</v>
      </c>
      <c r="CV103" s="296" t="e">
        <f t="shared" ca="1" si="146"/>
        <v>#N/A</v>
      </c>
      <c r="CW103" s="296" t="e">
        <f t="shared" ca="1" si="146"/>
        <v>#N/A</v>
      </c>
      <c r="CX103" s="297" t="e">
        <f t="shared" ca="1" si="146"/>
        <v>#N/A</v>
      </c>
      <c r="CY103" s="296" t="e">
        <f t="shared" ca="1" si="146"/>
        <v>#N/A</v>
      </c>
      <c r="CZ103" s="296" t="e">
        <f t="shared" ca="1" si="146"/>
        <v>#N/A</v>
      </c>
      <c r="DA103" s="296" t="e">
        <f t="shared" ca="1" si="157"/>
        <v>#N/A</v>
      </c>
      <c r="DB103" s="296" t="e">
        <f t="shared" ca="1" si="157"/>
        <v>#N/A</v>
      </c>
      <c r="DC103" s="296" t="e">
        <f t="shared" ca="1" si="157"/>
        <v>#N/A</v>
      </c>
      <c r="DD103" s="296" t="e">
        <f t="shared" ca="1" si="157"/>
        <v>#N/A</v>
      </c>
      <c r="DE103" s="296" t="e">
        <f t="shared" ca="1" si="157"/>
        <v>#N/A</v>
      </c>
      <c r="DF103" s="296" t="e">
        <f t="shared" ca="1" si="157"/>
        <v>#N/A</v>
      </c>
      <c r="DG103" s="296" t="e">
        <f t="shared" ca="1" si="157"/>
        <v>#N/A</v>
      </c>
      <c r="DH103" s="297" t="e">
        <f t="shared" ca="1" si="157"/>
        <v>#N/A</v>
      </c>
      <c r="DI103" s="296" t="e">
        <f t="shared" ca="1" si="156"/>
        <v>#N/A</v>
      </c>
      <c r="DJ103" s="296" t="e">
        <f t="shared" ca="1" si="156"/>
        <v>#N/A</v>
      </c>
      <c r="DK103" s="296" t="e">
        <f t="shared" ca="1" si="156"/>
        <v>#N/A</v>
      </c>
      <c r="DL103" s="296" t="e">
        <f t="shared" ca="1" si="156"/>
        <v>#N/A</v>
      </c>
      <c r="DM103" s="296" t="e">
        <f t="shared" ca="1" si="156"/>
        <v>#N/A</v>
      </c>
      <c r="DN103" s="296" t="e">
        <f t="shared" ca="1" si="156"/>
        <v>#N/A</v>
      </c>
      <c r="DO103" s="296" t="e">
        <f t="shared" ca="1" si="156"/>
        <v>#N/A</v>
      </c>
      <c r="DP103" s="296" t="e">
        <f t="shared" ca="1" si="156"/>
        <v>#N/A</v>
      </c>
      <c r="DQ103" s="296" t="e">
        <f t="shared" ca="1" si="156"/>
        <v>#N/A</v>
      </c>
      <c r="DR103" s="297" t="e">
        <f t="shared" ca="1" si="156"/>
        <v>#N/A</v>
      </c>
      <c r="DS103" s="296" t="e">
        <f t="shared" ca="1" si="156"/>
        <v>#N/A</v>
      </c>
      <c r="DT103" s="296" t="e">
        <f t="shared" ca="1" si="156"/>
        <v>#N/A</v>
      </c>
      <c r="DU103" s="296" t="e">
        <f t="shared" ca="1" si="142"/>
        <v>#N/A</v>
      </c>
      <c r="DV103" s="296" t="e">
        <f t="shared" ca="1" si="142"/>
        <v>#N/A</v>
      </c>
      <c r="DW103" s="296" t="e">
        <f t="shared" ca="1" si="142"/>
        <v>#N/A</v>
      </c>
      <c r="DX103" s="296" t="e">
        <f t="shared" ca="1" si="142"/>
        <v>#N/A</v>
      </c>
      <c r="DY103" s="296" t="e">
        <f t="shared" ca="1" si="142"/>
        <v>#N/A</v>
      </c>
      <c r="DZ103" s="296" t="e">
        <f t="shared" ca="1" si="142"/>
        <v>#N/A</v>
      </c>
      <c r="EA103" s="296" t="e">
        <f t="shared" ca="1" si="142"/>
        <v>#N/A</v>
      </c>
      <c r="EB103" s="297" t="e">
        <f t="shared" ca="1" si="142"/>
        <v>#N/A</v>
      </c>
    </row>
    <row r="104" spans="1:132" ht="15" customHeight="1" x14ac:dyDescent="0.35">
      <c r="A104" s="327" t="s">
        <v>96</v>
      </c>
      <c r="B104" s="328">
        <f t="shared" si="134"/>
        <v>11</v>
      </c>
      <c r="C104" s="292" t="e">
        <f ca="1">CONCATENATE($A$1,".",VLOOKUP($F104,Tools!$J$3:$K$6,2,FALSE),".",VLOOKUP($A104,Tools!$N$3:$O$10,2,FALSE),".",1,".",VLOOKUP($G104,Tools!$R$3:$S$23,2,FALSE),".",$H104)</f>
        <v>#N/A</v>
      </c>
      <c r="D104" s="293" t="e">
        <f t="shared" ca="1" si="153"/>
        <v>#N/A</v>
      </c>
      <c r="E104" s="293" t="e">
        <f t="shared" ca="1" si="153"/>
        <v>#N/A</v>
      </c>
      <c r="F104" s="293" t="e">
        <f t="shared" ca="1" si="153"/>
        <v>#N/A</v>
      </c>
      <c r="G104" s="293" t="e">
        <f t="shared" ca="1" si="153"/>
        <v>#N/A</v>
      </c>
      <c r="H104" s="294" t="e">
        <f t="shared" ca="1" si="131"/>
        <v>#N/A</v>
      </c>
      <c r="I104" s="295" t="e">
        <f t="shared" ca="1" si="143"/>
        <v>#N/A</v>
      </c>
      <c r="J104" s="295" t="e">
        <f t="shared" ca="1" si="143"/>
        <v>#N/A</v>
      </c>
      <c r="K104" s="295" t="e">
        <f t="shared" ca="1" si="143"/>
        <v>#N/A</v>
      </c>
      <c r="L104" s="329" t="e">
        <f t="shared" ca="1" si="143"/>
        <v>#N/A</v>
      </c>
      <c r="M104" s="296" t="e">
        <f t="shared" ca="1" si="154"/>
        <v>#N/A</v>
      </c>
      <c r="N104" s="296" t="e">
        <f t="shared" ca="1" si="154"/>
        <v>#N/A</v>
      </c>
      <c r="O104" s="296" t="e">
        <f t="shared" ca="1" si="154"/>
        <v>#N/A</v>
      </c>
      <c r="P104" s="296" t="e">
        <f t="shared" ca="1" si="154"/>
        <v>#N/A</v>
      </c>
      <c r="Q104" s="296" t="e">
        <f t="shared" ca="1" si="154"/>
        <v>#N/A</v>
      </c>
      <c r="R104" s="296" t="e">
        <f t="shared" ca="1" si="154"/>
        <v>#N/A</v>
      </c>
      <c r="S104" s="296" t="e">
        <f t="shared" ca="1" si="154"/>
        <v>#N/A</v>
      </c>
      <c r="T104" s="296" t="e">
        <f t="shared" ca="1" si="154"/>
        <v>#N/A</v>
      </c>
      <c r="U104" s="296" t="e">
        <f t="shared" ca="1" si="154"/>
        <v>#N/A</v>
      </c>
      <c r="V104" s="297" t="e">
        <f t="shared" ca="1" si="154"/>
        <v>#N/A</v>
      </c>
      <c r="W104" s="296" t="e">
        <f t="shared" ca="1" si="154"/>
        <v>#N/A</v>
      </c>
      <c r="X104" s="296" t="e">
        <f t="shared" ca="1" si="154"/>
        <v>#N/A</v>
      </c>
      <c r="Y104" s="296" t="e">
        <f t="shared" ca="1" si="154"/>
        <v>#N/A</v>
      </c>
      <c r="Z104" s="296" t="e">
        <f t="shared" ca="1" si="154"/>
        <v>#N/A</v>
      </c>
      <c r="AA104" s="296" t="e">
        <f t="shared" ca="1" si="154"/>
        <v>#N/A</v>
      </c>
      <c r="AB104" s="296" t="e">
        <f t="shared" ca="1" si="154"/>
        <v>#N/A</v>
      </c>
      <c r="AC104" s="296" t="e">
        <f t="shared" ca="1" si="154"/>
        <v>#N/A</v>
      </c>
      <c r="AD104" s="296" t="e">
        <f t="shared" ca="1" si="151"/>
        <v>#N/A</v>
      </c>
      <c r="AE104" s="296" t="e">
        <f t="shared" ca="1" si="151"/>
        <v>#N/A</v>
      </c>
      <c r="AF104" s="297" t="e">
        <f t="shared" ca="1" si="151"/>
        <v>#N/A</v>
      </c>
      <c r="AG104" s="296" t="e">
        <f t="shared" ca="1" si="151"/>
        <v>#N/A</v>
      </c>
      <c r="AH104" s="296" t="e">
        <f t="shared" ca="1" si="151"/>
        <v>#N/A</v>
      </c>
      <c r="AI104" s="296" t="e">
        <f t="shared" ca="1" si="151"/>
        <v>#N/A</v>
      </c>
      <c r="AJ104" s="296" t="e">
        <f t="shared" ca="1" si="151"/>
        <v>#N/A</v>
      </c>
      <c r="AK104" s="296" t="e">
        <f t="shared" ca="1" si="151"/>
        <v>#N/A</v>
      </c>
      <c r="AL104" s="296" t="e">
        <f t="shared" ca="1" si="151"/>
        <v>#N/A</v>
      </c>
      <c r="AM104" s="296" t="e">
        <f t="shared" ca="1" si="151"/>
        <v>#N/A</v>
      </c>
      <c r="AN104" s="296" t="e">
        <f t="shared" ca="1" si="151"/>
        <v>#N/A</v>
      </c>
      <c r="AO104" s="296" t="e">
        <f t="shared" ca="1" si="149"/>
        <v>#N/A</v>
      </c>
      <c r="AP104" s="297" t="e">
        <f t="shared" ca="1" si="151"/>
        <v>#N/A</v>
      </c>
      <c r="AQ104" s="296" t="e">
        <f t="shared" ca="1" si="151"/>
        <v>#N/A</v>
      </c>
      <c r="AR104" s="296" t="e">
        <f t="shared" ca="1" si="151"/>
        <v>#N/A</v>
      </c>
      <c r="AS104" s="296" t="e">
        <f t="shared" ca="1" si="151"/>
        <v>#N/A</v>
      </c>
      <c r="AT104" s="296" t="e">
        <f t="shared" ca="1" si="151"/>
        <v>#N/A</v>
      </c>
      <c r="AU104" s="296" t="e">
        <f t="shared" ca="1" si="151"/>
        <v>#N/A</v>
      </c>
      <c r="AV104" s="296" t="e">
        <f t="shared" ca="1" si="149"/>
        <v>#N/A</v>
      </c>
      <c r="AW104" s="296" t="e">
        <f t="shared" ca="1" si="149"/>
        <v>#N/A</v>
      </c>
      <c r="AX104" s="296" t="e">
        <f t="shared" ca="1" si="149"/>
        <v>#N/A</v>
      </c>
      <c r="AY104" s="296" t="e">
        <f t="shared" ca="1" si="149"/>
        <v>#N/A</v>
      </c>
      <c r="AZ104" s="297" t="e">
        <f t="shared" ca="1" si="149"/>
        <v>#N/A</v>
      </c>
      <c r="BA104" s="296" t="e">
        <f t="shared" ca="1" si="149"/>
        <v>#N/A</v>
      </c>
      <c r="BB104" s="296" t="e">
        <f t="shared" ca="1" si="149"/>
        <v>#N/A</v>
      </c>
      <c r="BC104" s="296" t="e">
        <f t="shared" ca="1" si="149"/>
        <v>#N/A</v>
      </c>
      <c r="BD104" s="296" t="e">
        <f t="shared" ca="1" si="152"/>
        <v>#N/A</v>
      </c>
      <c r="BE104" s="296" t="e">
        <f t="shared" ca="1" si="152"/>
        <v>#N/A</v>
      </c>
      <c r="BF104" s="296" t="e">
        <f t="shared" ca="1" si="152"/>
        <v>#N/A</v>
      </c>
      <c r="BG104" s="296" t="e">
        <f t="shared" ca="1" si="152"/>
        <v>#N/A</v>
      </c>
      <c r="BH104" s="296" t="e">
        <f t="shared" ca="1" si="152"/>
        <v>#N/A</v>
      </c>
      <c r="BI104" s="296" t="e">
        <f t="shared" ca="1" si="152"/>
        <v>#N/A</v>
      </c>
      <c r="BJ104" s="297" t="e">
        <f t="shared" ca="1" si="152"/>
        <v>#N/A</v>
      </c>
      <c r="BK104" s="296" t="e">
        <f t="shared" ca="1" si="152"/>
        <v>#N/A</v>
      </c>
      <c r="BL104" s="296" t="e">
        <f t="shared" ca="1" si="152"/>
        <v>#N/A</v>
      </c>
      <c r="BM104" s="296" t="e">
        <f t="shared" ca="1" si="152"/>
        <v>#N/A</v>
      </c>
      <c r="BN104" s="296" t="e">
        <f t="shared" ca="1" si="152"/>
        <v>#N/A</v>
      </c>
      <c r="BO104" s="296" t="e">
        <f t="shared" ca="1" si="152"/>
        <v>#N/A</v>
      </c>
      <c r="BP104" s="296" t="e">
        <f t="shared" ca="1" si="152"/>
        <v>#N/A</v>
      </c>
      <c r="BQ104" s="296" t="e">
        <f t="shared" ca="1" si="152"/>
        <v>#N/A</v>
      </c>
      <c r="BR104" s="296" t="e">
        <f t="shared" ca="1" si="152"/>
        <v>#N/A</v>
      </c>
      <c r="BS104" s="296" t="e">
        <f t="shared" ca="1" si="150"/>
        <v>#N/A</v>
      </c>
      <c r="BT104" s="297" t="e">
        <f t="shared" ca="1" si="152"/>
        <v>#N/A</v>
      </c>
      <c r="BU104" s="296" t="e">
        <f t="shared" ca="1" si="152"/>
        <v>#N/A</v>
      </c>
      <c r="BV104" s="296" t="e">
        <f t="shared" ca="1" si="150"/>
        <v>#N/A</v>
      </c>
      <c r="BW104" s="296" t="e">
        <f t="shared" ca="1" si="150"/>
        <v>#N/A</v>
      </c>
      <c r="BX104" s="296" t="e">
        <f t="shared" ca="1" si="150"/>
        <v>#N/A</v>
      </c>
      <c r="BY104" s="296" t="e">
        <f t="shared" ca="1" si="150"/>
        <v>#N/A</v>
      </c>
      <c r="BZ104" s="296" t="e">
        <f t="shared" ca="1" si="150"/>
        <v>#N/A</v>
      </c>
      <c r="CA104" s="296" t="e">
        <f t="shared" ca="1" si="150"/>
        <v>#N/A</v>
      </c>
      <c r="CB104" s="296" t="e">
        <f t="shared" ca="1" si="150"/>
        <v>#N/A</v>
      </c>
      <c r="CC104" s="296" t="e">
        <f t="shared" ca="1" si="158"/>
        <v>#N/A</v>
      </c>
      <c r="CD104" s="297" t="e">
        <f t="shared" ca="1" si="158"/>
        <v>#N/A</v>
      </c>
      <c r="CE104" s="296" t="e">
        <f t="shared" ca="1" si="158"/>
        <v>#N/A</v>
      </c>
      <c r="CF104" s="296" t="e">
        <f t="shared" ca="1" si="158"/>
        <v>#N/A</v>
      </c>
      <c r="CG104" s="296" t="e">
        <f t="shared" ca="1" si="148"/>
        <v>#N/A</v>
      </c>
      <c r="CH104" s="296" t="e">
        <f t="shared" ca="1" si="148"/>
        <v>#N/A</v>
      </c>
      <c r="CI104" s="296" t="e">
        <f t="shared" ca="1" si="148"/>
        <v>#N/A</v>
      </c>
      <c r="CJ104" s="296" t="e">
        <f t="shared" ca="1" si="148"/>
        <v>#N/A</v>
      </c>
      <c r="CK104" s="296" t="e">
        <f t="shared" ca="1" si="148"/>
        <v>#N/A</v>
      </c>
      <c r="CL104" s="296" t="e">
        <f t="shared" ca="1" si="148"/>
        <v>#N/A</v>
      </c>
      <c r="CM104" s="296" t="e">
        <f t="shared" ca="1" si="148"/>
        <v>#N/A</v>
      </c>
      <c r="CN104" s="297" t="e">
        <f t="shared" ca="1" si="148"/>
        <v>#N/A</v>
      </c>
      <c r="CO104" s="296" t="e">
        <f t="shared" ca="1" si="146"/>
        <v>#N/A</v>
      </c>
      <c r="CP104" s="296" t="e">
        <f t="shared" ca="1" si="146"/>
        <v>#N/A</v>
      </c>
      <c r="CQ104" s="296" t="e">
        <f t="shared" ca="1" si="146"/>
        <v>#N/A</v>
      </c>
      <c r="CR104" s="296" t="e">
        <f t="shared" ca="1" si="146"/>
        <v>#N/A</v>
      </c>
      <c r="CS104" s="296" t="e">
        <f t="shared" ca="1" si="146"/>
        <v>#N/A</v>
      </c>
      <c r="CT104" s="296" t="e">
        <f t="shared" ca="1" si="146"/>
        <v>#N/A</v>
      </c>
      <c r="CU104" s="296" t="e">
        <f t="shared" ca="1" si="146"/>
        <v>#N/A</v>
      </c>
      <c r="CV104" s="296" t="e">
        <f t="shared" ca="1" si="146"/>
        <v>#N/A</v>
      </c>
      <c r="CW104" s="296" t="e">
        <f t="shared" ca="1" si="146"/>
        <v>#N/A</v>
      </c>
      <c r="CX104" s="297" t="e">
        <f t="shared" ca="1" si="146"/>
        <v>#N/A</v>
      </c>
      <c r="CY104" s="296" t="e">
        <f t="shared" ca="1" si="146"/>
        <v>#N/A</v>
      </c>
      <c r="CZ104" s="296" t="e">
        <f t="shared" ca="1" si="146"/>
        <v>#N/A</v>
      </c>
      <c r="DA104" s="296" t="e">
        <f t="shared" ca="1" si="157"/>
        <v>#N/A</v>
      </c>
      <c r="DB104" s="296" t="e">
        <f t="shared" ca="1" si="157"/>
        <v>#N/A</v>
      </c>
      <c r="DC104" s="296" t="e">
        <f t="shared" ca="1" si="157"/>
        <v>#N/A</v>
      </c>
      <c r="DD104" s="296" t="e">
        <f t="shared" ca="1" si="157"/>
        <v>#N/A</v>
      </c>
      <c r="DE104" s="296" t="e">
        <f t="shared" ca="1" si="157"/>
        <v>#N/A</v>
      </c>
      <c r="DF104" s="296" t="e">
        <f t="shared" ca="1" si="157"/>
        <v>#N/A</v>
      </c>
      <c r="DG104" s="296" t="e">
        <f t="shared" ca="1" si="157"/>
        <v>#N/A</v>
      </c>
      <c r="DH104" s="297" t="e">
        <f t="shared" ca="1" si="157"/>
        <v>#N/A</v>
      </c>
      <c r="DI104" s="296" t="e">
        <f t="shared" ca="1" si="156"/>
        <v>#N/A</v>
      </c>
      <c r="DJ104" s="296" t="e">
        <f t="shared" ca="1" si="156"/>
        <v>#N/A</v>
      </c>
      <c r="DK104" s="296" t="e">
        <f t="shared" ca="1" si="156"/>
        <v>#N/A</v>
      </c>
      <c r="DL104" s="296" t="e">
        <f t="shared" ca="1" si="156"/>
        <v>#N/A</v>
      </c>
      <c r="DM104" s="296" t="e">
        <f t="shared" ca="1" si="156"/>
        <v>#N/A</v>
      </c>
      <c r="DN104" s="296" t="e">
        <f t="shared" ca="1" si="156"/>
        <v>#N/A</v>
      </c>
      <c r="DO104" s="296" t="e">
        <f t="shared" ca="1" si="156"/>
        <v>#N/A</v>
      </c>
      <c r="DP104" s="296" t="e">
        <f t="shared" ca="1" si="156"/>
        <v>#N/A</v>
      </c>
      <c r="DQ104" s="296" t="e">
        <f t="shared" ca="1" si="156"/>
        <v>#N/A</v>
      </c>
      <c r="DR104" s="297" t="e">
        <f t="shared" ca="1" si="156"/>
        <v>#N/A</v>
      </c>
      <c r="DS104" s="296" t="e">
        <f t="shared" ca="1" si="156"/>
        <v>#N/A</v>
      </c>
      <c r="DT104" s="296" t="e">
        <f t="shared" ca="1" si="156"/>
        <v>#N/A</v>
      </c>
      <c r="DU104" s="296" t="e">
        <f t="shared" ca="1" si="156"/>
        <v>#N/A</v>
      </c>
      <c r="DV104" s="296" t="e">
        <f t="shared" ca="1" si="156"/>
        <v>#N/A</v>
      </c>
      <c r="DW104" s="296" t="e">
        <f t="shared" ca="1" si="156"/>
        <v>#N/A</v>
      </c>
      <c r="DX104" s="296" t="e">
        <f t="shared" ca="1" si="156"/>
        <v>#N/A</v>
      </c>
      <c r="DY104" s="296" t="e">
        <f t="shared" ref="DU104:EB123" ca="1" si="159">IFERROR(INDEX(INDIRECT(CONCATENATE($A104,"!$A$1:$Z$999")),MATCH($B104,INDIRECT(CONCATENATE($A104,"!$A:$A")),0)+DY$3,DY$2)/$L104,INDEX(INDIRECT(CONCATENATE($A104,"!$A$1:$Z$999")),MATCH($B104,INDIRECT(CONCATENATE($A104,"!$A:$A")),0)+DY$3,DY$2))</f>
        <v>#N/A</v>
      </c>
      <c r="DZ104" s="296" t="e">
        <f t="shared" ca="1" si="159"/>
        <v>#N/A</v>
      </c>
      <c r="EA104" s="296" t="e">
        <f t="shared" ca="1" si="159"/>
        <v>#N/A</v>
      </c>
      <c r="EB104" s="297" t="e">
        <f t="shared" ca="1" si="159"/>
        <v>#N/A</v>
      </c>
    </row>
    <row r="105" spans="1:132" ht="15" customHeight="1" x14ac:dyDescent="0.35">
      <c r="A105" s="327" t="s">
        <v>96</v>
      </c>
      <c r="B105" s="328">
        <f t="shared" si="134"/>
        <v>12</v>
      </c>
      <c r="C105" s="292" t="e">
        <f ca="1">CONCATENATE($A$1,".",VLOOKUP($F105,Tools!$J$3:$K$6,2,FALSE),".",VLOOKUP($A105,Tools!$N$3:$O$10,2,FALSE),".",1,".",VLOOKUP($G105,Tools!$R$3:$S$23,2,FALSE),".",$H105)</f>
        <v>#N/A</v>
      </c>
      <c r="D105" s="293" t="e">
        <f t="shared" ca="1" si="153"/>
        <v>#N/A</v>
      </c>
      <c r="E105" s="293" t="e">
        <f t="shared" ca="1" si="153"/>
        <v>#N/A</v>
      </c>
      <c r="F105" s="293" t="e">
        <f t="shared" ca="1" si="153"/>
        <v>#N/A</v>
      </c>
      <c r="G105" s="293" t="e">
        <f t="shared" ca="1" si="153"/>
        <v>#N/A</v>
      </c>
      <c r="H105" s="294" t="e">
        <f t="shared" ca="1" si="131"/>
        <v>#N/A</v>
      </c>
      <c r="I105" s="295" t="e">
        <f t="shared" ca="1" si="143"/>
        <v>#N/A</v>
      </c>
      <c r="J105" s="295" t="e">
        <f t="shared" ca="1" si="143"/>
        <v>#N/A</v>
      </c>
      <c r="K105" s="295" t="e">
        <f t="shared" ca="1" si="143"/>
        <v>#N/A</v>
      </c>
      <c r="L105" s="329" t="e">
        <f t="shared" ca="1" si="143"/>
        <v>#N/A</v>
      </c>
      <c r="M105" s="296" t="e">
        <f t="shared" ca="1" si="154"/>
        <v>#N/A</v>
      </c>
      <c r="N105" s="296" t="e">
        <f t="shared" ca="1" si="154"/>
        <v>#N/A</v>
      </c>
      <c r="O105" s="296" t="e">
        <f t="shared" ca="1" si="154"/>
        <v>#N/A</v>
      </c>
      <c r="P105" s="296" t="e">
        <f t="shared" ca="1" si="154"/>
        <v>#N/A</v>
      </c>
      <c r="Q105" s="296" t="e">
        <f t="shared" ca="1" si="154"/>
        <v>#N/A</v>
      </c>
      <c r="R105" s="296" t="e">
        <f t="shared" ca="1" si="154"/>
        <v>#N/A</v>
      </c>
      <c r="S105" s="296" t="e">
        <f t="shared" ca="1" si="154"/>
        <v>#N/A</v>
      </c>
      <c r="T105" s="296" t="e">
        <f t="shared" ca="1" si="154"/>
        <v>#N/A</v>
      </c>
      <c r="U105" s="296" t="e">
        <f t="shared" ca="1" si="154"/>
        <v>#N/A</v>
      </c>
      <c r="V105" s="297" t="e">
        <f t="shared" ca="1" si="154"/>
        <v>#N/A</v>
      </c>
      <c r="W105" s="296" t="e">
        <f t="shared" ca="1" si="154"/>
        <v>#N/A</v>
      </c>
      <c r="X105" s="296" t="e">
        <f t="shared" ca="1" si="154"/>
        <v>#N/A</v>
      </c>
      <c r="Y105" s="296" t="e">
        <f t="shared" ca="1" si="154"/>
        <v>#N/A</v>
      </c>
      <c r="Z105" s="296" t="e">
        <f t="shared" ca="1" si="154"/>
        <v>#N/A</v>
      </c>
      <c r="AA105" s="296" t="e">
        <f t="shared" ca="1" si="154"/>
        <v>#N/A</v>
      </c>
      <c r="AB105" s="296" t="e">
        <f t="shared" ca="1" si="154"/>
        <v>#N/A</v>
      </c>
      <c r="AC105" s="296" t="e">
        <f t="shared" ca="1" si="154"/>
        <v>#N/A</v>
      </c>
      <c r="AD105" s="296" t="e">
        <f t="shared" ca="1" si="151"/>
        <v>#N/A</v>
      </c>
      <c r="AE105" s="296" t="e">
        <f t="shared" ca="1" si="151"/>
        <v>#N/A</v>
      </c>
      <c r="AF105" s="297" t="e">
        <f t="shared" ca="1" si="151"/>
        <v>#N/A</v>
      </c>
      <c r="AG105" s="296" t="e">
        <f t="shared" ca="1" si="151"/>
        <v>#N/A</v>
      </c>
      <c r="AH105" s="296" t="e">
        <f t="shared" ca="1" si="151"/>
        <v>#N/A</v>
      </c>
      <c r="AI105" s="296" t="e">
        <f t="shared" ca="1" si="151"/>
        <v>#N/A</v>
      </c>
      <c r="AJ105" s="296" t="e">
        <f t="shared" ca="1" si="151"/>
        <v>#N/A</v>
      </c>
      <c r="AK105" s="296" t="e">
        <f t="shared" ca="1" si="151"/>
        <v>#N/A</v>
      </c>
      <c r="AL105" s="296" t="e">
        <f t="shared" ca="1" si="151"/>
        <v>#N/A</v>
      </c>
      <c r="AM105" s="296" t="e">
        <f t="shared" ca="1" si="151"/>
        <v>#N/A</v>
      </c>
      <c r="AN105" s="296" t="e">
        <f t="shared" ca="1" si="151"/>
        <v>#N/A</v>
      </c>
      <c r="AO105" s="296" t="e">
        <f t="shared" ca="1" si="149"/>
        <v>#N/A</v>
      </c>
      <c r="AP105" s="297" t="e">
        <f t="shared" ca="1" si="151"/>
        <v>#N/A</v>
      </c>
      <c r="AQ105" s="296" t="e">
        <f t="shared" ca="1" si="151"/>
        <v>#N/A</v>
      </c>
      <c r="AR105" s="296" t="e">
        <f t="shared" ca="1" si="151"/>
        <v>#N/A</v>
      </c>
      <c r="AS105" s="296" t="e">
        <f t="shared" ca="1" si="151"/>
        <v>#N/A</v>
      </c>
      <c r="AT105" s="296" t="e">
        <f t="shared" ca="1" si="151"/>
        <v>#N/A</v>
      </c>
      <c r="AU105" s="296" t="e">
        <f t="shared" ca="1" si="151"/>
        <v>#N/A</v>
      </c>
      <c r="AV105" s="296" t="e">
        <f t="shared" ca="1" si="149"/>
        <v>#N/A</v>
      </c>
      <c r="AW105" s="296" t="e">
        <f t="shared" ca="1" si="149"/>
        <v>#N/A</v>
      </c>
      <c r="AX105" s="296" t="e">
        <f t="shared" ca="1" si="149"/>
        <v>#N/A</v>
      </c>
      <c r="AY105" s="296" t="e">
        <f t="shared" ca="1" si="149"/>
        <v>#N/A</v>
      </c>
      <c r="AZ105" s="297" t="e">
        <f t="shared" ca="1" si="149"/>
        <v>#N/A</v>
      </c>
      <c r="BA105" s="296" t="e">
        <f t="shared" ca="1" si="149"/>
        <v>#N/A</v>
      </c>
      <c r="BB105" s="296" t="e">
        <f t="shared" ca="1" si="149"/>
        <v>#N/A</v>
      </c>
      <c r="BC105" s="296" t="e">
        <f t="shared" ca="1" si="149"/>
        <v>#N/A</v>
      </c>
      <c r="BD105" s="296" t="e">
        <f t="shared" ca="1" si="152"/>
        <v>#N/A</v>
      </c>
      <c r="BE105" s="296" t="e">
        <f t="shared" ca="1" si="152"/>
        <v>#N/A</v>
      </c>
      <c r="BF105" s="296" t="e">
        <f t="shared" ca="1" si="152"/>
        <v>#N/A</v>
      </c>
      <c r="BG105" s="296" t="e">
        <f t="shared" ca="1" si="152"/>
        <v>#N/A</v>
      </c>
      <c r="BH105" s="296" t="e">
        <f t="shared" ca="1" si="152"/>
        <v>#N/A</v>
      </c>
      <c r="BI105" s="296" t="e">
        <f t="shared" ca="1" si="152"/>
        <v>#N/A</v>
      </c>
      <c r="BJ105" s="297" t="e">
        <f t="shared" ca="1" si="152"/>
        <v>#N/A</v>
      </c>
      <c r="BK105" s="296" t="e">
        <f t="shared" ca="1" si="152"/>
        <v>#N/A</v>
      </c>
      <c r="BL105" s="296" t="e">
        <f t="shared" ca="1" si="152"/>
        <v>#N/A</v>
      </c>
      <c r="BM105" s="296" t="e">
        <f t="shared" ca="1" si="152"/>
        <v>#N/A</v>
      </c>
      <c r="BN105" s="296" t="e">
        <f t="shared" ca="1" si="152"/>
        <v>#N/A</v>
      </c>
      <c r="BO105" s="296" t="e">
        <f t="shared" ca="1" si="152"/>
        <v>#N/A</v>
      </c>
      <c r="BP105" s="296" t="e">
        <f t="shared" ca="1" si="152"/>
        <v>#N/A</v>
      </c>
      <c r="BQ105" s="296" t="e">
        <f t="shared" ca="1" si="152"/>
        <v>#N/A</v>
      </c>
      <c r="BR105" s="296" t="e">
        <f t="shared" ca="1" si="152"/>
        <v>#N/A</v>
      </c>
      <c r="BS105" s="296" t="e">
        <f t="shared" ca="1" si="150"/>
        <v>#N/A</v>
      </c>
      <c r="BT105" s="297" t="e">
        <f t="shared" ca="1" si="152"/>
        <v>#N/A</v>
      </c>
      <c r="BU105" s="296" t="e">
        <f t="shared" ca="1" si="152"/>
        <v>#N/A</v>
      </c>
      <c r="BV105" s="296" t="e">
        <f t="shared" ca="1" si="150"/>
        <v>#N/A</v>
      </c>
      <c r="BW105" s="296" t="e">
        <f t="shared" ca="1" si="150"/>
        <v>#N/A</v>
      </c>
      <c r="BX105" s="296" t="e">
        <f t="shared" ca="1" si="150"/>
        <v>#N/A</v>
      </c>
      <c r="BY105" s="296" t="e">
        <f t="shared" ca="1" si="150"/>
        <v>#N/A</v>
      </c>
      <c r="BZ105" s="296" t="e">
        <f t="shared" ca="1" si="150"/>
        <v>#N/A</v>
      </c>
      <c r="CA105" s="296" t="e">
        <f t="shared" ca="1" si="150"/>
        <v>#N/A</v>
      </c>
      <c r="CB105" s="296" t="e">
        <f t="shared" ca="1" si="150"/>
        <v>#N/A</v>
      </c>
      <c r="CC105" s="296" t="e">
        <f t="shared" ca="1" si="158"/>
        <v>#N/A</v>
      </c>
      <c r="CD105" s="297" t="e">
        <f t="shared" ca="1" si="158"/>
        <v>#N/A</v>
      </c>
      <c r="CE105" s="296" t="e">
        <f t="shared" ca="1" si="158"/>
        <v>#N/A</v>
      </c>
      <c r="CF105" s="296" t="e">
        <f t="shared" ca="1" si="158"/>
        <v>#N/A</v>
      </c>
      <c r="CG105" s="296" t="e">
        <f t="shared" ca="1" si="148"/>
        <v>#N/A</v>
      </c>
      <c r="CH105" s="296" t="e">
        <f t="shared" ca="1" si="148"/>
        <v>#N/A</v>
      </c>
      <c r="CI105" s="296" t="e">
        <f t="shared" ca="1" si="148"/>
        <v>#N/A</v>
      </c>
      <c r="CJ105" s="296" t="e">
        <f t="shared" ca="1" si="148"/>
        <v>#N/A</v>
      </c>
      <c r="CK105" s="296" t="e">
        <f t="shared" ca="1" si="148"/>
        <v>#N/A</v>
      </c>
      <c r="CL105" s="296" t="e">
        <f t="shared" ca="1" si="148"/>
        <v>#N/A</v>
      </c>
      <c r="CM105" s="296" t="e">
        <f t="shared" ca="1" si="148"/>
        <v>#N/A</v>
      </c>
      <c r="CN105" s="297" t="e">
        <f t="shared" ca="1" si="148"/>
        <v>#N/A</v>
      </c>
      <c r="CO105" s="296" t="e">
        <f t="shared" ca="1" si="146"/>
        <v>#N/A</v>
      </c>
      <c r="CP105" s="296" t="e">
        <f t="shared" ca="1" si="146"/>
        <v>#N/A</v>
      </c>
      <c r="CQ105" s="296" t="e">
        <f t="shared" ca="1" si="146"/>
        <v>#N/A</v>
      </c>
      <c r="CR105" s="296" t="e">
        <f t="shared" ca="1" si="146"/>
        <v>#N/A</v>
      </c>
      <c r="CS105" s="296" t="e">
        <f t="shared" ca="1" si="146"/>
        <v>#N/A</v>
      </c>
      <c r="CT105" s="296" t="e">
        <f t="shared" ca="1" si="146"/>
        <v>#N/A</v>
      </c>
      <c r="CU105" s="296" t="e">
        <f t="shared" ca="1" si="146"/>
        <v>#N/A</v>
      </c>
      <c r="CV105" s="296" t="e">
        <f t="shared" ca="1" si="146"/>
        <v>#N/A</v>
      </c>
      <c r="CW105" s="296" t="e">
        <f t="shared" ca="1" si="146"/>
        <v>#N/A</v>
      </c>
      <c r="CX105" s="297" t="e">
        <f t="shared" ca="1" si="146"/>
        <v>#N/A</v>
      </c>
      <c r="CY105" s="296" t="e">
        <f t="shared" ca="1" si="146"/>
        <v>#N/A</v>
      </c>
      <c r="CZ105" s="296" t="e">
        <f t="shared" ca="1" si="146"/>
        <v>#N/A</v>
      </c>
      <c r="DA105" s="296" t="e">
        <f t="shared" ca="1" si="157"/>
        <v>#N/A</v>
      </c>
      <c r="DB105" s="296" t="e">
        <f t="shared" ca="1" si="157"/>
        <v>#N/A</v>
      </c>
      <c r="DC105" s="296" t="e">
        <f t="shared" ca="1" si="157"/>
        <v>#N/A</v>
      </c>
      <c r="DD105" s="296" t="e">
        <f t="shared" ca="1" si="157"/>
        <v>#N/A</v>
      </c>
      <c r="DE105" s="296" t="e">
        <f t="shared" ca="1" si="157"/>
        <v>#N/A</v>
      </c>
      <c r="DF105" s="296" t="e">
        <f t="shared" ca="1" si="157"/>
        <v>#N/A</v>
      </c>
      <c r="DG105" s="296" t="e">
        <f t="shared" ca="1" si="157"/>
        <v>#N/A</v>
      </c>
      <c r="DH105" s="297" t="e">
        <f t="shared" ca="1" si="157"/>
        <v>#N/A</v>
      </c>
      <c r="DI105" s="296" t="e">
        <f t="shared" ca="1" si="156"/>
        <v>#N/A</v>
      </c>
      <c r="DJ105" s="296" t="e">
        <f t="shared" ca="1" si="156"/>
        <v>#N/A</v>
      </c>
      <c r="DK105" s="296" t="e">
        <f t="shared" ca="1" si="156"/>
        <v>#N/A</v>
      </c>
      <c r="DL105" s="296" t="e">
        <f t="shared" ca="1" si="156"/>
        <v>#N/A</v>
      </c>
      <c r="DM105" s="296" t="e">
        <f t="shared" ca="1" si="156"/>
        <v>#N/A</v>
      </c>
      <c r="DN105" s="296" t="e">
        <f t="shared" ca="1" si="156"/>
        <v>#N/A</v>
      </c>
      <c r="DO105" s="296" t="e">
        <f t="shared" ca="1" si="156"/>
        <v>#N/A</v>
      </c>
      <c r="DP105" s="296" t="e">
        <f t="shared" ca="1" si="156"/>
        <v>#N/A</v>
      </c>
      <c r="DQ105" s="296" t="e">
        <f t="shared" ca="1" si="156"/>
        <v>#N/A</v>
      </c>
      <c r="DR105" s="297" t="e">
        <f t="shared" ca="1" si="156"/>
        <v>#N/A</v>
      </c>
      <c r="DS105" s="296" t="e">
        <f t="shared" ca="1" si="156"/>
        <v>#N/A</v>
      </c>
      <c r="DT105" s="296" t="e">
        <f t="shared" ca="1" si="156"/>
        <v>#N/A</v>
      </c>
      <c r="DU105" s="296" t="e">
        <f t="shared" ca="1" si="159"/>
        <v>#N/A</v>
      </c>
      <c r="DV105" s="296" t="e">
        <f t="shared" ca="1" si="159"/>
        <v>#N/A</v>
      </c>
      <c r="DW105" s="296" t="e">
        <f t="shared" ca="1" si="159"/>
        <v>#N/A</v>
      </c>
      <c r="DX105" s="296" t="e">
        <f t="shared" ca="1" si="159"/>
        <v>#N/A</v>
      </c>
      <c r="DY105" s="296" t="e">
        <f t="shared" ca="1" si="159"/>
        <v>#N/A</v>
      </c>
      <c r="DZ105" s="296" t="e">
        <f t="shared" ca="1" si="159"/>
        <v>#N/A</v>
      </c>
      <c r="EA105" s="296" t="e">
        <f t="shared" ca="1" si="159"/>
        <v>#N/A</v>
      </c>
      <c r="EB105" s="297" t="e">
        <f t="shared" ca="1" si="159"/>
        <v>#N/A</v>
      </c>
    </row>
    <row r="106" spans="1:132" ht="15" customHeight="1" x14ac:dyDescent="0.35">
      <c r="A106" s="327" t="s">
        <v>96</v>
      </c>
      <c r="B106" s="328">
        <f t="shared" si="134"/>
        <v>13</v>
      </c>
      <c r="C106" s="292" t="e">
        <f ca="1">CONCATENATE($A$1,".",VLOOKUP($F106,Tools!$J$3:$K$6,2,FALSE),".",VLOOKUP($A106,Tools!$N$3:$O$10,2,FALSE),".",1,".",VLOOKUP($G106,Tools!$R$3:$S$23,2,FALSE),".",$H106)</f>
        <v>#N/A</v>
      </c>
      <c r="D106" s="293" t="e">
        <f t="shared" ca="1" si="153"/>
        <v>#N/A</v>
      </c>
      <c r="E106" s="293" t="e">
        <f t="shared" ca="1" si="153"/>
        <v>#N/A</v>
      </c>
      <c r="F106" s="293" t="e">
        <f t="shared" ca="1" si="153"/>
        <v>#N/A</v>
      </c>
      <c r="G106" s="293" t="e">
        <f t="shared" ca="1" si="153"/>
        <v>#N/A</v>
      </c>
      <c r="H106" s="294" t="e">
        <f t="shared" ca="1" si="131"/>
        <v>#N/A</v>
      </c>
      <c r="I106" s="295" t="e">
        <f t="shared" ca="1" si="143"/>
        <v>#N/A</v>
      </c>
      <c r="J106" s="295" t="e">
        <f t="shared" ca="1" si="143"/>
        <v>#N/A</v>
      </c>
      <c r="K106" s="295" t="e">
        <f t="shared" ca="1" si="143"/>
        <v>#N/A</v>
      </c>
      <c r="L106" s="329" t="e">
        <f t="shared" ca="1" si="143"/>
        <v>#N/A</v>
      </c>
      <c r="M106" s="296" t="e">
        <f t="shared" ca="1" si="154"/>
        <v>#N/A</v>
      </c>
      <c r="N106" s="296" t="e">
        <f t="shared" ca="1" si="154"/>
        <v>#N/A</v>
      </c>
      <c r="O106" s="296" t="e">
        <f t="shared" ca="1" si="154"/>
        <v>#N/A</v>
      </c>
      <c r="P106" s="296" t="e">
        <f t="shared" ca="1" si="154"/>
        <v>#N/A</v>
      </c>
      <c r="Q106" s="296" t="e">
        <f t="shared" ca="1" si="154"/>
        <v>#N/A</v>
      </c>
      <c r="R106" s="296" t="e">
        <f t="shared" ca="1" si="154"/>
        <v>#N/A</v>
      </c>
      <c r="S106" s="296" t="e">
        <f t="shared" ca="1" si="154"/>
        <v>#N/A</v>
      </c>
      <c r="T106" s="296" t="e">
        <f t="shared" ca="1" si="154"/>
        <v>#N/A</v>
      </c>
      <c r="U106" s="296" t="e">
        <f t="shared" ca="1" si="154"/>
        <v>#N/A</v>
      </c>
      <c r="V106" s="297" t="e">
        <f t="shared" ca="1" si="154"/>
        <v>#N/A</v>
      </c>
      <c r="W106" s="296" t="e">
        <f t="shared" ca="1" si="154"/>
        <v>#N/A</v>
      </c>
      <c r="X106" s="296" t="e">
        <f t="shared" ca="1" si="154"/>
        <v>#N/A</v>
      </c>
      <c r="Y106" s="296" t="e">
        <f t="shared" ca="1" si="154"/>
        <v>#N/A</v>
      </c>
      <c r="Z106" s="296" t="e">
        <f t="shared" ca="1" si="154"/>
        <v>#N/A</v>
      </c>
      <c r="AA106" s="296" t="e">
        <f t="shared" ca="1" si="154"/>
        <v>#N/A</v>
      </c>
      <c r="AB106" s="296" t="e">
        <f t="shared" ca="1" si="154"/>
        <v>#N/A</v>
      </c>
      <c r="AC106" s="296" t="e">
        <f t="shared" ca="1" si="154"/>
        <v>#N/A</v>
      </c>
      <c r="AD106" s="296" t="e">
        <f t="shared" ca="1" si="151"/>
        <v>#N/A</v>
      </c>
      <c r="AE106" s="296" t="e">
        <f t="shared" ca="1" si="151"/>
        <v>#N/A</v>
      </c>
      <c r="AF106" s="297" t="e">
        <f t="shared" ca="1" si="151"/>
        <v>#N/A</v>
      </c>
      <c r="AG106" s="296" t="e">
        <f t="shared" ca="1" si="151"/>
        <v>#N/A</v>
      </c>
      <c r="AH106" s="296" t="e">
        <f t="shared" ca="1" si="151"/>
        <v>#N/A</v>
      </c>
      <c r="AI106" s="296" t="e">
        <f t="shared" ca="1" si="151"/>
        <v>#N/A</v>
      </c>
      <c r="AJ106" s="296" t="e">
        <f t="shared" ca="1" si="151"/>
        <v>#N/A</v>
      </c>
      <c r="AK106" s="296" t="e">
        <f t="shared" ca="1" si="151"/>
        <v>#N/A</v>
      </c>
      <c r="AL106" s="296" t="e">
        <f t="shared" ca="1" si="151"/>
        <v>#N/A</v>
      </c>
      <c r="AM106" s="296" t="e">
        <f t="shared" ca="1" si="151"/>
        <v>#N/A</v>
      </c>
      <c r="AN106" s="296" t="e">
        <f t="shared" ca="1" si="151"/>
        <v>#N/A</v>
      </c>
      <c r="AO106" s="296" t="e">
        <f t="shared" ca="1" si="149"/>
        <v>#N/A</v>
      </c>
      <c r="AP106" s="297" t="e">
        <f t="shared" ca="1" si="151"/>
        <v>#N/A</v>
      </c>
      <c r="AQ106" s="296" t="e">
        <f t="shared" ca="1" si="151"/>
        <v>#N/A</v>
      </c>
      <c r="AR106" s="296" t="e">
        <f t="shared" ca="1" si="151"/>
        <v>#N/A</v>
      </c>
      <c r="AS106" s="296" t="e">
        <f t="shared" ca="1" si="151"/>
        <v>#N/A</v>
      </c>
      <c r="AT106" s="296" t="e">
        <f t="shared" ca="1" si="151"/>
        <v>#N/A</v>
      </c>
      <c r="AU106" s="296" t="e">
        <f t="shared" ca="1" si="151"/>
        <v>#N/A</v>
      </c>
      <c r="AV106" s="296" t="e">
        <f t="shared" ca="1" si="149"/>
        <v>#N/A</v>
      </c>
      <c r="AW106" s="296" t="e">
        <f t="shared" ca="1" si="149"/>
        <v>#N/A</v>
      </c>
      <c r="AX106" s="296" t="e">
        <f t="shared" ca="1" si="149"/>
        <v>#N/A</v>
      </c>
      <c r="AY106" s="296" t="e">
        <f t="shared" ca="1" si="149"/>
        <v>#N/A</v>
      </c>
      <c r="AZ106" s="297" t="e">
        <f t="shared" ca="1" si="149"/>
        <v>#N/A</v>
      </c>
      <c r="BA106" s="296" t="e">
        <f t="shared" ca="1" si="149"/>
        <v>#N/A</v>
      </c>
      <c r="BB106" s="296" t="e">
        <f t="shared" ca="1" si="149"/>
        <v>#N/A</v>
      </c>
      <c r="BC106" s="296" t="e">
        <f t="shared" ca="1" si="149"/>
        <v>#N/A</v>
      </c>
      <c r="BD106" s="296" t="e">
        <f t="shared" ca="1" si="152"/>
        <v>#N/A</v>
      </c>
      <c r="BE106" s="296" t="e">
        <f t="shared" ca="1" si="152"/>
        <v>#N/A</v>
      </c>
      <c r="BF106" s="296" t="e">
        <f t="shared" ca="1" si="152"/>
        <v>#N/A</v>
      </c>
      <c r="BG106" s="296" t="e">
        <f t="shared" ca="1" si="152"/>
        <v>#N/A</v>
      </c>
      <c r="BH106" s="296" t="e">
        <f t="shared" ca="1" si="152"/>
        <v>#N/A</v>
      </c>
      <c r="BI106" s="296" t="e">
        <f t="shared" ca="1" si="152"/>
        <v>#N/A</v>
      </c>
      <c r="BJ106" s="297" t="e">
        <f t="shared" ca="1" si="152"/>
        <v>#N/A</v>
      </c>
      <c r="BK106" s="296" t="e">
        <f t="shared" ca="1" si="152"/>
        <v>#N/A</v>
      </c>
      <c r="BL106" s="296" t="e">
        <f t="shared" ca="1" si="152"/>
        <v>#N/A</v>
      </c>
      <c r="BM106" s="296" t="e">
        <f t="shared" ca="1" si="152"/>
        <v>#N/A</v>
      </c>
      <c r="BN106" s="296" t="e">
        <f t="shared" ca="1" si="152"/>
        <v>#N/A</v>
      </c>
      <c r="BO106" s="296" t="e">
        <f t="shared" ca="1" si="152"/>
        <v>#N/A</v>
      </c>
      <c r="BP106" s="296" t="e">
        <f t="shared" ca="1" si="152"/>
        <v>#N/A</v>
      </c>
      <c r="BQ106" s="296" t="e">
        <f t="shared" ca="1" si="152"/>
        <v>#N/A</v>
      </c>
      <c r="BR106" s="296" t="e">
        <f t="shared" ca="1" si="152"/>
        <v>#N/A</v>
      </c>
      <c r="BS106" s="296" t="e">
        <f t="shared" ca="1" si="150"/>
        <v>#N/A</v>
      </c>
      <c r="BT106" s="297" t="e">
        <f t="shared" ca="1" si="152"/>
        <v>#N/A</v>
      </c>
      <c r="BU106" s="296" t="e">
        <f t="shared" ca="1" si="152"/>
        <v>#N/A</v>
      </c>
      <c r="BV106" s="296" t="e">
        <f t="shared" ca="1" si="150"/>
        <v>#N/A</v>
      </c>
      <c r="BW106" s="296" t="e">
        <f t="shared" ca="1" si="150"/>
        <v>#N/A</v>
      </c>
      <c r="BX106" s="296" t="e">
        <f t="shared" ca="1" si="150"/>
        <v>#N/A</v>
      </c>
      <c r="BY106" s="296" t="e">
        <f t="shared" ca="1" si="150"/>
        <v>#N/A</v>
      </c>
      <c r="BZ106" s="296" t="e">
        <f t="shared" ca="1" si="150"/>
        <v>#N/A</v>
      </c>
      <c r="CA106" s="296" t="e">
        <f t="shared" ca="1" si="150"/>
        <v>#N/A</v>
      </c>
      <c r="CB106" s="296" t="e">
        <f t="shared" ca="1" si="150"/>
        <v>#N/A</v>
      </c>
      <c r="CC106" s="296" t="e">
        <f t="shared" ca="1" si="158"/>
        <v>#N/A</v>
      </c>
      <c r="CD106" s="297" t="e">
        <f t="shared" ca="1" si="158"/>
        <v>#N/A</v>
      </c>
      <c r="CE106" s="296" t="e">
        <f t="shared" ca="1" si="158"/>
        <v>#N/A</v>
      </c>
      <c r="CF106" s="296" t="e">
        <f t="shared" ca="1" si="158"/>
        <v>#N/A</v>
      </c>
      <c r="CG106" s="296" t="e">
        <f t="shared" ca="1" si="148"/>
        <v>#N/A</v>
      </c>
      <c r="CH106" s="296" t="e">
        <f t="shared" ca="1" si="148"/>
        <v>#N/A</v>
      </c>
      <c r="CI106" s="296" t="e">
        <f t="shared" ca="1" si="148"/>
        <v>#N/A</v>
      </c>
      <c r="CJ106" s="296" t="e">
        <f t="shared" ca="1" si="148"/>
        <v>#N/A</v>
      </c>
      <c r="CK106" s="296" t="e">
        <f t="shared" ca="1" si="148"/>
        <v>#N/A</v>
      </c>
      <c r="CL106" s="296" t="e">
        <f t="shared" ca="1" si="148"/>
        <v>#N/A</v>
      </c>
      <c r="CM106" s="296" t="e">
        <f t="shared" ca="1" si="148"/>
        <v>#N/A</v>
      </c>
      <c r="CN106" s="297" t="e">
        <f t="shared" ca="1" si="148"/>
        <v>#N/A</v>
      </c>
      <c r="CO106" s="296" t="e">
        <f t="shared" ca="1" si="148"/>
        <v>#N/A</v>
      </c>
      <c r="CP106" s="296" t="e">
        <f t="shared" ref="CP106:CZ121" ca="1" si="160">IFERROR(INDEX(INDIRECT(CONCATENATE($A106,"!$A$1:$Z$999")),MATCH($B106,INDIRECT(CONCATENATE($A106,"!$A:$A")),0)+CP$3,CP$2)/$L106,INDEX(INDIRECT(CONCATENATE($A106,"!$A$1:$Z$999")),MATCH($B106,INDIRECT(CONCATENATE($A106,"!$A:$A")),0)+CP$3,CP$2))</f>
        <v>#N/A</v>
      </c>
      <c r="CQ106" s="296" t="e">
        <f t="shared" ca="1" si="160"/>
        <v>#N/A</v>
      </c>
      <c r="CR106" s="296" t="e">
        <f t="shared" ca="1" si="160"/>
        <v>#N/A</v>
      </c>
      <c r="CS106" s="296" t="e">
        <f t="shared" ca="1" si="160"/>
        <v>#N/A</v>
      </c>
      <c r="CT106" s="296" t="e">
        <f t="shared" ca="1" si="160"/>
        <v>#N/A</v>
      </c>
      <c r="CU106" s="296" t="e">
        <f t="shared" ca="1" si="160"/>
        <v>#N/A</v>
      </c>
      <c r="CV106" s="296" t="e">
        <f t="shared" ca="1" si="160"/>
        <v>#N/A</v>
      </c>
      <c r="CW106" s="296" t="e">
        <f t="shared" ca="1" si="160"/>
        <v>#N/A</v>
      </c>
      <c r="CX106" s="297" t="e">
        <f t="shared" ca="1" si="160"/>
        <v>#N/A</v>
      </c>
      <c r="CY106" s="296" t="e">
        <f t="shared" ca="1" si="160"/>
        <v>#N/A</v>
      </c>
      <c r="CZ106" s="296" t="e">
        <f t="shared" ca="1" si="160"/>
        <v>#N/A</v>
      </c>
      <c r="DA106" s="296" t="e">
        <f t="shared" ca="1" si="157"/>
        <v>#N/A</v>
      </c>
      <c r="DB106" s="296" t="e">
        <f t="shared" ca="1" si="157"/>
        <v>#N/A</v>
      </c>
      <c r="DC106" s="296" t="e">
        <f t="shared" ca="1" si="157"/>
        <v>#N/A</v>
      </c>
      <c r="DD106" s="296" t="e">
        <f t="shared" ca="1" si="157"/>
        <v>#N/A</v>
      </c>
      <c r="DE106" s="296" t="e">
        <f t="shared" ca="1" si="157"/>
        <v>#N/A</v>
      </c>
      <c r="DF106" s="296" t="e">
        <f t="shared" ca="1" si="157"/>
        <v>#N/A</v>
      </c>
      <c r="DG106" s="296" t="e">
        <f t="shared" ca="1" si="157"/>
        <v>#N/A</v>
      </c>
      <c r="DH106" s="297" t="e">
        <f t="shared" ca="1" si="157"/>
        <v>#N/A</v>
      </c>
      <c r="DI106" s="296" t="e">
        <f t="shared" ca="1" si="156"/>
        <v>#N/A</v>
      </c>
      <c r="DJ106" s="296" t="e">
        <f t="shared" ca="1" si="156"/>
        <v>#N/A</v>
      </c>
      <c r="DK106" s="296" t="e">
        <f t="shared" ca="1" si="156"/>
        <v>#N/A</v>
      </c>
      <c r="DL106" s="296" t="e">
        <f t="shared" ca="1" si="156"/>
        <v>#N/A</v>
      </c>
      <c r="DM106" s="296" t="e">
        <f t="shared" ca="1" si="156"/>
        <v>#N/A</v>
      </c>
      <c r="DN106" s="296" t="e">
        <f t="shared" ca="1" si="156"/>
        <v>#N/A</v>
      </c>
      <c r="DO106" s="296" t="e">
        <f t="shared" ca="1" si="156"/>
        <v>#N/A</v>
      </c>
      <c r="DP106" s="296" t="e">
        <f t="shared" ca="1" si="156"/>
        <v>#N/A</v>
      </c>
      <c r="DQ106" s="296" t="e">
        <f t="shared" ca="1" si="156"/>
        <v>#N/A</v>
      </c>
      <c r="DR106" s="297" t="e">
        <f t="shared" ca="1" si="156"/>
        <v>#N/A</v>
      </c>
      <c r="DS106" s="296" t="e">
        <f t="shared" ca="1" si="156"/>
        <v>#N/A</v>
      </c>
      <c r="DT106" s="296" t="e">
        <f t="shared" ca="1" si="156"/>
        <v>#N/A</v>
      </c>
      <c r="DU106" s="296" t="e">
        <f t="shared" ca="1" si="159"/>
        <v>#N/A</v>
      </c>
      <c r="DV106" s="296" t="e">
        <f t="shared" ca="1" si="159"/>
        <v>#N/A</v>
      </c>
      <c r="DW106" s="296" t="e">
        <f t="shared" ca="1" si="159"/>
        <v>#N/A</v>
      </c>
      <c r="DX106" s="296" t="e">
        <f t="shared" ca="1" si="159"/>
        <v>#N/A</v>
      </c>
      <c r="DY106" s="296" t="e">
        <f t="shared" ca="1" si="159"/>
        <v>#N/A</v>
      </c>
      <c r="DZ106" s="296" t="e">
        <f t="shared" ca="1" si="159"/>
        <v>#N/A</v>
      </c>
      <c r="EA106" s="296" t="e">
        <f t="shared" ca="1" si="159"/>
        <v>#N/A</v>
      </c>
      <c r="EB106" s="297" t="e">
        <f t="shared" ca="1" si="159"/>
        <v>#N/A</v>
      </c>
    </row>
    <row r="107" spans="1:132" ht="15" customHeight="1" x14ac:dyDescent="0.35">
      <c r="A107" s="327" t="s">
        <v>96</v>
      </c>
      <c r="B107" s="328">
        <f t="shared" si="134"/>
        <v>14</v>
      </c>
      <c r="C107" s="292" t="e">
        <f ca="1">CONCATENATE($A$1,".",VLOOKUP($F107,Tools!$J$3:$K$6,2,FALSE),".",VLOOKUP($A107,Tools!$N$3:$O$10,2,FALSE),".",1,".",VLOOKUP($G107,Tools!$R$3:$S$23,2,FALSE),".",$H107)</f>
        <v>#N/A</v>
      </c>
      <c r="D107" s="293" t="e">
        <f t="shared" ca="1" si="153"/>
        <v>#N/A</v>
      </c>
      <c r="E107" s="293" t="e">
        <f t="shared" ca="1" si="153"/>
        <v>#N/A</v>
      </c>
      <c r="F107" s="293" t="e">
        <f t="shared" ca="1" si="153"/>
        <v>#N/A</v>
      </c>
      <c r="G107" s="293" t="e">
        <f t="shared" ca="1" si="153"/>
        <v>#N/A</v>
      </c>
      <c r="H107" s="294" t="e">
        <f t="shared" ca="1" si="131"/>
        <v>#N/A</v>
      </c>
      <c r="I107" s="295" t="e">
        <f t="shared" ca="1" si="143"/>
        <v>#N/A</v>
      </c>
      <c r="J107" s="295" t="e">
        <f t="shared" ca="1" si="143"/>
        <v>#N/A</v>
      </c>
      <c r="K107" s="295" t="e">
        <f t="shared" ca="1" si="143"/>
        <v>#N/A</v>
      </c>
      <c r="L107" s="329" t="e">
        <f t="shared" ca="1" si="143"/>
        <v>#N/A</v>
      </c>
      <c r="M107" s="296" t="e">
        <f t="shared" ca="1" si="154"/>
        <v>#N/A</v>
      </c>
      <c r="N107" s="296" t="e">
        <f t="shared" ca="1" si="154"/>
        <v>#N/A</v>
      </c>
      <c r="O107" s="296" t="e">
        <f t="shared" ca="1" si="154"/>
        <v>#N/A</v>
      </c>
      <c r="P107" s="296" t="e">
        <f t="shared" ca="1" si="154"/>
        <v>#N/A</v>
      </c>
      <c r="Q107" s="296" t="e">
        <f t="shared" ca="1" si="154"/>
        <v>#N/A</v>
      </c>
      <c r="R107" s="296" t="e">
        <f t="shared" ca="1" si="154"/>
        <v>#N/A</v>
      </c>
      <c r="S107" s="296" t="e">
        <f t="shared" ca="1" si="154"/>
        <v>#N/A</v>
      </c>
      <c r="T107" s="296" t="e">
        <f t="shared" ca="1" si="154"/>
        <v>#N/A</v>
      </c>
      <c r="U107" s="296" t="e">
        <f t="shared" ca="1" si="154"/>
        <v>#N/A</v>
      </c>
      <c r="V107" s="297" t="e">
        <f t="shared" ca="1" si="154"/>
        <v>#N/A</v>
      </c>
      <c r="W107" s="296" t="e">
        <f t="shared" ca="1" si="154"/>
        <v>#N/A</v>
      </c>
      <c r="X107" s="296" t="e">
        <f t="shared" ca="1" si="154"/>
        <v>#N/A</v>
      </c>
      <c r="Y107" s="296" t="e">
        <f t="shared" ca="1" si="154"/>
        <v>#N/A</v>
      </c>
      <c r="Z107" s="296" t="e">
        <f t="shared" ca="1" si="154"/>
        <v>#N/A</v>
      </c>
      <c r="AA107" s="296" t="e">
        <f t="shared" ca="1" si="154"/>
        <v>#N/A</v>
      </c>
      <c r="AB107" s="296" t="e">
        <f t="shared" ca="1" si="154"/>
        <v>#N/A</v>
      </c>
      <c r="AC107" s="296" t="e">
        <f t="shared" ca="1" si="154"/>
        <v>#N/A</v>
      </c>
      <c r="AD107" s="296" t="e">
        <f t="shared" ca="1" si="151"/>
        <v>#N/A</v>
      </c>
      <c r="AE107" s="296" t="e">
        <f t="shared" ca="1" si="151"/>
        <v>#N/A</v>
      </c>
      <c r="AF107" s="297" t="e">
        <f t="shared" ca="1" si="151"/>
        <v>#N/A</v>
      </c>
      <c r="AG107" s="296" t="e">
        <f t="shared" ca="1" si="151"/>
        <v>#N/A</v>
      </c>
      <c r="AH107" s="296" t="e">
        <f t="shared" ca="1" si="151"/>
        <v>#N/A</v>
      </c>
      <c r="AI107" s="296" t="e">
        <f t="shared" ca="1" si="151"/>
        <v>#N/A</v>
      </c>
      <c r="AJ107" s="296" t="e">
        <f t="shared" ca="1" si="151"/>
        <v>#N/A</v>
      </c>
      <c r="AK107" s="296" t="e">
        <f t="shared" ca="1" si="151"/>
        <v>#N/A</v>
      </c>
      <c r="AL107" s="296" t="e">
        <f t="shared" ca="1" si="151"/>
        <v>#N/A</v>
      </c>
      <c r="AM107" s="296" t="e">
        <f t="shared" ca="1" si="151"/>
        <v>#N/A</v>
      </c>
      <c r="AN107" s="296" t="e">
        <f t="shared" ca="1" si="151"/>
        <v>#N/A</v>
      </c>
      <c r="AO107" s="296" t="e">
        <f t="shared" ca="1" si="149"/>
        <v>#N/A</v>
      </c>
      <c r="AP107" s="297" t="e">
        <f t="shared" ca="1" si="151"/>
        <v>#N/A</v>
      </c>
      <c r="AQ107" s="296" t="e">
        <f t="shared" ca="1" si="151"/>
        <v>#N/A</v>
      </c>
      <c r="AR107" s="296" t="e">
        <f t="shared" ca="1" si="151"/>
        <v>#N/A</v>
      </c>
      <c r="AS107" s="296" t="e">
        <f t="shared" ca="1" si="151"/>
        <v>#N/A</v>
      </c>
      <c r="AT107" s="296" t="e">
        <f t="shared" ca="1" si="151"/>
        <v>#N/A</v>
      </c>
      <c r="AU107" s="296" t="e">
        <f t="shared" ca="1" si="151"/>
        <v>#N/A</v>
      </c>
      <c r="AV107" s="296" t="e">
        <f t="shared" ca="1" si="149"/>
        <v>#N/A</v>
      </c>
      <c r="AW107" s="296" t="e">
        <f t="shared" ca="1" si="149"/>
        <v>#N/A</v>
      </c>
      <c r="AX107" s="296" t="e">
        <f t="shared" ca="1" si="149"/>
        <v>#N/A</v>
      </c>
      <c r="AY107" s="296" t="e">
        <f t="shared" ca="1" si="149"/>
        <v>#N/A</v>
      </c>
      <c r="AZ107" s="297" t="e">
        <f t="shared" ca="1" si="149"/>
        <v>#N/A</v>
      </c>
      <c r="BA107" s="296" t="e">
        <f t="shared" ca="1" si="149"/>
        <v>#N/A</v>
      </c>
      <c r="BB107" s="296" t="e">
        <f t="shared" ca="1" si="149"/>
        <v>#N/A</v>
      </c>
      <c r="BC107" s="296" t="e">
        <f t="shared" ca="1" si="149"/>
        <v>#N/A</v>
      </c>
      <c r="BD107" s="296" t="e">
        <f t="shared" ca="1" si="152"/>
        <v>#N/A</v>
      </c>
      <c r="BE107" s="296" t="e">
        <f t="shared" ca="1" si="152"/>
        <v>#N/A</v>
      </c>
      <c r="BF107" s="296" t="e">
        <f t="shared" ca="1" si="152"/>
        <v>#N/A</v>
      </c>
      <c r="BG107" s="296" t="e">
        <f t="shared" ca="1" si="152"/>
        <v>#N/A</v>
      </c>
      <c r="BH107" s="296" t="e">
        <f t="shared" ca="1" si="152"/>
        <v>#N/A</v>
      </c>
      <c r="BI107" s="296" t="e">
        <f t="shared" ca="1" si="152"/>
        <v>#N/A</v>
      </c>
      <c r="BJ107" s="297" t="e">
        <f t="shared" ca="1" si="152"/>
        <v>#N/A</v>
      </c>
      <c r="BK107" s="296" t="e">
        <f t="shared" ca="1" si="152"/>
        <v>#N/A</v>
      </c>
      <c r="BL107" s="296" t="e">
        <f t="shared" ca="1" si="152"/>
        <v>#N/A</v>
      </c>
      <c r="BM107" s="296" t="e">
        <f t="shared" ca="1" si="152"/>
        <v>#N/A</v>
      </c>
      <c r="BN107" s="296" t="e">
        <f t="shared" ca="1" si="152"/>
        <v>#N/A</v>
      </c>
      <c r="BO107" s="296" t="e">
        <f t="shared" ca="1" si="152"/>
        <v>#N/A</v>
      </c>
      <c r="BP107" s="296" t="e">
        <f t="shared" ca="1" si="152"/>
        <v>#N/A</v>
      </c>
      <c r="BQ107" s="296" t="e">
        <f t="shared" ca="1" si="152"/>
        <v>#N/A</v>
      </c>
      <c r="BR107" s="296" t="e">
        <f t="shared" ca="1" si="152"/>
        <v>#N/A</v>
      </c>
      <c r="BS107" s="296" t="e">
        <f t="shared" ca="1" si="150"/>
        <v>#N/A</v>
      </c>
      <c r="BT107" s="297" t="e">
        <f t="shared" ca="1" si="152"/>
        <v>#N/A</v>
      </c>
      <c r="BU107" s="296" t="e">
        <f t="shared" ca="1" si="152"/>
        <v>#N/A</v>
      </c>
      <c r="BV107" s="296" t="e">
        <f t="shared" ca="1" si="150"/>
        <v>#N/A</v>
      </c>
      <c r="BW107" s="296" t="e">
        <f t="shared" ca="1" si="150"/>
        <v>#N/A</v>
      </c>
      <c r="BX107" s="296" t="e">
        <f t="shared" ca="1" si="150"/>
        <v>#N/A</v>
      </c>
      <c r="BY107" s="296" t="e">
        <f t="shared" ca="1" si="150"/>
        <v>#N/A</v>
      </c>
      <c r="BZ107" s="296" t="e">
        <f t="shared" ca="1" si="150"/>
        <v>#N/A</v>
      </c>
      <c r="CA107" s="296" t="e">
        <f t="shared" ca="1" si="150"/>
        <v>#N/A</v>
      </c>
      <c r="CB107" s="296" t="e">
        <f t="shared" ca="1" si="150"/>
        <v>#N/A</v>
      </c>
      <c r="CC107" s="296" t="e">
        <f t="shared" ca="1" si="158"/>
        <v>#N/A</v>
      </c>
      <c r="CD107" s="297" t="e">
        <f t="shared" ca="1" si="158"/>
        <v>#N/A</v>
      </c>
      <c r="CE107" s="296" t="e">
        <f t="shared" ca="1" si="158"/>
        <v>#N/A</v>
      </c>
      <c r="CF107" s="296" t="e">
        <f t="shared" ca="1" si="158"/>
        <v>#N/A</v>
      </c>
      <c r="CG107" s="296" t="e">
        <f t="shared" ca="1" si="148"/>
        <v>#N/A</v>
      </c>
      <c r="CH107" s="296" t="e">
        <f t="shared" ca="1" si="148"/>
        <v>#N/A</v>
      </c>
      <c r="CI107" s="296" t="e">
        <f t="shared" ca="1" si="148"/>
        <v>#N/A</v>
      </c>
      <c r="CJ107" s="296" t="e">
        <f t="shared" ca="1" si="148"/>
        <v>#N/A</v>
      </c>
      <c r="CK107" s="296" t="e">
        <f t="shared" ca="1" si="148"/>
        <v>#N/A</v>
      </c>
      <c r="CL107" s="296" t="e">
        <f t="shared" ca="1" si="148"/>
        <v>#N/A</v>
      </c>
      <c r="CM107" s="296" t="e">
        <f t="shared" ca="1" si="148"/>
        <v>#N/A</v>
      </c>
      <c r="CN107" s="297" t="e">
        <f t="shared" ca="1" si="148"/>
        <v>#N/A</v>
      </c>
      <c r="CO107" s="296" t="e">
        <f t="shared" ref="CO107:CZ122" ca="1" si="161">IFERROR(INDEX(INDIRECT(CONCATENATE($A107,"!$A$1:$Z$999")),MATCH($B107,INDIRECT(CONCATENATE($A107,"!$A:$A")),0)+CO$3,CO$2)/$L107,INDEX(INDIRECT(CONCATENATE($A107,"!$A$1:$Z$999")),MATCH($B107,INDIRECT(CONCATENATE($A107,"!$A:$A")),0)+CO$3,CO$2))</f>
        <v>#N/A</v>
      </c>
      <c r="CP107" s="296" t="e">
        <f t="shared" ca="1" si="160"/>
        <v>#N/A</v>
      </c>
      <c r="CQ107" s="296" t="e">
        <f t="shared" ca="1" si="160"/>
        <v>#N/A</v>
      </c>
      <c r="CR107" s="296" t="e">
        <f t="shared" ca="1" si="160"/>
        <v>#N/A</v>
      </c>
      <c r="CS107" s="296" t="e">
        <f t="shared" ca="1" si="160"/>
        <v>#N/A</v>
      </c>
      <c r="CT107" s="296" t="e">
        <f t="shared" ca="1" si="160"/>
        <v>#N/A</v>
      </c>
      <c r="CU107" s="296" t="e">
        <f t="shared" ca="1" si="160"/>
        <v>#N/A</v>
      </c>
      <c r="CV107" s="296" t="e">
        <f t="shared" ca="1" si="160"/>
        <v>#N/A</v>
      </c>
      <c r="CW107" s="296" t="e">
        <f t="shared" ca="1" si="160"/>
        <v>#N/A</v>
      </c>
      <c r="CX107" s="297" t="e">
        <f t="shared" ca="1" si="160"/>
        <v>#N/A</v>
      </c>
      <c r="CY107" s="296" t="e">
        <f t="shared" ca="1" si="160"/>
        <v>#N/A</v>
      </c>
      <c r="CZ107" s="296" t="e">
        <f t="shared" ca="1" si="160"/>
        <v>#N/A</v>
      </c>
      <c r="DA107" s="296" t="e">
        <f t="shared" ca="1" si="157"/>
        <v>#N/A</v>
      </c>
      <c r="DB107" s="296" t="e">
        <f t="shared" ca="1" si="157"/>
        <v>#N/A</v>
      </c>
      <c r="DC107" s="296" t="e">
        <f t="shared" ca="1" si="157"/>
        <v>#N/A</v>
      </c>
      <c r="DD107" s="296" t="e">
        <f t="shared" ca="1" si="157"/>
        <v>#N/A</v>
      </c>
      <c r="DE107" s="296" t="e">
        <f t="shared" ca="1" si="157"/>
        <v>#N/A</v>
      </c>
      <c r="DF107" s="296" t="e">
        <f t="shared" ca="1" si="157"/>
        <v>#N/A</v>
      </c>
      <c r="DG107" s="296" t="e">
        <f t="shared" ca="1" si="157"/>
        <v>#N/A</v>
      </c>
      <c r="DH107" s="297" t="e">
        <f t="shared" ca="1" si="157"/>
        <v>#N/A</v>
      </c>
      <c r="DI107" s="296" t="e">
        <f t="shared" ca="1" si="156"/>
        <v>#N/A</v>
      </c>
      <c r="DJ107" s="296" t="e">
        <f t="shared" ca="1" si="156"/>
        <v>#N/A</v>
      </c>
      <c r="DK107" s="296" t="e">
        <f t="shared" ca="1" si="156"/>
        <v>#N/A</v>
      </c>
      <c r="DL107" s="296" t="e">
        <f t="shared" ca="1" si="156"/>
        <v>#N/A</v>
      </c>
      <c r="DM107" s="296" t="e">
        <f t="shared" ca="1" si="156"/>
        <v>#N/A</v>
      </c>
      <c r="DN107" s="296" t="e">
        <f t="shared" ca="1" si="156"/>
        <v>#N/A</v>
      </c>
      <c r="DO107" s="296" t="e">
        <f t="shared" ca="1" si="156"/>
        <v>#N/A</v>
      </c>
      <c r="DP107" s="296" t="e">
        <f t="shared" ca="1" si="156"/>
        <v>#N/A</v>
      </c>
      <c r="DQ107" s="296" t="e">
        <f t="shared" ca="1" si="156"/>
        <v>#N/A</v>
      </c>
      <c r="DR107" s="297" t="e">
        <f t="shared" ca="1" si="156"/>
        <v>#N/A</v>
      </c>
      <c r="DS107" s="296" t="e">
        <f t="shared" ca="1" si="156"/>
        <v>#N/A</v>
      </c>
      <c r="DT107" s="296" t="e">
        <f t="shared" ca="1" si="156"/>
        <v>#N/A</v>
      </c>
      <c r="DU107" s="296" t="e">
        <f t="shared" ca="1" si="159"/>
        <v>#N/A</v>
      </c>
      <c r="DV107" s="296" t="e">
        <f t="shared" ca="1" si="159"/>
        <v>#N/A</v>
      </c>
      <c r="DW107" s="296" t="e">
        <f t="shared" ca="1" si="159"/>
        <v>#N/A</v>
      </c>
      <c r="DX107" s="296" t="e">
        <f t="shared" ca="1" si="159"/>
        <v>#N/A</v>
      </c>
      <c r="DY107" s="296" t="e">
        <f t="shared" ca="1" si="159"/>
        <v>#N/A</v>
      </c>
      <c r="DZ107" s="296" t="e">
        <f t="shared" ca="1" si="159"/>
        <v>#N/A</v>
      </c>
      <c r="EA107" s="296" t="e">
        <f t="shared" ca="1" si="159"/>
        <v>#N/A</v>
      </c>
      <c r="EB107" s="297" t="e">
        <f t="shared" ca="1" si="159"/>
        <v>#N/A</v>
      </c>
    </row>
    <row r="108" spans="1:132" ht="15" customHeight="1" thickBot="1" x14ac:dyDescent="0.4">
      <c r="A108" s="330" t="s">
        <v>96</v>
      </c>
      <c r="B108" s="331">
        <f t="shared" si="134"/>
        <v>15</v>
      </c>
      <c r="C108" s="299" t="e">
        <f ca="1">CONCATENATE($A$1,".",VLOOKUP($F108,Tools!$J$3:$K$6,2,FALSE),".",VLOOKUP($A108,Tools!$N$3:$O$10,2,FALSE),".",1,".",VLOOKUP($G108,Tools!$R$3:$S$23,2,FALSE),".",$H108)</f>
        <v>#N/A</v>
      </c>
      <c r="D108" s="300" t="e">
        <f t="shared" ca="1" si="153"/>
        <v>#N/A</v>
      </c>
      <c r="E108" s="300" t="e">
        <f t="shared" ca="1" si="153"/>
        <v>#N/A</v>
      </c>
      <c r="F108" s="300" t="e">
        <f t="shared" ca="1" si="153"/>
        <v>#N/A</v>
      </c>
      <c r="G108" s="300" t="e">
        <f t="shared" ca="1" si="153"/>
        <v>#N/A</v>
      </c>
      <c r="H108" s="301" t="e">
        <f t="shared" ca="1" si="131"/>
        <v>#N/A</v>
      </c>
      <c r="I108" s="302" t="e">
        <f t="shared" ca="1" si="143"/>
        <v>#N/A</v>
      </c>
      <c r="J108" s="302" t="e">
        <f t="shared" ca="1" si="143"/>
        <v>#N/A</v>
      </c>
      <c r="K108" s="302" t="e">
        <f t="shared" ca="1" si="143"/>
        <v>#N/A</v>
      </c>
      <c r="L108" s="332" t="e">
        <f t="shared" ca="1" si="143"/>
        <v>#N/A</v>
      </c>
      <c r="M108" s="303" t="e">
        <f t="shared" ca="1" si="154"/>
        <v>#N/A</v>
      </c>
      <c r="N108" s="303" t="e">
        <f t="shared" ca="1" si="154"/>
        <v>#N/A</v>
      </c>
      <c r="O108" s="303" t="e">
        <f t="shared" ca="1" si="154"/>
        <v>#N/A</v>
      </c>
      <c r="P108" s="303" t="e">
        <f t="shared" ca="1" si="154"/>
        <v>#N/A</v>
      </c>
      <c r="Q108" s="303" t="e">
        <f t="shared" ca="1" si="154"/>
        <v>#N/A</v>
      </c>
      <c r="R108" s="303" t="e">
        <f t="shared" ca="1" si="154"/>
        <v>#N/A</v>
      </c>
      <c r="S108" s="303" t="e">
        <f t="shared" ca="1" si="154"/>
        <v>#N/A</v>
      </c>
      <c r="T108" s="303" t="e">
        <f t="shared" ca="1" si="154"/>
        <v>#N/A</v>
      </c>
      <c r="U108" s="303" t="e">
        <f t="shared" ca="1" si="154"/>
        <v>#N/A</v>
      </c>
      <c r="V108" s="304" t="e">
        <f t="shared" ca="1" si="154"/>
        <v>#N/A</v>
      </c>
      <c r="W108" s="303" t="e">
        <f t="shared" ca="1" si="154"/>
        <v>#N/A</v>
      </c>
      <c r="X108" s="303" t="e">
        <f t="shared" ca="1" si="154"/>
        <v>#N/A</v>
      </c>
      <c r="Y108" s="303" t="e">
        <f t="shared" ca="1" si="154"/>
        <v>#N/A</v>
      </c>
      <c r="Z108" s="303" t="e">
        <f t="shared" ca="1" si="154"/>
        <v>#N/A</v>
      </c>
      <c r="AA108" s="303" t="e">
        <f t="shared" ca="1" si="154"/>
        <v>#N/A</v>
      </c>
      <c r="AB108" s="303" t="e">
        <f t="shared" ca="1" si="154"/>
        <v>#N/A</v>
      </c>
      <c r="AC108" s="303" t="e">
        <f t="shared" ca="1" si="154"/>
        <v>#N/A</v>
      </c>
      <c r="AD108" s="303" t="e">
        <f t="shared" ca="1" si="151"/>
        <v>#N/A</v>
      </c>
      <c r="AE108" s="303" t="e">
        <f t="shared" ca="1" si="151"/>
        <v>#N/A</v>
      </c>
      <c r="AF108" s="304" t="e">
        <f t="shared" ca="1" si="151"/>
        <v>#N/A</v>
      </c>
      <c r="AG108" s="303" t="e">
        <f t="shared" ca="1" si="151"/>
        <v>#N/A</v>
      </c>
      <c r="AH108" s="303" t="e">
        <f t="shared" ca="1" si="151"/>
        <v>#N/A</v>
      </c>
      <c r="AI108" s="303" t="e">
        <f t="shared" ca="1" si="151"/>
        <v>#N/A</v>
      </c>
      <c r="AJ108" s="303" t="e">
        <f t="shared" ca="1" si="151"/>
        <v>#N/A</v>
      </c>
      <c r="AK108" s="303" t="e">
        <f t="shared" ca="1" si="151"/>
        <v>#N/A</v>
      </c>
      <c r="AL108" s="303" t="e">
        <f t="shared" ca="1" si="151"/>
        <v>#N/A</v>
      </c>
      <c r="AM108" s="303" t="e">
        <f t="shared" ca="1" si="151"/>
        <v>#N/A</v>
      </c>
      <c r="AN108" s="303" t="e">
        <f t="shared" ca="1" si="151"/>
        <v>#N/A</v>
      </c>
      <c r="AO108" s="303" t="e">
        <f t="shared" ca="1" si="149"/>
        <v>#N/A</v>
      </c>
      <c r="AP108" s="304" t="e">
        <f t="shared" ca="1" si="151"/>
        <v>#N/A</v>
      </c>
      <c r="AQ108" s="303" t="e">
        <f t="shared" ca="1" si="151"/>
        <v>#N/A</v>
      </c>
      <c r="AR108" s="303" t="e">
        <f t="shared" ca="1" si="151"/>
        <v>#N/A</v>
      </c>
      <c r="AS108" s="303" t="e">
        <f t="shared" ca="1" si="151"/>
        <v>#N/A</v>
      </c>
      <c r="AT108" s="303" t="e">
        <f t="shared" ca="1" si="151"/>
        <v>#N/A</v>
      </c>
      <c r="AU108" s="303" t="e">
        <f t="shared" ca="1" si="151"/>
        <v>#N/A</v>
      </c>
      <c r="AV108" s="303" t="e">
        <f t="shared" ca="1" si="149"/>
        <v>#N/A</v>
      </c>
      <c r="AW108" s="303" t="e">
        <f t="shared" ca="1" si="149"/>
        <v>#N/A</v>
      </c>
      <c r="AX108" s="303" t="e">
        <f t="shared" ca="1" si="149"/>
        <v>#N/A</v>
      </c>
      <c r="AY108" s="303" t="e">
        <f t="shared" ca="1" si="149"/>
        <v>#N/A</v>
      </c>
      <c r="AZ108" s="304" t="e">
        <f t="shared" ca="1" si="149"/>
        <v>#N/A</v>
      </c>
      <c r="BA108" s="303" t="e">
        <f t="shared" ca="1" si="149"/>
        <v>#N/A</v>
      </c>
      <c r="BB108" s="303" t="e">
        <f t="shared" ca="1" si="149"/>
        <v>#N/A</v>
      </c>
      <c r="BC108" s="303" t="e">
        <f t="shared" ca="1" si="149"/>
        <v>#N/A</v>
      </c>
      <c r="BD108" s="303" t="e">
        <f t="shared" ca="1" si="152"/>
        <v>#N/A</v>
      </c>
      <c r="BE108" s="303" t="e">
        <f t="shared" ca="1" si="152"/>
        <v>#N/A</v>
      </c>
      <c r="BF108" s="303" t="e">
        <f t="shared" ca="1" si="152"/>
        <v>#N/A</v>
      </c>
      <c r="BG108" s="303" t="e">
        <f t="shared" ca="1" si="152"/>
        <v>#N/A</v>
      </c>
      <c r="BH108" s="303" t="e">
        <f t="shared" ca="1" si="152"/>
        <v>#N/A</v>
      </c>
      <c r="BI108" s="303" t="e">
        <f t="shared" ca="1" si="152"/>
        <v>#N/A</v>
      </c>
      <c r="BJ108" s="304" t="e">
        <f t="shared" ca="1" si="152"/>
        <v>#N/A</v>
      </c>
      <c r="BK108" s="303" t="e">
        <f t="shared" ca="1" si="152"/>
        <v>#N/A</v>
      </c>
      <c r="BL108" s="303" t="e">
        <f t="shared" ca="1" si="152"/>
        <v>#N/A</v>
      </c>
      <c r="BM108" s="303" t="e">
        <f t="shared" ca="1" si="152"/>
        <v>#N/A</v>
      </c>
      <c r="BN108" s="303" t="e">
        <f t="shared" ca="1" si="152"/>
        <v>#N/A</v>
      </c>
      <c r="BO108" s="303" t="e">
        <f t="shared" ca="1" si="152"/>
        <v>#N/A</v>
      </c>
      <c r="BP108" s="303" t="e">
        <f t="shared" ca="1" si="152"/>
        <v>#N/A</v>
      </c>
      <c r="BQ108" s="303" t="e">
        <f t="shared" ca="1" si="152"/>
        <v>#N/A</v>
      </c>
      <c r="BR108" s="303" t="e">
        <f t="shared" ca="1" si="152"/>
        <v>#N/A</v>
      </c>
      <c r="BS108" s="303" t="e">
        <f t="shared" ca="1" si="150"/>
        <v>#N/A</v>
      </c>
      <c r="BT108" s="304" t="e">
        <f t="shared" ca="1" si="152"/>
        <v>#N/A</v>
      </c>
      <c r="BU108" s="303" t="e">
        <f t="shared" ca="1" si="152"/>
        <v>#N/A</v>
      </c>
      <c r="BV108" s="303" t="e">
        <f t="shared" ca="1" si="150"/>
        <v>#N/A</v>
      </c>
      <c r="BW108" s="303" t="e">
        <f t="shared" ca="1" si="150"/>
        <v>#N/A</v>
      </c>
      <c r="BX108" s="303" t="e">
        <f t="shared" ca="1" si="150"/>
        <v>#N/A</v>
      </c>
      <c r="BY108" s="303" t="e">
        <f t="shared" ca="1" si="150"/>
        <v>#N/A</v>
      </c>
      <c r="BZ108" s="303" t="e">
        <f t="shared" ca="1" si="150"/>
        <v>#N/A</v>
      </c>
      <c r="CA108" s="303" t="e">
        <f t="shared" ca="1" si="150"/>
        <v>#N/A</v>
      </c>
      <c r="CB108" s="303" t="e">
        <f t="shared" ca="1" si="150"/>
        <v>#N/A</v>
      </c>
      <c r="CC108" s="303" t="e">
        <f t="shared" ca="1" si="158"/>
        <v>#N/A</v>
      </c>
      <c r="CD108" s="304" t="e">
        <f t="shared" ca="1" si="158"/>
        <v>#N/A</v>
      </c>
      <c r="CE108" s="303" t="e">
        <f t="shared" ca="1" si="158"/>
        <v>#N/A</v>
      </c>
      <c r="CF108" s="303" t="e">
        <f t="shared" ca="1" si="158"/>
        <v>#N/A</v>
      </c>
      <c r="CG108" s="303" t="e">
        <f t="shared" ca="1" si="148"/>
        <v>#N/A</v>
      </c>
      <c r="CH108" s="303" t="e">
        <f t="shared" ca="1" si="148"/>
        <v>#N/A</v>
      </c>
      <c r="CI108" s="303" t="e">
        <f t="shared" ca="1" si="148"/>
        <v>#N/A</v>
      </c>
      <c r="CJ108" s="303" t="e">
        <f t="shared" ca="1" si="148"/>
        <v>#N/A</v>
      </c>
      <c r="CK108" s="303" t="e">
        <f t="shared" ca="1" si="148"/>
        <v>#N/A</v>
      </c>
      <c r="CL108" s="303" t="e">
        <f t="shared" ca="1" si="148"/>
        <v>#N/A</v>
      </c>
      <c r="CM108" s="303" t="e">
        <f t="shared" ca="1" si="148"/>
        <v>#N/A</v>
      </c>
      <c r="CN108" s="304" t="e">
        <f t="shared" ca="1" si="148"/>
        <v>#N/A</v>
      </c>
      <c r="CO108" s="303" t="e">
        <f t="shared" ca="1" si="161"/>
        <v>#N/A</v>
      </c>
      <c r="CP108" s="303" t="e">
        <f t="shared" ca="1" si="160"/>
        <v>#N/A</v>
      </c>
      <c r="CQ108" s="303" t="e">
        <f t="shared" ca="1" si="160"/>
        <v>#N/A</v>
      </c>
      <c r="CR108" s="303" t="e">
        <f t="shared" ca="1" si="160"/>
        <v>#N/A</v>
      </c>
      <c r="CS108" s="303" t="e">
        <f t="shared" ca="1" si="160"/>
        <v>#N/A</v>
      </c>
      <c r="CT108" s="303" t="e">
        <f t="shared" ca="1" si="160"/>
        <v>#N/A</v>
      </c>
      <c r="CU108" s="303" t="e">
        <f t="shared" ca="1" si="160"/>
        <v>#N/A</v>
      </c>
      <c r="CV108" s="303" t="e">
        <f t="shared" ca="1" si="160"/>
        <v>#N/A</v>
      </c>
      <c r="CW108" s="303" t="e">
        <f t="shared" ca="1" si="160"/>
        <v>#N/A</v>
      </c>
      <c r="CX108" s="304" t="e">
        <f t="shared" ca="1" si="160"/>
        <v>#N/A</v>
      </c>
      <c r="CY108" s="303" t="e">
        <f t="shared" ca="1" si="160"/>
        <v>#N/A</v>
      </c>
      <c r="CZ108" s="303" t="e">
        <f t="shared" ca="1" si="160"/>
        <v>#N/A</v>
      </c>
      <c r="DA108" s="303" t="e">
        <f t="shared" ca="1" si="157"/>
        <v>#N/A</v>
      </c>
      <c r="DB108" s="303" t="e">
        <f t="shared" ca="1" si="157"/>
        <v>#N/A</v>
      </c>
      <c r="DC108" s="303" t="e">
        <f t="shared" ca="1" si="157"/>
        <v>#N/A</v>
      </c>
      <c r="DD108" s="303" t="e">
        <f t="shared" ca="1" si="157"/>
        <v>#N/A</v>
      </c>
      <c r="DE108" s="303" t="e">
        <f t="shared" ca="1" si="157"/>
        <v>#N/A</v>
      </c>
      <c r="DF108" s="303" t="e">
        <f t="shared" ca="1" si="157"/>
        <v>#N/A</v>
      </c>
      <c r="DG108" s="303" t="e">
        <f t="shared" ca="1" si="157"/>
        <v>#N/A</v>
      </c>
      <c r="DH108" s="304" t="e">
        <f t="shared" ca="1" si="157"/>
        <v>#N/A</v>
      </c>
      <c r="DI108" s="303" t="e">
        <f t="shared" ca="1" si="156"/>
        <v>#N/A</v>
      </c>
      <c r="DJ108" s="303" t="e">
        <f t="shared" ca="1" si="156"/>
        <v>#N/A</v>
      </c>
      <c r="DK108" s="303" t="e">
        <f t="shared" ca="1" si="156"/>
        <v>#N/A</v>
      </c>
      <c r="DL108" s="303" t="e">
        <f t="shared" ca="1" si="156"/>
        <v>#N/A</v>
      </c>
      <c r="DM108" s="303" t="e">
        <f t="shared" ca="1" si="156"/>
        <v>#N/A</v>
      </c>
      <c r="DN108" s="303" t="e">
        <f t="shared" ca="1" si="156"/>
        <v>#N/A</v>
      </c>
      <c r="DO108" s="303" t="e">
        <f t="shared" ca="1" si="156"/>
        <v>#N/A</v>
      </c>
      <c r="DP108" s="303" t="e">
        <f t="shared" ca="1" si="156"/>
        <v>#N/A</v>
      </c>
      <c r="DQ108" s="303" t="e">
        <f t="shared" ca="1" si="156"/>
        <v>#N/A</v>
      </c>
      <c r="DR108" s="304" t="e">
        <f t="shared" ca="1" si="156"/>
        <v>#N/A</v>
      </c>
      <c r="DS108" s="303" t="e">
        <f t="shared" ca="1" si="156"/>
        <v>#N/A</v>
      </c>
      <c r="DT108" s="303" t="e">
        <f t="shared" ca="1" si="156"/>
        <v>#N/A</v>
      </c>
      <c r="DU108" s="303" t="e">
        <f t="shared" ca="1" si="159"/>
        <v>#N/A</v>
      </c>
      <c r="DV108" s="303" t="e">
        <f t="shared" ca="1" si="159"/>
        <v>#N/A</v>
      </c>
      <c r="DW108" s="303" t="e">
        <f t="shared" ca="1" si="159"/>
        <v>#N/A</v>
      </c>
      <c r="DX108" s="303" t="e">
        <f t="shared" ca="1" si="159"/>
        <v>#N/A</v>
      </c>
      <c r="DY108" s="303" t="e">
        <f t="shared" ca="1" si="159"/>
        <v>#N/A</v>
      </c>
      <c r="DZ108" s="303" t="e">
        <f t="shared" ca="1" si="159"/>
        <v>#N/A</v>
      </c>
      <c r="EA108" s="303" t="e">
        <f t="shared" ca="1" si="159"/>
        <v>#N/A</v>
      </c>
      <c r="EB108" s="304" t="e">
        <f t="shared" ca="1" si="159"/>
        <v>#N/A</v>
      </c>
    </row>
    <row r="109" spans="1:132" ht="15" customHeight="1" x14ac:dyDescent="0.35">
      <c r="A109" s="327" t="s">
        <v>100</v>
      </c>
      <c r="B109" s="328">
        <f t="shared" si="134"/>
        <v>1</v>
      </c>
      <c r="C109" s="292" t="e">
        <f ca="1">CONCATENATE($A$1,".",VLOOKUP($F109,Tools!$J$3:$K$6,2,FALSE),".",VLOOKUP($A109,Tools!$N$3:$O$10,2,FALSE),".",1,".",VLOOKUP($G109,Tools!$R$3:$S$23,2,FALSE),".",$H109)</f>
        <v>#N/A</v>
      </c>
      <c r="D109" s="293" t="e">
        <f t="shared" ca="1" si="153"/>
        <v>#N/A</v>
      </c>
      <c r="E109" s="293" t="e">
        <f t="shared" ca="1" si="153"/>
        <v>#N/A</v>
      </c>
      <c r="F109" s="293" t="e">
        <f t="shared" ca="1" si="153"/>
        <v>#N/A</v>
      </c>
      <c r="G109" s="293" t="e">
        <f t="shared" ca="1" si="153"/>
        <v>#N/A</v>
      </c>
      <c r="H109" s="294" t="e">
        <f t="shared" ca="1" si="131"/>
        <v>#N/A</v>
      </c>
      <c r="I109" s="295" t="e">
        <f t="shared" ca="1" si="143"/>
        <v>#N/A</v>
      </c>
      <c r="J109" s="295" t="e">
        <f t="shared" ca="1" si="143"/>
        <v>#N/A</v>
      </c>
      <c r="K109" s="295" t="e">
        <f t="shared" ca="1" si="143"/>
        <v>#N/A</v>
      </c>
      <c r="L109" s="329" t="e">
        <f t="shared" ca="1" si="143"/>
        <v>#N/A</v>
      </c>
      <c r="M109" s="296" t="e">
        <f t="shared" ca="1" si="154"/>
        <v>#N/A</v>
      </c>
      <c r="N109" s="296" t="e">
        <f t="shared" ca="1" si="154"/>
        <v>#N/A</v>
      </c>
      <c r="O109" s="296" t="e">
        <f t="shared" ca="1" si="154"/>
        <v>#N/A</v>
      </c>
      <c r="P109" s="296" t="e">
        <f t="shared" ca="1" si="154"/>
        <v>#N/A</v>
      </c>
      <c r="Q109" s="296" t="e">
        <f t="shared" ca="1" si="154"/>
        <v>#N/A</v>
      </c>
      <c r="R109" s="296" t="e">
        <f t="shared" ca="1" si="154"/>
        <v>#N/A</v>
      </c>
      <c r="S109" s="296" t="e">
        <f t="shared" ca="1" si="154"/>
        <v>#N/A</v>
      </c>
      <c r="T109" s="296" t="e">
        <f t="shared" ca="1" si="154"/>
        <v>#N/A</v>
      </c>
      <c r="U109" s="296" t="e">
        <f t="shared" ca="1" si="154"/>
        <v>#N/A</v>
      </c>
      <c r="V109" s="297" t="e">
        <f t="shared" ca="1" si="154"/>
        <v>#N/A</v>
      </c>
      <c r="W109" s="296" t="e">
        <f t="shared" ca="1" si="154"/>
        <v>#N/A</v>
      </c>
      <c r="X109" s="296" t="e">
        <f t="shared" ca="1" si="154"/>
        <v>#N/A</v>
      </c>
      <c r="Y109" s="296" t="e">
        <f t="shared" ca="1" si="154"/>
        <v>#N/A</v>
      </c>
      <c r="Z109" s="296" t="e">
        <f t="shared" ca="1" si="154"/>
        <v>#N/A</v>
      </c>
      <c r="AA109" s="296" t="e">
        <f t="shared" ca="1" si="154"/>
        <v>#N/A</v>
      </c>
      <c r="AB109" s="296" t="e">
        <f t="shared" ca="1" si="154"/>
        <v>#N/A</v>
      </c>
      <c r="AC109" s="296" t="e">
        <f t="shared" ca="1" si="154"/>
        <v>#N/A</v>
      </c>
      <c r="AD109" s="296" t="e">
        <f t="shared" ca="1" si="151"/>
        <v>#N/A</v>
      </c>
      <c r="AE109" s="296" t="e">
        <f t="shared" ca="1" si="151"/>
        <v>#N/A</v>
      </c>
      <c r="AF109" s="297" t="e">
        <f t="shared" ca="1" si="151"/>
        <v>#N/A</v>
      </c>
      <c r="AG109" s="296" t="e">
        <f t="shared" ca="1" si="151"/>
        <v>#N/A</v>
      </c>
      <c r="AH109" s="296" t="e">
        <f t="shared" ca="1" si="151"/>
        <v>#N/A</v>
      </c>
      <c r="AI109" s="296" t="e">
        <f t="shared" ca="1" si="151"/>
        <v>#N/A</v>
      </c>
      <c r="AJ109" s="296" t="e">
        <f t="shared" ca="1" si="151"/>
        <v>#N/A</v>
      </c>
      <c r="AK109" s="296" t="e">
        <f t="shared" ca="1" si="151"/>
        <v>#N/A</v>
      </c>
      <c r="AL109" s="296" t="e">
        <f t="shared" ca="1" si="151"/>
        <v>#N/A</v>
      </c>
      <c r="AM109" s="296" t="e">
        <f t="shared" ca="1" si="151"/>
        <v>#N/A</v>
      </c>
      <c r="AN109" s="296" t="e">
        <f t="shared" ca="1" si="151"/>
        <v>#N/A</v>
      </c>
      <c r="AO109" s="296" t="e">
        <f t="shared" ca="1" si="149"/>
        <v>#N/A</v>
      </c>
      <c r="AP109" s="297" t="e">
        <f t="shared" ca="1" si="151"/>
        <v>#N/A</v>
      </c>
      <c r="AQ109" s="296" t="e">
        <f t="shared" ca="1" si="151"/>
        <v>#N/A</v>
      </c>
      <c r="AR109" s="296" t="e">
        <f t="shared" ca="1" si="151"/>
        <v>#N/A</v>
      </c>
      <c r="AS109" s="296" t="e">
        <f t="shared" ca="1" si="151"/>
        <v>#N/A</v>
      </c>
      <c r="AT109" s="296" t="e">
        <f t="shared" ca="1" si="151"/>
        <v>#N/A</v>
      </c>
      <c r="AU109" s="296" t="e">
        <f t="shared" ca="1" si="151"/>
        <v>#N/A</v>
      </c>
      <c r="AV109" s="296" t="e">
        <f t="shared" ca="1" si="149"/>
        <v>#N/A</v>
      </c>
      <c r="AW109" s="296" t="e">
        <f t="shared" ca="1" si="149"/>
        <v>#N/A</v>
      </c>
      <c r="AX109" s="296" t="e">
        <f t="shared" ca="1" si="149"/>
        <v>#N/A</v>
      </c>
      <c r="AY109" s="296" t="e">
        <f t="shared" ca="1" si="149"/>
        <v>#N/A</v>
      </c>
      <c r="AZ109" s="297" t="e">
        <f t="shared" ca="1" si="149"/>
        <v>#N/A</v>
      </c>
      <c r="BA109" s="296" t="e">
        <f t="shared" ca="1" si="149"/>
        <v>#N/A</v>
      </c>
      <c r="BB109" s="296" t="e">
        <f t="shared" ca="1" si="149"/>
        <v>#N/A</v>
      </c>
      <c r="BC109" s="296" t="e">
        <f t="shared" ca="1" si="149"/>
        <v>#N/A</v>
      </c>
      <c r="BD109" s="296" t="e">
        <f t="shared" ca="1" si="152"/>
        <v>#N/A</v>
      </c>
      <c r="BE109" s="296" t="e">
        <f t="shared" ca="1" si="152"/>
        <v>#N/A</v>
      </c>
      <c r="BF109" s="296" t="e">
        <f t="shared" ca="1" si="152"/>
        <v>#N/A</v>
      </c>
      <c r="BG109" s="296" t="e">
        <f t="shared" ca="1" si="152"/>
        <v>#N/A</v>
      </c>
      <c r="BH109" s="296" t="e">
        <f t="shared" ca="1" si="152"/>
        <v>#N/A</v>
      </c>
      <c r="BI109" s="296" t="e">
        <f t="shared" ca="1" si="152"/>
        <v>#N/A</v>
      </c>
      <c r="BJ109" s="297" t="e">
        <f t="shared" ca="1" si="152"/>
        <v>#N/A</v>
      </c>
      <c r="BK109" s="296" t="e">
        <f t="shared" ca="1" si="152"/>
        <v>#N/A</v>
      </c>
      <c r="BL109" s="296" t="e">
        <f t="shared" ca="1" si="152"/>
        <v>#N/A</v>
      </c>
      <c r="BM109" s="296" t="e">
        <f t="shared" ref="BM109:CB123" ca="1" si="162">IFERROR(INDEX(INDIRECT(CONCATENATE($A109,"!$A$1:$Z$999")),MATCH($B109,INDIRECT(CONCATENATE($A109,"!$A:$A")),0)+BM$3,BM$2)/$L109,INDEX(INDIRECT(CONCATENATE($A109,"!$A$1:$Z$999")),MATCH($B109,INDIRECT(CONCATENATE($A109,"!$A:$A")),0)+BM$3,BM$2))</f>
        <v>#N/A</v>
      </c>
      <c r="BN109" s="296" t="e">
        <f t="shared" ca="1" si="162"/>
        <v>#N/A</v>
      </c>
      <c r="BO109" s="296" t="e">
        <f t="shared" ca="1" si="162"/>
        <v>#N/A</v>
      </c>
      <c r="BP109" s="296" t="e">
        <f t="shared" ca="1" si="162"/>
        <v>#N/A</v>
      </c>
      <c r="BQ109" s="296" t="e">
        <f t="shared" ca="1" si="162"/>
        <v>#N/A</v>
      </c>
      <c r="BR109" s="296" t="e">
        <f t="shared" ca="1" si="162"/>
        <v>#N/A</v>
      </c>
      <c r="BS109" s="296" t="e">
        <f t="shared" ca="1" si="150"/>
        <v>#N/A</v>
      </c>
      <c r="BT109" s="297" t="e">
        <f t="shared" ca="1" si="162"/>
        <v>#N/A</v>
      </c>
      <c r="BU109" s="296" t="e">
        <f t="shared" ca="1" si="162"/>
        <v>#N/A</v>
      </c>
      <c r="BV109" s="296" t="e">
        <f t="shared" ca="1" si="162"/>
        <v>#N/A</v>
      </c>
      <c r="BW109" s="296" t="e">
        <f t="shared" ca="1" si="162"/>
        <v>#N/A</v>
      </c>
      <c r="BX109" s="296" t="e">
        <f t="shared" ca="1" si="162"/>
        <v>#N/A</v>
      </c>
      <c r="BY109" s="296" t="e">
        <f t="shared" ca="1" si="162"/>
        <v>#N/A</v>
      </c>
      <c r="BZ109" s="296" t="e">
        <f t="shared" ca="1" si="162"/>
        <v>#N/A</v>
      </c>
      <c r="CA109" s="296" t="e">
        <f t="shared" ca="1" si="162"/>
        <v>#N/A</v>
      </c>
      <c r="CB109" s="296" t="e">
        <f t="shared" ca="1" si="162"/>
        <v>#N/A</v>
      </c>
      <c r="CC109" s="296" t="e">
        <f t="shared" ca="1" si="158"/>
        <v>#N/A</v>
      </c>
      <c r="CD109" s="297" t="e">
        <f t="shared" ca="1" si="158"/>
        <v>#N/A</v>
      </c>
      <c r="CE109" s="296" t="e">
        <f t="shared" ca="1" si="158"/>
        <v>#N/A</v>
      </c>
      <c r="CF109" s="296" t="e">
        <f t="shared" ca="1" si="158"/>
        <v>#N/A</v>
      </c>
      <c r="CG109" s="296" t="e">
        <f t="shared" ca="1" si="148"/>
        <v>#N/A</v>
      </c>
      <c r="CH109" s="296" t="e">
        <f t="shared" ca="1" si="148"/>
        <v>#N/A</v>
      </c>
      <c r="CI109" s="296" t="e">
        <f t="shared" ca="1" si="148"/>
        <v>#N/A</v>
      </c>
      <c r="CJ109" s="296" t="e">
        <f t="shared" ca="1" si="148"/>
        <v>#N/A</v>
      </c>
      <c r="CK109" s="296" t="e">
        <f t="shared" ca="1" si="148"/>
        <v>#N/A</v>
      </c>
      <c r="CL109" s="296" t="e">
        <f t="shared" ca="1" si="148"/>
        <v>#N/A</v>
      </c>
      <c r="CM109" s="296" t="e">
        <f t="shared" ca="1" si="148"/>
        <v>#N/A</v>
      </c>
      <c r="CN109" s="297" t="e">
        <f t="shared" ca="1" si="148"/>
        <v>#N/A</v>
      </c>
      <c r="CO109" s="296" t="e">
        <f t="shared" ca="1" si="161"/>
        <v>#N/A</v>
      </c>
      <c r="CP109" s="296" t="e">
        <f t="shared" ca="1" si="161"/>
        <v>#N/A</v>
      </c>
      <c r="CQ109" s="296" t="e">
        <f t="shared" ca="1" si="161"/>
        <v>#N/A</v>
      </c>
      <c r="CR109" s="296" t="e">
        <f t="shared" ca="1" si="161"/>
        <v>#N/A</v>
      </c>
      <c r="CS109" s="296" t="e">
        <f t="shared" ca="1" si="161"/>
        <v>#N/A</v>
      </c>
      <c r="CT109" s="296" t="e">
        <f t="shared" ca="1" si="161"/>
        <v>#N/A</v>
      </c>
      <c r="CU109" s="296" t="e">
        <f t="shared" ca="1" si="161"/>
        <v>#N/A</v>
      </c>
      <c r="CV109" s="296" t="e">
        <f t="shared" ca="1" si="161"/>
        <v>#N/A</v>
      </c>
      <c r="CW109" s="296" t="e">
        <f t="shared" ca="1" si="160"/>
        <v>#N/A</v>
      </c>
      <c r="CX109" s="297" t="e">
        <f t="shared" ca="1" si="160"/>
        <v>#N/A</v>
      </c>
      <c r="CY109" s="296" t="e">
        <f t="shared" ca="1" si="160"/>
        <v>#N/A</v>
      </c>
      <c r="CZ109" s="296" t="e">
        <f t="shared" ca="1" si="160"/>
        <v>#N/A</v>
      </c>
      <c r="DA109" s="296" t="e">
        <f t="shared" ca="1" si="157"/>
        <v>#N/A</v>
      </c>
      <c r="DB109" s="296" t="e">
        <f t="shared" ca="1" si="157"/>
        <v>#N/A</v>
      </c>
      <c r="DC109" s="296" t="e">
        <f t="shared" ca="1" si="157"/>
        <v>#N/A</v>
      </c>
      <c r="DD109" s="296" t="e">
        <f t="shared" ca="1" si="157"/>
        <v>#N/A</v>
      </c>
      <c r="DE109" s="296" t="e">
        <f t="shared" ca="1" si="157"/>
        <v>#N/A</v>
      </c>
      <c r="DF109" s="296" t="e">
        <f t="shared" ca="1" si="157"/>
        <v>#N/A</v>
      </c>
      <c r="DG109" s="296" t="e">
        <f t="shared" ca="1" si="157"/>
        <v>#N/A</v>
      </c>
      <c r="DH109" s="297" t="e">
        <f t="shared" ca="1" si="157"/>
        <v>#N/A</v>
      </c>
      <c r="DI109" s="296" t="e">
        <f t="shared" ca="1" si="156"/>
        <v>#N/A</v>
      </c>
      <c r="DJ109" s="296" t="e">
        <f t="shared" ca="1" si="156"/>
        <v>#N/A</v>
      </c>
      <c r="DK109" s="296" t="e">
        <f t="shared" ca="1" si="156"/>
        <v>#N/A</v>
      </c>
      <c r="DL109" s="296" t="e">
        <f t="shared" ca="1" si="156"/>
        <v>#N/A</v>
      </c>
      <c r="DM109" s="296" t="e">
        <f t="shared" ca="1" si="156"/>
        <v>#N/A</v>
      </c>
      <c r="DN109" s="296" t="e">
        <f t="shared" ca="1" si="156"/>
        <v>#N/A</v>
      </c>
      <c r="DO109" s="296" t="e">
        <f t="shared" ca="1" si="156"/>
        <v>#N/A</v>
      </c>
      <c r="DP109" s="296" t="e">
        <f t="shared" ca="1" si="156"/>
        <v>#N/A</v>
      </c>
      <c r="DQ109" s="296" t="e">
        <f t="shared" ca="1" si="156"/>
        <v>#N/A</v>
      </c>
      <c r="DR109" s="297" t="e">
        <f t="shared" ca="1" si="156"/>
        <v>#N/A</v>
      </c>
      <c r="DS109" s="296" t="e">
        <f t="shared" ca="1" si="156"/>
        <v>#N/A</v>
      </c>
      <c r="DT109" s="296" t="e">
        <f t="shared" ca="1" si="156"/>
        <v>#N/A</v>
      </c>
      <c r="DU109" s="296" t="e">
        <f t="shared" ca="1" si="159"/>
        <v>#N/A</v>
      </c>
      <c r="DV109" s="296" t="e">
        <f t="shared" ca="1" si="159"/>
        <v>#N/A</v>
      </c>
      <c r="DW109" s="296" t="e">
        <f t="shared" ca="1" si="159"/>
        <v>#N/A</v>
      </c>
      <c r="DX109" s="296" t="e">
        <f t="shared" ca="1" si="159"/>
        <v>#N/A</v>
      </c>
      <c r="DY109" s="296" t="e">
        <f t="shared" ca="1" si="159"/>
        <v>#N/A</v>
      </c>
      <c r="DZ109" s="296" t="e">
        <f t="shared" ca="1" si="159"/>
        <v>#N/A</v>
      </c>
      <c r="EA109" s="296" t="e">
        <f t="shared" ca="1" si="159"/>
        <v>#N/A</v>
      </c>
      <c r="EB109" s="297" t="e">
        <f t="shared" ca="1" si="159"/>
        <v>#N/A</v>
      </c>
    </row>
    <row r="110" spans="1:132" ht="15" customHeight="1" x14ac:dyDescent="0.35">
      <c r="A110" s="327" t="s">
        <v>100</v>
      </c>
      <c r="B110" s="328">
        <f t="shared" si="134"/>
        <v>2</v>
      </c>
      <c r="C110" s="292" t="e">
        <f ca="1">CONCATENATE($A$1,".",VLOOKUP($F110,Tools!$J$3:$K$6,2,FALSE),".",VLOOKUP($A110,Tools!$N$3:$O$10,2,FALSE),".",1,".",VLOOKUP($G110,Tools!$R$3:$S$23,2,FALSE),".",$H110)</f>
        <v>#N/A</v>
      </c>
      <c r="D110" s="293" t="e">
        <f t="shared" ca="1" si="153"/>
        <v>#N/A</v>
      </c>
      <c r="E110" s="293" t="e">
        <f t="shared" ca="1" si="153"/>
        <v>#N/A</v>
      </c>
      <c r="F110" s="293" t="e">
        <f t="shared" ca="1" si="153"/>
        <v>#N/A</v>
      </c>
      <c r="G110" s="293" t="e">
        <f t="shared" ca="1" si="153"/>
        <v>#N/A</v>
      </c>
      <c r="H110" s="294" t="e">
        <f t="shared" ca="1" si="131"/>
        <v>#N/A</v>
      </c>
      <c r="I110" s="295" t="e">
        <f t="shared" ca="1" si="143"/>
        <v>#N/A</v>
      </c>
      <c r="J110" s="295" t="e">
        <f t="shared" ca="1" si="143"/>
        <v>#N/A</v>
      </c>
      <c r="K110" s="295" t="e">
        <f t="shared" ca="1" si="143"/>
        <v>#N/A</v>
      </c>
      <c r="L110" s="329" t="e">
        <f t="shared" ca="1" si="143"/>
        <v>#N/A</v>
      </c>
      <c r="M110" s="296" t="e">
        <f t="shared" ca="1" si="154"/>
        <v>#N/A</v>
      </c>
      <c r="N110" s="296" t="e">
        <f t="shared" ca="1" si="154"/>
        <v>#N/A</v>
      </c>
      <c r="O110" s="296" t="e">
        <f t="shared" ca="1" si="154"/>
        <v>#N/A</v>
      </c>
      <c r="P110" s="296" t="e">
        <f t="shared" ca="1" si="154"/>
        <v>#N/A</v>
      </c>
      <c r="Q110" s="296" t="e">
        <f t="shared" ca="1" si="154"/>
        <v>#N/A</v>
      </c>
      <c r="R110" s="296" t="e">
        <f t="shared" ca="1" si="154"/>
        <v>#N/A</v>
      </c>
      <c r="S110" s="296" t="e">
        <f t="shared" ca="1" si="154"/>
        <v>#N/A</v>
      </c>
      <c r="T110" s="296" t="e">
        <f t="shared" ca="1" si="154"/>
        <v>#N/A</v>
      </c>
      <c r="U110" s="296" t="e">
        <f t="shared" ca="1" si="154"/>
        <v>#N/A</v>
      </c>
      <c r="V110" s="297" t="e">
        <f t="shared" ca="1" si="154"/>
        <v>#N/A</v>
      </c>
      <c r="W110" s="296" t="e">
        <f t="shared" ca="1" si="154"/>
        <v>#N/A</v>
      </c>
      <c r="X110" s="296" t="e">
        <f t="shared" ca="1" si="154"/>
        <v>#N/A</v>
      </c>
      <c r="Y110" s="296" t="e">
        <f t="shared" ca="1" si="154"/>
        <v>#N/A</v>
      </c>
      <c r="Z110" s="296" t="e">
        <f t="shared" ca="1" si="154"/>
        <v>#N/A</v>
      </c>
      <c r="AA110" s="296" t="e">
        <f t="shared" ca="1" si="154"/>
        <v>#N/A</v>
      </c>
      <c r="AB110" s="296" t="e">
        <f t="shared" ca="1" si="154"/>
        <v>#N/A</v>
      </c>
      <c r="AC110" s="296" t="e">
        <f t="shared" ca="1" si="154"/>
        <v>#N/A</v>
      </c>
      <c r="AD110" s="296" t="e">
        <f t="shared" ref="AD110:AU123" ca="1" si="163">IFERROR(INDEX(INDIRECT(CONCATENATE($A110,"!$A$1:$Z$999")),MATCH($B110,INDIRECT(CONCATENATE($A110,"!$A:$A")),0)+AD$3,AD$2)/$L110,INDEX(INDIRECT(CONCATENATE($A110,"!$A$1:$Z$999")),MATCH($B110,INDIRECT(CONCATENATE($A110,"!$A:$A")),0)+AD$3,AD$2))</f>
        <v>#N/A</v>
      </c>
      <c r="AE110" s="296" t="e">
        <f t="shared" ca="1" si="163"/>
        <v>#N/A</v>
      </c>
      <c r="AF110" s="297" t="e">
        <f t="shared" ca="1" si="163"/>
        <v>#N/A</v>
      </c>
      <c r="AG110" s="296" t="e">
        <f t="shared" ca="1" si="163"/>
        <v>#N/A</v>
      </c>
      <c r="AH110" s="296" t="e">
        <f t="shared" ca="1" si="163"/>
        <v>#N/A</v>
      </c>
      <c r="AI110" s="296" t="e">
        <f t="shared" ca="1" si="163"/>
        <v>#N/A</v>
      </c>
      <c r="AJ110" s="296" t="e">
        <f t="shared" ca="1" si="163"/>
        <v>#N/A</v>
      </c>
      <c r="AK110" s="296" t="e">
        <f t="shared" ca="1" si="163"/>
        <v>#N/A</v>
      </c>
      <c r="AL110" s="296" t="e">
        <f t="shared" ca="1" si="163"/>
        <v>#N/A</v>
      </c>
      <c r="AM110" s="296" t="e">
        <f t="shared" ca="1" si="163"/>
        <v>#N/A</v>
      </c>
      <c r="AN110" s="296" t="e">
        <f t="shared" ca="1" si="163"/>
        <v>#N/A</v>
      </c>
      <c r="AO110" s="296" t="e">
        <f t="shared" ca="1" si="163"/>
        <v>#N/A</v>
      </c>
      <c r="AP110" s="297" t="e">
        <f t="shared" ca="1" si="163"/>
        <v>#N/A</v>
      </c>
      <c r="AQ110" s="296" t="e">
        <f t="shared" ca="1" si="163"/>
        <v>#N/A</v>
      </c>
      <c r="AR110" s="296" t="e">
        <f t="shared" ca="1" si="163"/>
        <v>#N/A</v>
      </c>
      <c r="AS110" s="296" t="e">
        <f t="shared" ca="1" si="163"/>
        <v>#N/A</v>
      </c>
      <c r="AT110" s="296" t="e">
        <f t="shared" ca="1" si="163"/>
        <v>#N/A</v>
      </c>
      <c r="AU110" s="296" t="e">
        <f t="shared" ca="1" si="163"/>
        <v>#N/A</v>
      </c>
      <c r="AV110" s="296" t="e">
        <f t="shared" ref="AV110:BL123" ca="1" si="164">IFERROR(INDEX(INDIRECT(CONCATENATE($A110,"!$A$1:$Z$999")),MATCH($B110,INDIRECT(CONCATENATE($A110,"!$A:$A")),0)+AV$3,AV$2)/$L110,INDEX(INDIRECT(CONCATENATE($A110,"!$A$1:$Z$999")),MATCH($B110,INDIRECT(CONCATENATE($A110,"!$A:$A")),0)+AV$3,AV$2))</f>
        <v>#N/A</v>
      </c>
      <c r="AW110" s="296" t="e">
        <f t="shared" ca="1" si="164"/>
        <v>#N/A</v>
      </c>
      <c r="AX110" s="296" t="e">
        <f t="shared" ca="1" si="164"/>
        <v>#N/A</v>
      </c>
      <c r="AY110" s="296" t="e">
        <f t="shared" ca="1" si="164"/>
        <v>#N/A</v>
      </c>
      <c r="AZ110" s="297" t="e">
        <f t="shared" ca="1" si="164"/>
        <v>#N/A</v>
      </c>
      <c r="BA110" s="296" t="e">
        <f t="shared" ca="1" si="164"/>
        <v>#N/A</v>
      </c>
      <c r="BB110" s="296" t="e">
        <f t="shared" ca="1" si="164"/>
        <v>#N/A</v>
      </c>
      <c r="BC110" s="296" t="e">
        <f t="shared" ca="1" si="164"/>
        <v>#N/A</v>
      </c>
      <c r="BD110" s="296" t="e">
        <f t="shared" ca="1" si="164"/>
        <v>#N/A</v>
      </c>
      <c r="BE110" s="296" t="e">
        <f t="shared" ca="1" si="164"/>
        <v>#N/A</v>
      </c>
      <c r="BF110" s="296" t="e">
        <f t="shared" ca="1" si="164"/>
        <v>#N/A</v>
      </c>
      <c r="BG110" s="296" t="e">
        <f t="shared" ca="1" si="164"/>
        <v>#N/A</v>
      </c>
      <c r="BH110" s="296" t="e">
        <f t="shared" ca="1" si="164"/>
        <v>#N/A</v>
      </c>
      <c r="BI110" s="296" t="e">
        <f t="shared" ca="1" si="164"/>
        <v>#N/A</v>
      </c>
      <c r="BJ110" s="297" t="e">
        <f t="shared" ca="1" si="164"/>
        <v>#N/A</v>
      </c>
      <c r="BK110" s="296" t="e">
        <f t="shared" ca="1" si="164"/>
        <v>#N/A</v>
      </c>
      <c r="BL110" s="296" t="e">
        <f t="shared" ca="1" si="164"/>
        <v>#N/A</v>
      </c>
      <c r="BM110" s="296" t="e">
        <f t="shared" ca="1" si="162"/>
        <v>#N/A</v>
      </c>
      <c r="BN110" s="296" t="e">
        <f t="shared" ca="1" si="162"/>
        <v>#N/A</v>
      </c>
      <c r="BO110" s="296" t="e">
        <f t="shared" ca="1" si="162"/>
        <v>#N/A</v>
      </c>
      <c r="BP110" s="296" t="e">
        <f t="shared" ca="1" si="162"/>
        <v>#N/A</v>
      </c>
      <c r="BQ110" s="296" t="e">
        <f t="shared" ca="1" si="162"/>
        <v>#N/A</v>
      </c>
      <c r="BR110" s="296" t="e">
        <f t="shared" ca="1" si="162"/>
        <v>#N/A</v>
      </c>
      <c r="BS110" s="296" t="e">
        <f t="shared" ca="1" si="162"/>
        <v>#N/A</v>
      </c>
      <c r="BT110" s="297" t="e">
        <f t="shared" ca="1" si="162"/>
        <v>#N/A</v>
      </c>
      <c r="BU110" s="296" t="e">
        <f t="shared" ca="1" si="162"/>
        <v>#N/A</v>
      </c>
      <c r="BV110" s="296" t="e">
        <f t="shared" ca="1" si="162"/>
        <v>#N/A</v>
      </c>
      <c r="BW110" s="296" t="e">
        <f t="shared" ca="1" si="162"/>
        <v>#N/A</v>
      </c>
      <c r="BX110" s="296" t="e">
        <f t="shared" ca="1" si="162"/>
        <v>#N/A</v>
      </c>
      <c r="BY110" s="296" t="e">
        <f t="shared" ca="1" si="162"/>
        <v>#N/A</v>
      </c>
      <c r="BZ110" s="296" t="e">
        <f t="shared" ca="1" si="162"/>
        <v>#N/A</v>
      </c>
      <c r="CA110" s="296" t="e">
        <f t="shared" ca="1" si="162"/>
        <v>#N/A</v>
      </c>
      <c r="CB110" s="296" t="e">
        <f t="shared" ca="1" si="162"/>
        <v>#N/A</v>
      </c>
      <c r="CC110" s="296" t="e">
        <f t="shared" ca="1" si="158"/>
        <v>#N/A</v>
      </c>
      <c r="CD110" s="297" t="e">
        <f t="shared" ca="1" si="158"/>
        <v>#N/A</v>
      </c>
      <c r="CE110" s="296" t="e">
        <f t="shared" ca="1" si="158"/>
        <v>#N/A</v>
      </c>
      <c r="CF110" s="296" t="e">
        <f t="shared" ca="1" si="158"/>
        <v>#N/A</v>
      </c>
      <c r="CG110" s="296" t="e">
        <f t="shared" ca="1" si="148"/>
        <v>#N/A</v>
      </c>
      <c r="CH110" s="296" t="e">
        <f t="shared" ca="1" si="148"/>
        <v>#N/A</v>
      </c>
      <c r="CI110" s="296" t="e">
        <f t="shared" ca="1" si="148"/>
        <v>#N/A</v>
      </c>
      <c r="CJ110" s="296" t="e">
        <f t="shared" ca="1" si="148"/>
        <v>#N/A</v>
      </c>
      <c r="CK110" s="296" t="e">
        <f t="shared" ca="1" si="148"/>
        <v>#N/A</v>
      </c>
      <c r="CL110" s="296" t="e">
        <f t="shared" ca="1" si="148"/>
        <v>#N/A</v>
      </c>
      <c r="CM110" s="296" t="e">
        <f t="shared" ca="1" si="148"/>
        <v>#N/A</v>
      </c>
      <c r="CN110" s="297" t="e">
        <f t="shared" ca="1" si="148"/>
        <v>#N/A</v>
      </c>
      <c r="CO110" s="296" t="e">
        <f t="shared" ca="1" si="161"/>
        <v>#N/A</v>
      </c>
      <c r="CP110" s="296" t="e">
        <f t="shared" ca="1" si="161"/>
        <v>#N/A</v>
      </c>
      <c r="CQ110" s="296" t="e">
        <f t="shared" ca="1" si="161"/>
        <v>#N/A</v>
      </c>
      <c r="CR110" s="296" t="e">
        <f t="shared" ca="1" si="161"/>
        <v>#N/A</v>
      </c>
      <c r="CS110" s="296" t="e">
        <f t="shared" ca="1" si="161"/>
        <v>#N/A</v>
      </c>
      <c r="CT110" s="296" t="e">
        <f t="shared" ca="1" si="161"/>
        <v>#N/A</v>
      </c>
      <c r="CU110" s="296" t="e">
        <f t="shared" ca="1" si="161"/>
        <v>#N/A</v>
      </c>
      <c r="CV110" s="296" t="e">
        <f t="shared" ca="1" si="161"/>
        <v>#N/A</v>
      </c>
      <c r="CW110" s="296" t="e">
        <f t="shared" ca="1" si="160"/>
        <v>#N/A</v>
      </c>
      <c r="CX110" s="297" t="e">
        <f t="shared" ca="1" si="160"/>
        <v>#N/A</v>
      </c>
      <c r="CY110" s="296" t="e">
        <f t="shared" ca="1" si="160"/>
        <v>#N/A</v>
      </c>
      <c r="CZ110" s="296" t="e">
        <f t="shared" ca="1" si="160"/>
        <v>#N/A</v>
      </c>
      <c r="DA110" s="296" t="e">
        <f t="shared" ca="1" si="157"/>
        <v>#N/A</v>
      </c>
      <c r="DB110" s="296" t="e">
        <f t="shared" ca="1" si="157"/>
        <v>#N/A</v>
      </c>
      <c r="DC110" s="296" t="e">
        <f t="shared" ca="1" si="157"/>
        <v>#N/A</v>
      </c>
      <c r="DD110" s="296" t="e">
        <f t="shared" ca="1" si="157"/>
        <v>#N/A</v>
      </c>
      <c r="DE110" s="296" t="e">
        <f t="shared" ca="1" si="157"/>
        <v>#N/A</v>
      </c>
      <c r="DF110" s="296" t="e">
        <f t="shared" ca="1" si="157"/>
        <v>#N/A</v>
      </c>
      <c r="DG110" s="296" t="e">
        <f t="shared" ca="1" si="157"/>
        <v>#N/A</v>
      </c>
      <c r="DH110" s="297" t="e">
        <f t="shared" ca="1" si="157"/>
        <v>#N/A</v>
      </c>
      <c r="DI110" s="296" t="e">
        <f t="shared" ca="1" si="156"/>
        <v>#N/A</v>
      </c>
      <c r="DJ110" s="296" t="e">
        <f t="shared" ca="1" si="156"/>
        <v>#N/A</v>
      </c>
      <c r="DK110" s="296" t="e">
        <f t="shared" ca="1" si="156"/>
        <v>#N/A</v>
      </c>
      <c r="DL110" s="296" t="e">
        <f t="shared" ca="1" si="156"/>
        <v>#N/A</v>
      </c>
      <c r="DM110" s="296" t="e">
        <f t="shared" ca="1" si="156"/>
        <v>#N/A</v>
      </c>
      <c r="DN110" s="296" t="e">
        <f t="shared" ca="1" si="156"/>
        <v>#N/A</v>
      </c>
      <c r="DO110" s="296" t="e">
        <f t="shared" ca="1" si="156"/>
        <v>#N/A</v>
      </c>
      <c r="DP110" s="296" t="e">
        <f t="shared" ca="1" si="156"/>
        <v>#N/A</v>
      </c>
      <c r="DQ110" s="296" t="e">
        <f t="shared" ca="1" si="156"/>
        <v>#N/A</v>
      </c>
      <c r="DR110" s="297" t="e">
        <f t="shared" ca="1" si="156"/>
        <v>#N/A</v>
      </c>
      <c r="DS110" s="296" t="e">
        <f t="shared" ca="1" si="156"/>
        <v>#N/A</v>
      </c>
      <c r="DT110" s="296" t="e">
        <f t="shared" ca="1" si="156"/>
        <v>#N/A</v>
      </c>
      <c r="DU110" s="296" t="e">
        <f t="shared" ca="1" si="159"/>
        <v>#N/A</v>
      </c>
      <c r="DV110" s="296" t="e">
        <f t="shared" ca="1" si="159"/>
        <v>#N/A</v>
      </c>
      <c r="DW110" s="296" t="e">
        <f t="shared" ca="1" si="159"/>
        <v>#N/A</v>
      </c>
      <c r="DX110" s="296" t="e">
        <f t="shared" ca="1" si="159"/>
        <v>#N/A</v>
      </c>
      <c r="DY110" s="296" t="e">
        <f t="shared" ca="1" si="159"/>
        <v>#N/A</v>
      </c>
      <c r="DZ110" s="296" t="e">
        <f t="shared" ca="1" si="159"/>
        <v>#N/A</v>
      </c>
      <c r="EA110" s="296" t="e">
        <f t="shared" ca="1" si="159"/>
        <v>#N/A</v>
      </c>
      <c r="EB110" s="297" t="e">
        <f t="shared" ca="1" si="159"/>
        <v>#N/A</v>
      </c>
    </row>
    <row r="111" spans="1:132" ht="15" customHeight="1" x14ac:dyDescent="0.35">
      <c r="A111" s="327" t="s">
        <v>100</v>
      </c>
      <c r="B111" s="328">
        <f t="shared" si="134"/>
        <v>3</v>
      </c>
      <c r="C111" s="292" t="e">
        <f ca="1">CONCATENATE($A$1,".",VLOOKUP($F111,Tools!$J$3:$K$6,2,FALSE),".",VLOOKUP($A111,Tools!$N$3:$O$10,2,FALSE),".",1,".",VLOOKUP($G111,Tools!$R$3:$S$23,2,FALSE),".",$H111)</f>
        <v>#N/A</v>
      </c>
      <c r="D111" s="293" t="e">
        <f t="shared" ca="1" si="153"/>
        <v>#N/A</v>
      </c>
      <c r="E111" s="293" t="e">
        <f t="shared" ca="1" si="153"/>
        <v>#N/A</v>
      </c>
      <c r="F111" s="293" t="e">
        <f t="shared" ca="1" si="153"/>
        <v>#N/A</v>
      </c>
      <c r="G111" s="293" t="e">
        <f t="shared" ca="1" si="153"/>
        <v>#N/A</v>
      </c>
      <c r="H111" s="294" t="e">
        <f t="shared" ca="1" si="131"/>
        <v>#N/A</v>
      </c>
      <c r="I111" s="295" t="e">
        <f t="shared" ca="1" si="143"/>
        <v>#N/A</v>
      </c>
      <c r="J111" s="295" t="e">
        <f t="shared" ca="1" si="143"/>
        <v>#N/A</v>
      </c>
      <c r="K111" s="295" t="e">
        <f t="shared" ca="1" si="143"/>
        <v>#N/A</v>
      </c>
      <c r="L111" s="329" t="e">
        <f t="shared" ca="1" si="143"/>
        <v>#N/A</v>
      </c>
      <c r="M111" s="296" t="e">
        <f t="shared" ca="1" si="154"/>
        <v>#N/A</v>
      </c>
      <c r="N111" s="296" t="e">
        <f t="shared" ca="1" si="154"/>
        <v>#N/A</v>
      </c>
      <c r="O111" s="296" t="e">
        <f t="shared" ca="1" si="154"/>
        <v>#N/A</v>
      </c>
      <c r="P111" s="296" t="e">
        <f t="shared" ca="1" si="154"/>
        <v>#N/A</v>
      </c>
      <c r="Q111" s="296" t="e">
        <f t="shared" ca="1" si="154"/>
        <v>#N/A</v>
      </c>
      <c r="R111" s="296" t="e">
        <f t="shared" ca="1" si="154"/>
        <v>#N/A</v>
      </c>
      <c r="S111" s="296" t="e">
        <f t="shared" ca="1" si="154"/>
        <v>#N/A</v>
      </c>
      <c r="T111" s="296" t="e">
        <f t="shared" ca="1" si="154"/>
        <v>#N/A</v>
      </c>
      <c r="U111" s="296" t="e">
        <f t="shared" ca="1" si="154"/>
        <v>#N/A</v>
      </c>
      <c r="V111" s="297" t="e">
        <f t="shared" ca="1" si="154"/>
        <v>#N/A</v>
      </c>
      <c r="W111" s="296" t="e">
        <f t="shared" ca="1" si="154"/>
        <v>#N/A</v>
      </c>
      <c r="X111" s="296" t="e">
        <f t="shared" ca="1" si="154"/>
        <v>#N/A</v>
      </c>
      <c r="Y111" s="296" t="e">
        <f t="shared" ca="1" si="154"/>
        <v>#N/A</v>
      </c>
      <c r="Z111" s="296" t="e">
        <f t="shared" ca="1" si="154"/>
        <v>#N/A</v>
      </c>
      <c r="AA111" s="296" t="e">
        <f t="shared" ca="1" si="154"/>
        <v>#N/A</v>
      </c>
      <c r="AB111" s="296" t="e">
        <f t="shared" ca="1" si="154"/>
        <v>#N/A</v>
      </c>
      <c r="AC111" s="296" t="e">
        <f t="shared" ca="1" si="154"/>
        <v>#N/A</v>
      </c>
      <c r="AD111" s="296" t="e">
        <f t="shared" ca="1" si="163"/>
        <v>#N/A</v>
      </c>
      <c r="AE111" s="296" t="e">
        <f t="shared" ca="1" si="163"/>
        <v>#N/A</v>
      </c>
      <c r="AF111" s="297" t="e">
        <f t="shared" ca="1" si="163"/>
        <v>#N/A</v>
      </c>
      <c r="AG111" s="296" t="e">
        <f t="shared" ca="1" si="163"/>
        <v>#N/A</v>
      </c>
      <c r="AH111" s="296" t="e">
        <f t="shared" ca="1" si="163"/>
        <v>#N/A</v>
      </c>
      <c r="AI111" s="296" t="e">
        <f t="shared" ca="1" si="163"/>
        <v>#N/A</v>
      </c>
      <c r="AJ111" s="296" t="e">
        <f t="shared" ca="1" si="163"/>
        <v>#N/A</v>
      </c>
      <c r="AK111" s="296" t="e">
        <f t="shared" ca="1" si="163"/>
        <v>#N/A</v>
      </c>
      <c r="AL111" s="296" t="e">
        <f t="shared" ca="1" si="163"/>
        <v>#N/A</v>
      </c>
      <c r="AM111" s="296" t="e">
        <f t="shared" ca="1" si="163"/>
        <v>#N/A</v>
      </c>
      <c r="AN111" s="296" t="e">
        <f t="shared" ca="1" si="163"/>
        <v>#N/A</v>
      </c>
      <c r="AO111" s="296" t="e">
        <f t="shared" ca="1" si="163"/>
        <v>#N/A</v>
      </c>
      <c r="AP111" s="297" t="e">
        <f t="shared" ca="1" si="163"/>
        <v>#N/A</v>
      </c>
      <c r="AQ111" s="296" t="e">
        <f t="shared" ca="1" si="163"/>
        <v>#N/A</v>
      </c>
      <c r="AR111" s="296" t="e">
        <f t="shared" ca="1" si="163"/>
        <v>#N/A</v>
      </c>
      <c r="AS111" s="296" t="e">
        <f t="shared" ca="1" si="163"/>
        <v>#N/A</v>
      </c>
      <c r="AT111" s="296" t="e">
        <f t="shared" ca="1" si="163"/>
        <v>#N/A</v>
      </c>
      <c r="AU111" s="296" t="e">
        <f t="shared" ca="1" si="163"/>
        <v>#N/A</v>
      </c>
      <c r="AV111" s="296" t="e">
        <f t="shared" ca="1" si="164"/>
        <v>#N/A</v>
      </c>
      <c r="AW111" s="296" t="e">
        <f t="shared" ca="1" si="164"/>
        <v>#N/A</v>
      </c>
      <c r="AX111" s="296" t="e">
        <f t="shared" ca="1" si="164"/>
        <v>#N/A</v>
      </c>
      <c r="AY111" s="296" t="e">
        <f t="shared" ca="1" si="164"/>
        <v>#N/A</v>
      </c>
      <c r="AZ111" s="297" t="e">
        <f t="shared" ca="1" si="164"/>
        <v>#N/A</v>
      </c>
      <c r="BA111" s="296" t="e">
        <f t="shared" ca="1" si="164"/>
        <v>#N/A</v>
      </c>
      <c r="BB111" s="296" t="e">
        <f t="shared" ca="1" si="164"/>
        <v>#N/A</v>
      </c>
      <c r="BC111" s="296" t="e">
        <f t="shared" ca="1" si="164"/>
        <v>#N/A</v>
      </c>
      <c r="BD111" s="296" t="e">
        <f t="shared" ca="1" si="164"/>
        <v>#N/A</v>
      </c>
      <c r="BE111" s="296" t="e">
        <f t="shared" ca="1" si="164"/>
        <v>#N/A</v>
      </c>
      <c r="BF111" s="296" t="e">
        <f t="shared" ca="1" si="164"/>
        <v>#N/A</v>
      </c>
      <c r="BG111" s="296" t="e">
        <f t="shared" ca="1" si="164"/>
        <v>#N/A</v>
      </c>
      <c r="BH111" s="296" t="e">
        <f t="shared" ca="1" si="164"/>
        <v>#N/A</v>
      </c>
      <c r="BI111" s="296" t="e">
        <f t="shared" ca="1" si="164"/>
        <v>#N/A</v>
      </c>
      <c r="BJ111" s="297" t="e">
        <f t="shared" ca="1" si="164"/>
        <v>#N/A</v>
      </c>
      <c r="BK111" s="296" t="e">
        <f t="shared" ca="1" si="164"/>
        <v>#N/A</v>
      </c>
      <c r="BL111" s="296" t="e">
        <f t="shared" ca="1" si="164"/>
        <v>#N/A</v>
      </c>
      <c r="BM111" s="296" t="e">
        <f t="shared" ca="1" si="162"/>
        <v>#N/A</v>
      </c>
      <c r="BN111" s="296" t="e">
        <f t="shared" ca="1" si="162"/>
        <v>#N/A</v>
      </c>
      <c r="BO111" s="296" t="e">
        <f t="shared" ca="1" si="162"/>
        <v>#N/A</v>
      </c>
      <c r="BP111" s="296" t="e">
        <f t="shared" ca="1" si="162"/>
        <v>#N/A</v>
      </c>
      <c r="BQ111" s="296" t="e">
        <f t="shared" ca="1" si="162"/>
        <v>#N/A</v>
      </c>
      <c r="BR111" s="296" t="e">
        <f t="shared" ca="1" si="162"/>
        <v>#N/A</v>
      </c>
      <c r="BS111" s="296" t="e">
        <f t="shared" ca="1" si="162"/>
        <v>#N/A</v>
      </c>
      <c r="BT111" s="297" t="e">
        <f t="shared" ca="1" si="162"/>
        <v>#N/A</v>
      </c>
      <c r="BU111" s="296" t="e">
        <f t="shared" ca="1" si="162"/>
        <v>#N/A</v>
      </c>
      <c r="BV111" s="296" t="e">
        <f t="shared" ca="1" si="162"/>
        <v>#N/A</v>
      </c>
      <c r="BW111" s="296" t="e">
        <f t="shared" ca="1" si="162"/>
        <v>#N/A</v>
      </c>
      <c r="BX111" s="296" t="e">
        <f t="shared" ca="1" si="162"/>
        <v>#N/A</v>
      </c>
      <c r="BY111" s="296" t="e">
        <f t="shared" ca="1" si="162"/>
        <v>#N/A</v>
      </c>
      <c r="BZ111" s="296" t="e">
        <f t="shared" ca="1" si="162"/>
        <v>#N/A</v>
      </c>
      <c r="CA111" s="296" t="e">
        <f t="shared" ca="1" si="162"/>
        <v>#N/A</v>
      </c>
      <c r="CB111" s="296" t="e">
        <f t="shared" ca="1" si="162"/>
        <v>#N/A</v>
      </c>
      <c r="CC111" s="296" t="e">
        <f t="shared" ca="1" si="158"/>
        <v>#N/A</v>
      </c>
      <c r="CD111" s="297" t="e">
        <f t="shared" ca="1" si="158"/>
        <v>#N/A</v>
      </c>
      <c r="CE111" s="296" t="e">
        <f t="shared" ca="1" si="158"/>
        <v>#N/A</v>
      </c>
      <c r="CF111" s="296" t="e">
        <f t="shared" ca="1" si="158"/>
        <v>#N/A</v>
      </c>
      <c r="CG111" s="296" t="e">
        <f t="shared" ca="1" si="148"/>
        <v>#N/A</v>
      </c>
      <c r="CH111" s="296" t="e">
        <f t="shared" ca="1" si="148"/>
        <v>#N/A</v>
      </c>
      <c r="CI111" s="296" t="e">
        <f t="shared" ca="1" si="148"/>
        <v>#N/A</v>
      </c>
      <c r="CJ111" s="296" t="e">
        <f t="shared" ca="1" si="148"/>
        <v>#N/A</v>
      </c>
      <c r="CK111" s="296" t="e">
        <f t="shared" ca="1" si="148"/>
        <v>#N/A</v>
      </c>
      <c r="CL111" s="296" t="e">
        <f t="shared" ca="1" si="148"/>
        <v>#N/A</v>
      </c>
      <c r="CM111" s="296" t="e">
        <f t="shared" ca="1" si="148"/>
        <v>#N/A</v>
      </c>
      <c r="CN111" s="297" t="e">
        <f t="shared" ca="1" si="148"/>
        <v>#N/A</v>
      </c>
      <c r="CO111" s="296" t="e">
        <f t="shared" ca="1" si="161"/>
        <v>#N/A</v>
      </c>
      <c r="CP111" s="296" t="e">
        <f t="shared" ca="1" si="161"/>
        <v>#N/A</v>
      </c>
      <c r="CQ111" s="296" t="e">
        <f t="shared" ca="1" si="161"/>
        <v>#N/A</v>
      </c>
      <c r="CR111" s="296" t="e">
        <f t="shared" ca="1" si="161"/>
        <v>#N/A</v>
      </c>
      <c r="CS111" s="296" t="e">
        <f t="shared" ca="1" si="161"/>
        <v>#N/A</v>
      </c>
      <c r="CT111" s="296" t="e">
        <f t="shared" ca="1" si="161"/>
        <v>#N/A</v>
      </c>
      <c r="CU111" s="296" t="e">
        <f t="shared" ca="1" si="161"/>
        <v>#N/A</v>
      </c>
      <c r="CV111" s="296" t="e">
        <f t="shared" ca="1" si="161"/>
        <v>#N/A</v>
      </c>
      <c r="CW111" s="296" t="e">
        <f t="shared" ca="1" si="160"/>
        <v>#N/A</v>
      </c>
      <c r="CX111" s="297" t="e">
        <f t="shared" ca="1" si="160"/>
        <v>#N/A</v>
      </c>
      <c r="CY111" s="296" t="e">
        <f t="shared" ca="1" si="160"/>
        <v>#N/A</v>
      </c>
      <c r="CZ111" s="296" t="e">
        <f t="shared" ca="1" si="160"/>
        <v>#N/A</v>
      </c>
      <c r="DA111" s="296" t="e">
        <f t="shared" ca="1" si="157"/>
        <v>#N/A</v>
      </c>
      <c r="DB111" s="296" t="e">
        <f t="shared" ca="1" si="157"/>
        <v>#N/A</v>
      </c>
      <c r="DC111" s="296" t="e">
        <f t="shared" ca="1" si="157"/>
        <v>#N/A</v>
      </c>
      <c r="DD111" s="296" t="e">
        <f t="shared" ca="1" si="157"/>
        <v>#N/A</v>
      </c>
      <c r="DE111" s="296" t="e">
        <f t="shared" ca="1" si="157"/>
        <v>#N/A</v>
      </c>
      <c r="DF111" s="296" t="e">
        <f t="shared" ca="1" si="157"/>
        <v>#N/A</v>
      </c>
      <c r="DG111" s="296" t="e">
        <f t="shared" ca="1" si="157"/>
        <v>#N/A</v>
      </c>
      <c r="DH111" s="297" t="e">
        <f t="shared" ca="1" si="157"/>
        <v>#N/A</v>
      </c>
      <c r="DI111" s="296" t="e">
        <f t="shared" ca="1" si="156"/>
        <v>#N/A</v>
      </c>
      <c r="DJ111" s="296" t="e">
        <f t="shared" ca="1" si="156"/>
        <v>#N/A</v>
      </c>
      <c r="DK111" s="296" t="e">
        <f t="shared" ca="1" si="156"/>
        <v>#N/A</v>
      </c>
      <c r="DL111" s="296" t="e">
        <f t="shared" ca="1" si="156"/>
        <v>#N/A</v>
      </c>
      <c r="DM111" s="296" t="e">
        <f t="shared" ca="1" si="156"/>
        <v>#N/A</v>
      </c>
      <c r="DN111" s="296" t="e">
        <f t="shared" ca="1" si="156"/>
        <v>#N/A</v>
      </c>
      <c r="DO111" s="296" t="e">
        <f t="shared" ca="1" si="156"/>
        <v>#N/A</v>
      </c>
      <c r="DP111" s="296" t="e">
        <f t="shared" ca="1" si="156"/>
        <v>#N/A</v>
      </c>
      <c r="DQ111" s="296" t="e">
        <f t="shared" ca="1" si="156"/>
        <v>#N/A</v>
      </c>
      <c r="DR111" s="297" t="e">
        <f t="shared" ca="1" si="156"/>
        <v>#N/A</v>
      </c>
      <c r="DS111" s="296" t="e">
        <f t="shared" ca="1" si="156"/>
        <v>#N/A</v>
      </c>
      <c r="DT111" s="296" t="e">
        <f t="shared" ca="1" si="156"/>
        <v>#N/A</v>
      </c>
      <c r="DU111" s="296" t="e">
        <f t="shared" ca="1" si="159"/>
        <v>#N/A</v>
      </c>
      <c r="DV111" s="296" t="e">
        <f t="shared" ca="1" si="159"/>
        <v>#N/A</v>
      </c>
      <c r="DW111" s="296" t="e">
        <f t="shared" ca="1" si="159"/>
        <v>#N/A</v>
      </c>
      <c r="DX111" s="296" t="e">
        <f t="shared" ca="1" si="159"/>
        <v>#N/A</v>
      </c>
      <c r="DY111" s="296" t="e">
        <f t="shared" ca="1" si="159"/>
        <v>#N/A</v>
      </c>
      <c r="DZ111" s="296" t="e">
        <f t="shared" ca="1" si="159"/>
        <v>#N/A</v>
      </c>
      <c r="EA111" s="296" t="e">
        <f t="shared" ca="1" si="159"/>
        <v>#N/A</v>
      </c>
      <c r="EB111" s="297" t="e">
        <f t="shared" ca="1" si="159"/>
        <v>#N/A</v>
      </c>
    </row>
    <row r="112" spans="1:132" ht="15" customHeight="1" x14ac:dyDescent="0.35">
      <c r="A112" s="327" t="s">
        <v>100</v>
      </c>
      <c r="B112" s="328">
        <f t="shared" si="134"/>
        <v>4</v>
      </c>
      <c r="C112" s="292" t="e">
        <f ca="1">CONCATENATE($A$1,".",VLOOKUP($F112,Tools!$J$3:$K$6,2,FALSE),".",VLOOKUP($A112,Tools!$N$3:$O$10,2,FALSE),".",1,".",VLOOKUP($G112,Tools!$R$3:$S$23,2,FALSE),".",$H112)</f>
        <v>#N/A</v>
      </c>
      <c r="D112" s="293" t="e">
        <f t="shared" ca="1" si="153"/>
        <v>#N/A</v>
      </c>
      <c r="E112" s="293" t="e">
        <f t="shared" ca="1" si="153"/>
        <v>#N/A</v>
      </c>
      <c r="F112" s="293" t="e">
        <f t="shared" ca="1" si="153"/>
        <v>#N/A</v>
      </c>
      <c r="G112" s="293" t="e">
        <f t="shared" ca="1" si="153"/>
        <v>#N/A</v>
      </c>
      <c r="H112" s="294" t="e">
        <f t="shared" ca="1" si="131"/>
        <v>#N/A</v>
      </c>
      <c r="I112" s="295" t="e">
        <f t="shared" ca="1" si="143"/>
        <v>#N/A</v>
      </c>
      <c r="J112" s="295" t="e">
        <f t="shared" ca="1" si="143"/>
        <v>#N/A</v>
      </c>
      <c r="K112" s="295" t="e">
        <f t="shared" ca="1" si="143"/>
        <v>#N/A</v>
      </c>
      <c r="L112" s="329" t="e">
        <f t="shared" ca="1" si="143"/>
        <v>#N/A</v>
      </c>
      <c r="M112" s="296" t="e">
        <f t="shared" ref="M112:AC123" ca="1" si="165">IFERROR(INDEX(INDIRECT(CONCATENATE($A112,"!$A$1:$Z$999")),MATCH($B112,INDIRECT(CONCATENATE($A112,"!$A:$A")),0)+M$3,M$2)/$L112,INDEX(INDIRECT(CONCATENATE($A112,"!$A$1:$Z$999")),MATCH($B112,INDIRECT(CONCATENATE($A112,"!$A:$A")),0)+M$3,M$2))</f>
        <v>#N/A</v>
      </c>
      <c r="N112" s="296" t="e">
        <f t="shared" ca="1" si="165"/>
        <v>#N/A</v>
      </c>
      <c r="O112" s="296" t="e">
        <f t="shared" ca="1" si="165"/>
        <v>#N/A</v>
      </c>
      <c r="P112" s="296" t="e">
        <f t="shared" ca="1" si="165"/>
        <v>#N/A</v>
      </c>
      <c r="Q112" s="296" t="e">
        <f t="shared" ca="1" si="165"/>
        <v>#N/A</v>
      </c>
      <c r="R112" s="296" t="e">
        <f t="shared" ca="1" si="165"/>
        <v>#N/A</v>
      </c>
      <c r="S112" s="296" t="e">
        <f t="shared" ca="1" si="165"/>
        <v>#N/A</v>
      </c>
      <c r="T112" s="296" t="e">
        <f t="shared" ca="1" si="165"/>
        <v>#N/A</v>
      </c>
      <c r="U112" s="296" t="e">
        <f t="shared" ca="1" si="165"/>
        <v>#N/A</v>
      </c>
      <c r="V112" s="297" t="e">
        <f t="shared" ca="1" si="165"/>
        <v>#N/A</v>
      </c>
      <c r="W112" s="296" t="e">
        <f t="shared" ca="1" si="165"/>
        <v>#N/A</v>
      </c>
      <c r="X112" s="296" t="e">
        <f t="shared" ca="1" si="165"/>
        <v>#N/A</v>
      </c>
      <c r="Y112" s="296" t="e">
        <f t="shared" ca="1" si="165"/>
        <v>#N/A</v>
      </c>
      <c r="Z112" s="296" t="e">
        <f t="shared" ca="1" si="165"/>
        <v>#N/A</v>
      </c>
      <c r="AA112" s="296" t="e">
        <f t="shared" ca="1" si="165"/>
        <v>#N/A</v>
      </c>
      <c r="AB112" s="296" t="e">
        <f t="shared" ca="1" si="165"/>
        <v>#N/A</v>
      </c>
      <c r="AC112" s="296" t="e">
        <f t="shared" ca="1" si="165"/>
        <v>#N/A</v>
      </c>
      <c r="AD112" s="296" t="e">
        <f t="shared" ca="1" si="163"/>
        <v>#N/A</v>
      </c>
      <c r="AE112" s="296" t="e">
        <f t="shared" ca="1" si="163"/>
        <v>#N/A</v>
      </c>
      <c r="AF112" s="297" t="e">
        <f t="shared" ca="1" si="163"/>
        <v>#N/A</v>
      </c>
      <c r="AG112" s="296" t="e">
        <f t="shared" ca="1" si="163"/>
        <v>#N/A</v>
      </c>
      <c r="AH112" s="296" t="e">
        <f t="shared" ca="1" si="163"/>
        <v>#N/A</v>
      </c>
      <c r="AI112" s="296" t="e">
        <f t="shared" ca="1" si="163"/>
        <v>#N/A</v>
      </c>
      <c r="AJ112" s="296" t="e">
        <f t="shared" ca="1" si="163"/>
        <v>#N/A</v>
      </c>
      <c r="AK112" s="296" t="e">
        <f t="shared" ca="1" si="163"/>
        <v>#N/A</v>
      </c>
      <c r="AL112" s="296" t="e">
        <f t="shared" ca="1" si="163"/>
        <v>#N/A</v>
      </c>
      <c r="AM112" s="296" t="e">
        <f t="shared" ca="1" si="163"/>
        <v>#N/A</v>
      </c>
      <c r="AN112" s="296" t="e">
        <f t="shared" ca="1" si="163"/>
        <v>#N/A</v>
      </c>
      <c r="AO112" s="296" t="e">
        <f t="shared" ca="1" si="163"/>
        <v>#N/A</v>
      </c>
      <c r="AP112" s="297" t="e">
        <f t="shared" ca="1" si="163"/>
        <v>#N/A</v>
      </c>
      <c r="AQ112" s="296" t="e">
        <f t="shared" ca="1" si="163"/>
        <v>#N/A</v>
      </c>
      <c r="AR112" s="296" t="e">
        <f t="shared" ca="1" si="163"/>
        <v>#N/A</v>
      </c>
      <c r="AS112" s="296" t="e">
        <f t="shared" ca="1" si="163"/>
        <v>#N/A</v>
      </c>
      <c r="AT112" s="296" t="e">
        <f t="shared" ca="1" si="163"/>
        <v>#N/A</v>
      </c>
      <c r="AU112" s="296" t="e">
        <f t="shared" ca="1" si="163"/>
        <v>#N/A</v>
      </c>
      <c r="AV112" s="296" t="e">
        <f t="shared" ca="1" si="164"/>
        <v>#N/A</v>
      </c>
      <c r="AW112" s="296" t="e">
        <f t="shared" ca="1" si="164"/>
        <v>#N/A</v>
      </c>
      <c r="AX112" s="296" t="e">
        <f t="shared" ca="1" si="164"/>
        <v>#N/A</v>
      </c>
      <c r="AY112" s="296" t="e">
        <f t="shared" ca="1" si="164"/>
        <v>#N/A</v>
      </c>
      <c r="AZ112" s="297" t="e">
        <f t="shared" ca="1" si="164"/>
        <v>#N/A</v>
      </c>
      <c r="BA112" s="296" t="e">
        <f t="shared" ca="1" si="164"/>
        <v>#N/A</v>
      </c>
      <c r="BB112" s="296" t="e">
        <f t="shared" ca="1" si="164"/>
        <v>#N/A</v>
      </c>
      <c r="BC112" s="296" t="e">
        <f t="shared" ca="1" si="164"/>
        <v>#N/A</v>
      </c>
      <c r="BD112" s="296" t="e">
        <f t="shared" ca="1" si="164"/>
        <v>#N/A</v>
      </c>
      <c r="BE112" s="296" t="e">
        <f t="shared" ca="1" si="164"/>
        <v>#N/A</v>
      </c>
      <c r="BF112" s="296" t="e">
        <f t="shared" ca="1" si="164"/>
        <v>#N/A</v>
      </c>
      <c r="BG112" s="296" t="e">
        <f t="shared" ca="1" si="164"/>
        <v>#N/A</v>
      </c>
      <c r="BH112" s="296" t="e">
        <f t="shared" ca="1" si="164"/>
        <v>#N/A</v>
      </c>
      <c r="BI112" s="296" t="e">
        <f t="shared" ca="1" si="164"/>
        <v>#N/A</v>
      </c>
      <c r="BJ112" s="297" t="e">
        <f t="shared" ca="1" si="164"/>
        <v>#N/A</v>
      </c>
      <c r="BK112" s="296" t="e">
        <f t="shared" ca="1" si="164"/>
        <v>#N/A</v>
      </c>
      <c r="BL112" s="296" t="e">
        <f t="shared" ca="1" si="164"/>
        <v>#N/A</v>
      </c>
      <c r="BM112" s="296" t="e">
        <f t="shared" ca="1" si="162"/>
        <v>#N/A</v>
      </c>
      <c r="BN112" s="296" t="e">
        <f t="shared" ca="1" si="162"/>
        <v>#N/A</v>
      </c>
      <c r="BO112" s="296" t="e">
        <f t="shared" ca="1" si="162"/>
        <v>#N/A</v>
      </c>
      <c r="BP112" s="296" t="e">
        <f t="shared" ca="1" si="162"/>
        <v>#N/A</v>
      </c>
      <c r="BQ112" s="296" t="e">
        <f t="shared" ca="1" si="162"/>
        <v>#N/A</v>
      </c>
      <c r="BR112" s="296" t="e">
        <f t="shared" ca="1" si="162"/>
        <v>#N/A</v>
      </c>
      <c r="BS112" s="296" t="e">
        <f t="shared" ca="1" si="162"/>
        <v>#N/A</v>
      </c>
      <c r="BT112" s="297" t="e">
        <f t="shared" ca="1" si="162"/>
        <v>#N/A</v>
      </c>
      <c r="BU112" s="296" t="e">
        <f t="shared" ca="1" si="162"/>
        <v>#N/A</v>
      </c>
      <c r="BV112" s="296" t="e">
        <f t="shared" ca="1" si="162"/>
        <v>#N/A</v>
      </c>
      <c r="BW112" s="296" t="e">
        <f t="shared" ca="1" si="162"/>
        <v>#N/A</v>
      </c>
      <c r="BX112" s="296" t="e">
        <f t="shared" ca="1" si="162"/>
        <v>#N/A</v>
      </c>
      <c r="BY112" s="296" t="e">
        <f t="shared" ca="1" si="162"/>
        <v>#N/A</v>
      </c>
      <c r="BZ112" s="296" t="e">
        <f t="shared" ca="1" si="162"/>
        <v>#N/A</v>
      </c>
      <c r="CA112" s="296" t="e">
        <f t="shared" ca="1" si="162"/>
        <v>#N/A</v>
      </c>
      <c r="CB112" s="296" t="e">
        <f t="shared" ca="1" si="162"/>
        <v>#N/A</v>
      </c>
      <c r="CC112" s="296" t="e">
        <f t="shared" ca="1" si="158"/>
        <v>#N/A</v>
      </c>
      <c r="CD112" s="297" t="e">
        <f t="shared" ca="1" si="158"/>
        <v>#N/A</v>
      </c>
      <c r="CE112" s="296" t="e">
        <f t="shared" ca="1" si="158"/>
        <v>#N/A</v>
      </c>
      <c r="CF112" s="296" t="e">
        <f t="shared" ca="1" si="158"/>
        <v>#N/A</v>
      </c>
      <c r="CG112" s="296" t="e">
        <f t="shared" ca="1" si="148"/>
        <v>#N/A</v>
      </c>
      <c r="CH112" s="296" t="e">
        <f t="shared" ca="1" si="148"/>
        <v>#N/A</v>
      </c>
      <c r="CI112" s="296" t="e">
        <f t="shared" ca="1" si="148"/>
        <v>#N/A</v>
      </c>
      <c r="CJ112" s="296" t="e">
        <f t="shared" ca="1" si="148"/>
        <v>#N/A</v>
      </c>
      <c r="CK112" s="296" t="e">
        <f t="shared" ca="1" si="148"/>
        <v>#N/A</v>
      </c>
      <c r="CL112" s="296" t="e">
        <f t="shared" ca="1" si="148"/>
        <v>#N/A</v>
      </c>
      <c r="CM112" s="296" t="e">
        <f t="shared" ca="1" si="148"/>
        <v>#N/A</v>
      </c>
      <c r="CN112" s="297" t="e">
        <f t="shared" ca="1" si="148"/>
        <v>#N/A</v>
      </c>
      <c r="CO112" s="296" t="e">
        <f t="shared" ca="1" si="161"/>
        <v>#N/A</v>
      </c>
      <c r="CP112" s="296" t="e">
        <f t="shared" ca="1" si="161"/>
        <v>#N/A</v>
      </c>
      <c r="CQ112" s="296" t="e">
        <f t="shared" ca="1" si="161"/>
        <v>#N/A</v>
      </c>
      <c r="CR112" s="296" t="e">
        <f t="shared" ca="1" si="161"/>
        <v>#N/A</v>
      </c>
      <c r="CS112" s="296" t="e">
        <f t="shared" ca="1" si="161"/>
        <v>#N/A</v>
      </c>
      <c r="CT112" s="296" t="e">
        <f t="shared" ca="1" si="161"/>
        <v>#N/A</v>
      </c>
      <c r="CU112" s="296" t="e">
        <f t="shared" ca="1" si="161"/>
        <v>#N/A</v>
      </c>
      <c r="CV112" s="296" t="e">
        <f t="shared" ca="1" si="161"/>
        <v>#N/A</v>
      </c>
      <c r="CW112" s="296" t="e">
        <f t="shared" ca="1" si="160"/>
        <v>#N/A</v>
      </c>
      <c r="CX112" s="297" t="e">
        <f t="shared" ca="1" si="160"/>
        <v>#N/A</v>
      </c>
      <c r="CY112" s="296" t="e">
        <f t="shared" ca="1" si="160"/>
        <v>#N/A</v>
      </c>
      <c r="CZ112" s="296" t="e">
        <f t="shared" ca="1" si="160"/>
        <v>#N/A</v>
      </c>
      <c r="DA112" s="296" t="e">
        <f t="shared" ca="1" si="157"/>
        <v>#N/A</v>
      </c>
      <c r="DB112" s="296" t="e">
        <f t="shared" ca="1" si="157"/>
        <v>#N/A</v>
      </c>
      <c r="DC112" s="296" t="e">
        <f t="shared" ca="1" si="157"/>
        <v>#N/A</v>
      </c>
      <c r="DD112" s="296" t="e">
        <f t="shared" ca="1" si="157"/>
        <v>#N/A</v>
      </c>
      <c r="DE112" s="296" t="e">
        <f t="shared" ca="1" si="157"/>
        <v>#N/A</v>
      </c>
      <c r="DF112" s="296" t="e">
        <f t="shared" ca="1" si="157"/>
        <v>#N/A</v>
      </c>
      <c r="DG112" s="296" t="e">
        <f t="shared" ca="1" si="157"/>
        <v>#N/A</v>
      </c>
      <c r="DH112" s="297" t="e">
        <f t="shared" ca="1" si="157"/>
        <v>#N/A</v>
      </c>
      <c r="DI112" s="296" t="e">
        <f t="shared" ca="1" si="156"/>
        <v>#N/A</v>
      </c>
      <c r="DJ112" s="296" t="e">
        <f t="shared" ca="1" si="156"/>
        <v>#N/A</v>
      </c>
      <c r="DK112" s="296" t="e">
        <f t="shared" ca="1" si="156"/>
        <v>#N/A</v>
      </c>
      <c r="DL112" s="296" t="e">
        <f t="shared" ca="1" si="156"/>
        <v>#N/A</v>
      </c>
      <c r="DM112" s="296" t="e">
        <f t="shared" ca="1" si="156"/>
        <v>#N/A</v>
      </c>
      <c r="DN112" s="296" t="e">
        <f t="shared" ca="1" si="156"/>
        <v>#N/A</v>
      </c>
      <c r="DO112" s="296" t="e">
        <f t="shared" ca="1" si="156"/>
        <v>#N/A</v>
      </c>
      <c r="DP112" s="296" t="e">
        <f t="shared" ca="1" si="156"/>
        <v>#N/A</v>
      </c>
      <c r="DQ112" s="296" t="e">
        <f t="shared" ca="1" si="156"/>
        <v>#N/A</v>
      </c>
      <c r="DR112" s="297" t="e">
        <f t="shared" ca="1" si="156"/>
        <v>#N/A</v>
      </c>
      <c r="DS112" s="296" t="e">
        <f t="shared" ca="1" si="156"/>
        <v>#N/A</v>
      </c>
      <c r="DT112" s="296" t="e">
        <f t="shared" ca="1" si="156"/>
        <v>#N/A</v>
      </c>
      <c r="DU112" s="296" t="e">
        <f t="shared" ca="1" si="159"/>
        <v>#N/A</v>
      </c>
      <c r="DV112" s="296" t="e">
        <f t="shared" ca="1" si="159"/>
        <v>#N/A</v>
      </c>
      <c r="DW112" s="296" t="e">
        <f t="shared" ca="1" si="159"/>
        <v>#N/A</v>
      </c>
      <c r="DX112" s="296" t="e">
        <f t="shared" ca="1" si="159"/>
        <v>#N/A</v>
      </c>
      <c r="DY112" s="296" t="e">
        <f t="shared" ca="1" si="159"/>
        <v>#N/A</v>
      </c>
      <c r="DZ112" s="296" t="e">
        <f t="shared" ca="1" si="159"/>
        <v>#N/A</v>
      </c>
      <c r="EA112" s="296" t="e">
        <f t="shared" ca="1" si="159"/>
        <v>#N/A</v>
      </c>
      <c r="EB112" s="297" t="e">
        <f t="shared" ca="1" si="159"/>
        <v>#N/A</v>
      </c>
    </row>
    <row r="113" spans="1:132" ht="15" customHeight="1" x14ac:dyDescent="0.35">
      <c r="A113" s="327" t="s">
        <v>100</v>
      </c>
      <c r="B113" s="328">
        <f t="shared" si="134"/>
        <v>5</v>
      </c>
      <c r="C113" s="292" t="e">
        <f ca="1">CONCATENATE($A$1,".",VLOOKUP($F113,Tools!$J$3:$K$6,2,FALSE),".",VLOOKUP($A113,Tools!$N$3:$O$10,2,FALSE),".",1,".",VLOOKUP($G113,Tools!$R$3:$S$23,2,FALSE),".",$H113)</f>
        <v>#N/A</v>
      </c>
      <c r="D113" s="293" t="e">
        <f t="shared" ref="D113:G123" ca="1" si="166">INDEX(INDIRECT(CONCATENATE($A113,"!$A$1:$Z$999")),MATCH($B113,INDIRECT(CONCATENATE($A113,"!$A:$A")),0)+D$3,D$2)</f>
        <v>#N/A</v>
      </c>
      <c r="E113" s="293" t="e">
        <f t="shared" ca="1" si="166"/>
        <v>#N/A</v>
      </c>
      <c r="F113" s="293" t="e">
        <f t="shared" ca="1" si="166"/>
        <v>#N/A</v>
      </c>
      <c r="G113" s="293" t="e">
        <f t="shared" ca="1" si="166"/>
        <v>#N/A</v>
      </c>
      <c r="H113" s="294" t="e">
        <f t="shared" ca="1" si="131"/>
        <v>#N/A</v>
      </c>
      <c r="I113" s="295" t="e">
        <f t="shared" ca="1" si="143"/>
        <v>#N/A</v>
      </c>
      <c r="J113" s="295" t="e">
        <f t="shared" ca="1" si="143"/>
        <v>#N/A</v>
      </c>
      <c r="K113" s="295" t="e">
        <f t="shared" ca="1" si="143"/>
        <v>#N/A</v>
      </c>
      <c r="L113" s="329" t="e">
        <f t="shared" ca="1" si="143"/>
        <v>#N/A</v>
      </c>
      <c r="M113" s="296" t="e">
        <f t="shared" ca="1" si="165"/>
        <v>#N/A</v>
      </c>
      <c r="N113" s="296" t="e">
        <f t="shared" ca="1" si="165"/>
        <v>#N/A</v>
      </c>
      <c r="O113" s="296" t="e">
        <f t="shared" ca="1" si="165"/>
        <v>#N/A</v>
      </c>
      <c r="P113" s="296" t="e">
        <f t="shared" ca="1" si="165"/>
        <v>#N/A</v>
      </c>
      <c r="Q113" s="296" t="e">
        <f t="shared" ca="1" si="165"/>
        <v>#N/A</v>
      </c>
      <c r="R113" s="296" t="e">
        <f t="shared" ca="1" si="165"/>
        <v>#N/A</v>
      </c>
      <c r="S113" s="296" t="e">
        <f t="shared" ca="1" si="165"/>
        <v>#N/A</v>
      </c>
      <c r="T113" s="296" t="e">
        <f t="shared" ca="1" si="165"/>
        <v>#N/A</v>
      </c>
      <c r="U113" s="296" t="e">
        <f t="shared" ca="1" si="165"/>
        <v>#N/A</v>
      </c>
      <c r="V113" s="297" t="e">
        <f t="shared" ca="1" si="165"/>
        <v>#N/A</v>
      </c>
      <c r="W113" s="296" t="e">
        <f t="shared" ca="1" si="165"/>
        <v>#N/A</v>
      </c>
      <c r="X113" s="296" t="e">
        <f t="shared" ca="1" si="165"/>
        <v>#N/A</v>
      </c>
      <c r="Y113" s="296" t="e">
        <f t="shared" ca="1" si="165"/>
        <v>#N/A</v>
      </c>
      <c r="Z113" s="296" t="e">
        <f t="shared" ca="1" si="165"/>
        <v>#N/A</v>
      </c>
      <c r="AA113" s="296" t="e">
        <f t="shared" ca="1" si="165"/>
        <v>#N/A</v>
      </c>
      <c r="AB113" s="296" t="e">
        <f t="shared" ca="1" si="165"/>
        <v>#N/A</v>
      </c>
      <c r="AC113" s="296" t="e">
        <f t="shared" ca="1" si="165"/>
        <v>#N/A</v>
      </c>
      <c r="AD113" s="296" t="e">
        <f t="shared" ca="1" si="163"/>
        <v>#N/A</v>
      </c>
      <c r="AE113" s="296" t="e">
        <f t="shared" ca="1" si="163"/>
        <v>#N/A</v>
      </c>
      <c r="AF113" s="297" t="e">
        <f t="shared" ca="1" si="163"/>
        <v>#N/A</v>
      </c>
      <c r="AG113" s="296" t="e">
        <f t="shared" ca="1" si="163"/>
        <v>#N/A</v>
      </c>
      <c r="AH113" s="296" t="e">
        <f t="shared" ca="1" si="163"/>
        <v>#N/A</v>
      </c>
      <c r="AI113" s="296" t="e">
        <f t="shared" ca="1" si="163"/>
        <v>#N/A</v>
      </c>
      <c r="AJ113" s="296" t="e">
        <f t="shared" ca="1" si="163"/>
        <v>#N/A</v>
      </c>
      <c r="AK113" s="296" t="e">
        <f t="shared" ca="1" si="163"/>
        <v>#N/A</v>
      </c>
      <c r="AL113" s="296" t="e">
        <f t="shared" ca="1" si="163"/>
        <v>#N/A</v>
      </c>
      <c r="AM113" s="296" t="e">
        <f t="shared" ca="1" si="163"/>
        <v>#N/A</v>
      </c>
      <c r="AN113" s="296" t="e">
        <f t="shared" ca="1" si="163"/>
        <v>#N/A</v>
      </c>
      <c r="AO113" s="296" t="e">
        <f t="shared" ca="1" si="163"/>
        <v>#N/A</v>
      </c>
      <c r="AP113" s="297" t="e">
        <f t="shared" ca="1" si="163"/>
        <v>#N/A</v>
      </c>
      <c r="AQ113" s="296" t="e">
        <f t="shared" ca="1" si="163"/>
        <v>#N/A</v>
      </c>
      <c r="AR113" s="296" t="e">
        <f t="shared" ca="1" si="163"/>
        <v>#N/A</v>
      </c>
      <c r="AS113" s="296" t="e">
        <f t="shared" ca="1" si="163"/>
        <v>#N/A</v>
      </c>
      <c r="AT113" s="296" t="e">
        <f t="shared" ca="1" si="163"/>
        <v>#N/A</v>
      </c>
      <c r="AU113" s="296" t="e">
        <f t="shared" ca="1" si="163"/>
        <v>#N/A</v>
      </c>
      <c r="AV113" s="296" t="e">
        <f t="shared" ca="1" si="164"/>
        <v>#N/A</v>
      </c>
      <c r="AW113" s="296" t="e">
        <f t="shared" ca="1" si="164"/>
        <v>#N/A</v>
      </c>
      <c r="AX113" s="296" t="e">
        <f t="shared" ca="1" si="164"/>
        <v>#N/A</v>
      </c>
      <c r="AY113" s="296" t="e">
        <f t="shared" ca="1" si="164"/>
        <v>#N/A</v>
      </c>
      <c r="AZ113" s="297" t="e">
        <f t="shared" ca="1" si="164"/>
        <v>#N/A</v>
      </c>
      <c r="BA113" s="296" t="e">
        <f t="shared" ca="1" si="164"/>
        <v>#N/A</v>
      </c>
      <c r="BB113" s="296" t="e">
        <f t="shared" ca="1" si="164"/>
        <v>#N/A</v>
      </c>
      <c r="BC113" s="296" t="e">
        <f t="shared" ca="1" si="164"/>
        <v>#N/A</v>
      </c>
      <c r="BD113" s="296" t="e">
        <f t="shared" ca="1" si="164"/>
        <v>#N/A</v>
      </c>
      <c r="BE113" s="296" t="e">
        <f t="shared" ca="1" si="164"/>
        <v>#N/A</v>
      </c>
      <c r="BF113" s="296" t="e">
        <f t="shared" ca="1" si="164"/>
        <v>#N/A</v>
      </c>
      <c r="BG113" s="296" t="e">
        <f t="shared" ca="1" si="164"/>
        <v>#N/A</v>
      </c>
      <c r="BH113" s="296" t="e">
        <f t="shared" ca="1" si="164"/>
        <v>#N/A</v>
      </c>
      <c r="BI113" s="296" t="e">
        <f t="shared" ca="1" si="164"/>
        <v>#N/A</v>
      </c>
      <c r="BJ113" s="297" t="e">
        <f t="shared" ca="1" si="164"/>
        <v>#N/A</v>
      </c>
      <c r="BK113" s="296" t="e">
        <f t="shared" ca="1" si="164"/>
        <v>#N/A</v>
      </c>
      <c r="BL113" s="296" t="e">
        <f t="shared" ca="1" si="164"/>
        <v>#N/A</v>
      </c>
      <c r="BM113" s="296" t="e">
        <f t="shared" ca="1" si="162"/>
        <v>#N/A</v>
      </c>
      <c r="BN113" s="296" t="e">
        <f t="shared" ca="1" si="162"/>
        <v>#N/A</v>
      </c>
      <c r="BO113" s="296" t="e">
        <f t="shared" ca="1" si="162"/>
        <v>#N/A</v>
      </c>
      <c r="BP113" s="296" t="e">
        <f t="shared" ca="1" si="162"/>
        <v>#N/A</v>
      </c>
      <c r="BQ113" s="296" t="e">
        <f t="shared" ca="1" si="162"/>
        <v>#N/A</v>
      </c>
      <c r="BR113" s="296" t="e">
        <f t="shared" ca="1" si="162"/>
        <v>#N/A</v>
      </c>
      <c r="BS113" s="296" t="e">
        <f t="shared" ca="1" si="162"/>
        <v>#N/A</v>
      </c>
      <c r="BT113" s="297" t="e">
        <f t="shared" ca="1" si="162"/>
        <v>#N/A</v>
      </c>
      <c r="BU113" s="296" t="e">
        <f t="shared" ca="1" si="162"/>
        <v>#N/A</v>
      </c>
      <c r="BV113" s="296" t="e">
        <f t="shared" ca="1" si="162"/>
        <v>#N/A</v>
      </c>
      <c r="BW113" s="296" t="e">
        <f t="shared" ca="1" si="162"/>
        <v>#N/A</v>
      </c>
      <c r="BX113" s="296" t="e">
        <f t="shared" ca="1" si="162"/>
        <v>#N/A</v>
      </c>
      <c r="BY113" s="296" t="e">
        <f t="shared" ca="1" si="162"/>
        <v>#N/A</v>
      </c>
      <c r="BZ113" s="296" t="e">
        <f t="shared" ca="1" si="162"/>
        <v>#N/A</v>
      </c>
      <c r="CA113" s="296" t="e">
        <f t="shared" ca="1" si="162"/>
        <v>#N/A</v>
      </c>
      <c r="CB113" s="296" t="e">
        <f t="shared" ca="1" si="162"/>
        <v>#N/A</v>
      </c>
      <c r="CC113" s="296" t="e">
        <f t="shared" ca="1" si="158"/>
        <v>#N/A</v>
      </c>
      <c r="CD113" s="297" t="e">
        <f t="shared" ca="1" si="158"/>
        <v>#N/A</v>
      </c>
      <c r="CE113" s="296" t="e">
        <f t="shared" ca="1" si="158"/>
        <v>#N/A</v>
      </c>
      <c r="CF113" s="296" t="e">
        <f t="shared" ca="1" si="158"/>
        <v>#N/A</v>
      </c>
      <c r="CG113" s="296" t="e">
        <f t="shared" ca="1" si="148"/>
        <v>#N/A</v>
      </c>
      <c r="CH113" s="296" t="e">
        <f t="shared" ca="1" si="148"/>
        <v>#N/A</v>
      </c>
      <c r="CI113" s="296" t="e">
        <f t="shared" ca="1" si="148"/>
        <v>#N/A</v>
      </c>
      <c r="CJ113" s="296" t="e">
        <f t="shared" ca="1" si="148"/>
        <v>#N/A</v>
      </c>
      <c r="CK113" s="296" t="e">
        <f t="shared" ca="1" si="148"/>
        <v>#N/A</v>
      </c>
      <c r="CL113" s="296" t="e">
        <f t="shared" ca="1" si="148"/>
        <v>#N/A</v>
      </c>
      <c r="CM113" s="296" t="e">
        <f t="shared" ca="1" si="148"/>
        <v>#N/A</v>
      </c>
      <c r="CN113" s="297" t="e">
        <f t="shared" ca="1" si="148"/>
        <v>#N/A</v>
      </c>
      <c r="CO113" s="296" t="e">
        <f t="shared" ca="1" si="161"/>
        <v>#N/A</v>
      </c>
      <c r="CP113" s="296" t="e">
        <f t="shared" ca="1" si="161"/>
        <v>#N/A</v>
      </c>
      <c r="CQ113" s="296" t="e">
        <f t="shared" ca="1" si="161"/>
        <v>#N/A</v>
      </c>
      <c r="CR113" s="296" t="e">
        <f t="shared" ca="1" si="161"/>
        <v>#N/A</v>
      </c>
      <c r="CS113" s="296" t="e">
        <f t="shared" ca="1" si="161"/>
        <v>#N/A</v>
      </c>
      <c r="CT113" s="296" t="e">
        <f t="shared" ca="1" si="161"/>
        <v>#N/A</v>
      </c>
      <c r="CU113" s="296" t="e">
        <f t="shared" ca="1" si="161"/>
        <v>#N/A</v>
      </c>
      <c r="CV113" s="296" t="e">
        <f t="shared" ca="1" si="161"/>
        <v>#N/A</v>
      </c>
      <c r="CW113" s="296" t="e">
        <f t="shared" ca="1" si="160"/>
        <v>#N/A</v>
      </c>
      <c r="CX113" s="297" t="e">
        <f t="shared" ca="1" si="160"/>
        <v>#N/A</v>
      </c>
      <c r="CY113" s="296" t="e">
        <f t="shared" ca="1" si="160"/>
        <v>#N/A</v>
      </c>
      <c r="CZ113" s="296" t="e">
        <f t="shared" ca="1" si="160"/>
        <v>#N/A</v>
      </c>
      <c r="DA113" s="296" t="e">
        <f t="shared" ca="1" si="157"/>
        <v>#N/A</v>
      </c>
      <c r="DB113" s="296" t="e">
        <f t="shared" ca="1" si="157"/>
        <v>#N/A</v>
      </c>
      <c r="DC113" s="296" t="e">
        <f t="shared" ca="1" si="157"/>
        <v>#N/A</v>
      </c>
      <c r="DD113" s="296" t="e">
        <f t="shared" ca="1" si="157"/>
        <v>#N/A</v>
      </c>
      <c r="DE113" s="296" t="e">
        <f t="shared" ca="1" si="157"/>
        <v>#N/A</v>
      </c>
      <c r="DF113" s="296" t="e">
        <f t="shared" ca="1" si="157"/>
        <v>#N/A</v>
      </c>
      <c r="DG113" s="296" t="e">
        <f t="shared" ca="1" si="157"/>
        <v>#N/A</v>
      </c>
      <c r="DH113" s="297" t="e">
        <f t="shared" ca="1" si="157"/>
        <v>#N/A</v>
      </c>
      <c r="DI113" s="296" t="e">
        <f t="shared" ca="1" si="156"/>
        <v>#N/A</v>
      </c>
      <c r="DJ113" s="296" t="e">
        <f t="shared" ca="1" si="156"/>
        <v>#N/A</v>
      </c>
      <c r="DK113" s="296" t="e">
        <f t="shared" ca="1" si="156"/>
        <v>#N/A</v>
      </c>
      <c r="DL113" s="296" t="e">
        <f t="shared" ca="1" si="156"/>
        <v>#N/A</v>
      </c>
      <c r="DM113" s="296" t="e">
        <f t="shared" ca="1" si="156"/>
        <v>#N/A</v>
      </c>
      <c r="DN113" s="296" t="e">
        <f t="shared" ca="1" si="156"/>
        <v>#N/A</v>
      </c>
      <c r="DO113" s="296" t="e">
        <f t="shared" ca="1" si="156"/>
        <v>#N/A</v>
      </c>
      <c r="DP113" s="296" t="e">
        <f t="shared" ca="1" si="156"/>
        <v>#N/A</v>
      </c>
      <c r="DQ113" s="296" t="e">
        <f t="shared" ca="1" si="156"/>
        <v>#N/A</v>
      </c>
      <c r="DR113" s="297" t="e">
        <f t="shared" ca="1" si="156"/>
        <v>#N/A</v>
      </c>
      <c r="DS113" s="296" t="e">
        <f t="shared" ca="1" si="156"/>
        <v>#N/A</v>
      </c>
      <c r="DT113" s="296" t="e">
        <f t="shared" ca="1" si="156"/>
        <v>#N/A</v>
      </c>
      <c r="DU113" s="296" t="e">
        <f t="shared" ca="1" si="159"/>
        <v>#N/A</v>
      </c>
      <c r="DV113" s="296" t="e">
        <f t="shared" ca="1" si="159"/>
        <v>#N/A</v>
      </c>
      <c r="DW113" s="296" t="e">
        <f t="shared" ca="1" si="159"/>
        <v>#N/A</v>
      </c>
      <c r="DX113" s="296" t="e">
        <f t="shared" ca="1" si="159"/>
        <v>#N/A</v>
      </c>
      <c r="DY113" s="296" t="e">
        <f t="shared" ca="1" si="159"/>
        <v>#N/A</v>
      </c>
      <c r="DZ113" s="296" t="e">
        <f t="shared" ca="1" si="159"/>
        <v>#N/A</v>
      </c>
      <c r="EA113" s="296" t="e">
        <f t="shared" ca="1" si="159"/>
        <v>#N/A</v>
      </c>
      <c r="EB113" s="297" t="e">
        <f t="shared" ca="1" si="159"/>
        <v>#N/A</v>
      </c>
    </row>
    <row r="114" spans="1:132" ht="15" customHeight="1" x14ac:dyDescent="0.35">
      <c r="A114" s="327" t="s">
        <v>100</v>
      </c>
      <c r="B114" s="328">
        <f t="shared" si="134"/>
        <v>6</v>
      </c>
      <c r="C114" s="292" t="e">
        <f ca="1">CONCATENATE($A$1,".",VLOOKUP($F114,Tools!$J$3:$K$6,2,FALSE),".",VLOOKUP($A114,Tools!$N$3:$O$10,2,FALSE),".",1,".",VLOOKUP($G114,Tools!$R$3:$S$23,2,FALSE),".",$H114)</f>
        <v>#N/A</v>
      </c>
      <c r="D114" s="293" t="e">
        <f t="shared" ca="1" si="166"/>
        <v>#N/A</v>
      </c>
      <c r="E114" s="293" t="e">
        <f t="shared" ca="1" si="166"/>
        <v>#N/A</v>
      </c>
      <c r="F114" s="293" t="e">
        <f t="shared" ca="1" si="166"/>
        <v>#N/A</v>
      </c>
      <c r="G114" s="293" t="e">
        <f t="shared" ca="1" si="166"/>
        <v>#N/A</v>
      </c>
      <c r="H114" s="294" t="e">
        <f t="shared" ca="1" si="131"/>
        <v>#N/A</v>
      </c>
      <c r="I114" s="295" t="e">
        <f t="shared" ca="1" si="143"/>
        <v>#N/A</v>
      </c>
      <c r="J114" s="295" t="e">
        <f t="shared" ca="1" si="143"/>
        <v>#N/A</v>
      </c>
      <c r="K114" s="295" t="e">
        <f t="shared" ca="1" si="143"/>
        <v>#N/A</v>
      </c>
      <c r="L114" s="329" t="e">
        <f t="shared" ca="1" si="143"/>
        <v>#N/A</v>
      </c>
      <c r="M114" s="296" t="e">
        <f t="shared" ca="1" si="165"/>
        <v>#N/A</v>
      </c>
      <c r="N114" s="296" t="e">
        <f t="shared" ca="1" si="165"/>
        <v>#N/A</v>
      </c>
      <c r="O114" s="296" t="e">
        <f t="shared" ca="1" si="165"/>
        <v>#N/A</v>
      </c>
      <c r="P114" s="296" t="e">
        <f t="shared" ca="1" si="165"/>
        <v>#N/A</v>
      </c>
      <c r="Q114" s="296" t="e">
        <f t="shared" ca="1" si="165"/>
        <v>#N/A</v>
      </c>
      <c r="R114" s="296" t="e">
        <f t="shared" ca="1" si="165"/>
        <v>#N/A</v>
      </c>
      <c r="S114" s="296" t="e">
        <f t="shared" ca="1" si="165"/>
        <v>#N/A</v>
      </c>
      <c r="T114" s="296" t="e">
        <f t="shared" ca="1" si="165"/>
        <v>#N/A</v>
      </c>
      <c r="U114" s="296" t="e">
        <f t="shared" ca="1" si="165"/>
        <v>#N/A</v>
      </c>
      <c r="V114" s="297" t="e">
        <f t="shared" ca="1" si="165"/>
        <v>#N/A</v>
      </c>
      <c r="W114" s="296" t="e">
        <f t="shared" ca="1" si="165"/>
        <v>#N/A</v>
      </c>
      <c r="X114" s="296" t="e">
        <f t="shared" ca="1" si="165"/>
        <v>#N/A</v>
      </c>
      <c r="Y114" s="296" t="e">
        <f t="shared" ca="1" si="165"/>
        <v>#N/A</v>
      </c>
      <c r="Z114" s="296" t="e">
        <f t="shared" ca="1" si="165"/>
        <v>#N/A</v>
      </c>
      <c r="AA114" s="296" t="e">
        <f t="shared" ca="1" si="165"/>
        <v>#N/A</v>
      </c>
      <c r="AB114" s="296" t="e">
        <f t="shared" ca="1" si="165"/>
        <v>#N/A</v>
      </c>
      <c r="AC114" s="296" t="e">
        <f t="shared" ca="1" si="165"/>
        <v>#N/A</v>
      </c>
      <c r="AD114" s="296" t="e">
        <f t="shared" ca="1" si="163"/>
        <v>#N/A</v>
      </c>
      <c r="AE114" s="296" t="e">
        <f t="shared" ca="1" si="163"/>
        <v>#N/A</v>
      </c>
      <c r="AF114" s="297" t="e">
        <f t="shared" ca="1" si="163"/>
        <v>#N/A</v>
      </c>
      <c r="AG114" s="296" t="e">
        <f t="shared" ca="1" si="163"/>
        <v>#N/A</v>
      </c>
      <c r="AH114" s="296" t="e">
        <f t="shared" ca="1" si="163"/>
        <v>#N/A</v>
      </c>
      <c r="AI114" s="296" t="e">
        <f t="shared" ca="1" si="163"/>
        <v>#N/A</v>
      </c>
      <c r="AJ114" s="296" t="e">
        <f t="shared" ca="1" si="163"/>
        <v>#N/A</v>
      </c>
      <c r="AK114" s="296" t="e">
        <f t="shared" ca="1" si="163"/>
        <v>#N/A</v>
      </c>
      <c r="AL114" s="296" t="e">
        <f t="shared" ca="1" si="163"/>
        <v>#N/A</v>
      </c>
      <c r="AM114" s="296" t="e">
        <f t="shared" ca="1" si="163"/>
        <v>#N/A</v>
      </c>
      <c r="AN114" s="296" t="e">
        <f t="shared" ca="1" si="163"/>
        <v>#N/A</v>
      </c>
      <c r="AO114" s="296" t="e">
        <f t="shared" ca="1" si="163"/>
        <v>#N/A</v>
      </c>
      <c r="AP114" s="297" t="e">
        <f t="shared" ca="1" si="163"/>
        <v>#N/A</v>
      </c>
      <c r="AQ114" s="296" t="e">
        <f t="shared" ca="1" si="163"/>
        <v>#N/A</v>
      </c>
      <c r="AR114" s="296" t="e">
        <f t="shared" ca="1" si="163"/>
        <v>#N/A</v>
      </c>
      <c r="AS114" s="296" t="e">
        <f t="shared" ca="1" si="163"/>
        <v>#N/A</v>
      </c>
      <c r="AT114" s="296" t="e">
        <f t="shared" ca="1" si="163"/>
        <v>#N/A</v>
      </c>
      <c r="AU114" s="296" t="e">
        <f t="shared" ca="1" si="163"/>
        <v>#N/A</v>
      </c>
      <c r="AV114" s="296" t="e">
        <f t="shared" ca="1" si="164"/>
        <v>#N/A</v>
      </c>
      <c r="AW114" s="296" t="e">
        <f t="shared" ca="1" si="164"/>
        <v>#N/A</v>
      </c>
      <c r="AX114" s="296" t="e">
        <f t="shared" ca="1" si="164"/>
        <v>#N/A</v>
      </c>
      <c r="AY114" s="296" t="e">
        <f t="shared" ca="1" si="164"/>
        <v>#N/A</v>
      </c>
      <c r="AZ114" s="297" t="e">
        <f t="shared" ca="1" si="164"/>
        <v>#N/A</v>
      </c>
      <c r="BA114" s="296" t="e">
        <f t="shared" ca="1" si="164"/>
        <v>#N/A</v>
      </c>
      <c r="BB114" s="296" t="e">
        <f t="shared" ca="1" si="164"/>
        <v>#N/A</v>
      </c>
      <c r="BC114" s="296" t="e">
        <f t="shared" ca="1" si="164"/>
        <v>#N/A</v>
      </c>
      <c r="BD114" s="296" t="e">
        <f t="shared" ca="1" si="164"/>
        <v>#N/A</v>
      </c>
      <c r="BE114" s="296" t="e">
        <f t="shared" ca="1" si="164"/>
        <v>#N/A</v>
      </c>
      <c r="BF114" s="296" t="e">
        <f t="shared" ca="1" si="164"/>
        <v>#N/A</v>
      </c>
      <c r="BG114" s="296" t="e">
        <f t="shared" ca="1" si="164"/>
        <v>#N/A</v>
      </c>
      <c r="BH114" s="296" t="e">
        <f t="shared" ca="1" si="164"/>
        <v>#N/A</v>
      </c>
      <c r="BI114" s="296" t="e">
        <f t="shared" ca="1" si="164"/>
        <v>#N/A</v>
      </c>
      <c r="BJ114" s="297" t="e">
        <f t="shared" ca="1" si="164"/>
        <v>#N/A</v>
      </c>
      <c r="BK114" s="296" t="e">
        <f t="shared" ca="1" si="164"/>
        <v>#N/A</v>
      </c>
      <c r="BL114" s="296" t="e">
        <f t="shared" ca="1" si="164"/>
        <v>#N/A</v>
      </c>
      <c r="BM114" s="296" t="e">
        <f t="shared" ca="1" si="162"/>
        <v>#N/A</v>
      </c>
      <c r="BN114" s="296" t="e">
        <f t="shared" ca="1" si="162"/>
        <v>#N/A</v>
      </c>
      <c r="BO114" s="296" t="e">
        <f t="shared" ca="1" si="162"/>
        <v>#N/A</v>
      </c>
      <c r="BP114" s="296" t="e">
        <f t="shared" ca="1" si="162"/>
        <v>#N/A</v>
      </c>
      <c r="BQ114" s="296" t="e">
        <f t="shared" ca="1" si="162"/>
        <v>#N/A</v>
      </c>
      <c r="BR114" s="296" t="e">
        <f t="shared" ca="1" si="162"/>
        <v>#N/A</v>
      </c>
      <c r="BS114" s="296" t="e">
        <f t="shared" ca="1" si="162"/>
        <v>#N/A</v>
      </c>
      <c r="BT114" s="297" t="e">
        <f t="shared" ca="1" si="162"/>
        <v>#N/A</v>
      </c>
      <c r="BU114" s="296" t="e">
        <f t="shared" ca="1" si="162"/>
        <v>#N/A</v>
      </c>
      <c r="BV114" s="296" t="e">
        <f t="shared" ca="1" si="162"/>
        <v>#N/A</v>
      </c>
      <c r="BW114" s="296" t="e">
        <f t="shared" ca="1" si="162"/>
        <v>#N/A</v>
      </c>
      <c r="BX114" s="296" t="e">
        <f t="shared" ca="1" si="162"/>
        <v>#N/A</v>
      </c>
      <c r="BY114" s="296" t="e">
        <f t="shared" ca="1" si="162"/>
        <v>#N/A</v>
      </c>
      <c r="BZ114" s="296" t="e">
        <f t="shared" ca="1" si="162"/>
        <v>#N/A</v>
      </c>
      <c r="CA114" s="296" t="e">
        <f t="shared" ca="1" si="162"/>
        <v>#N/A</v>
      </c>
      <c r="CB114" s="296" t="e">
        <f t="shared" ca="1" si="162"/>
        <v>#N/A</v>
      </c>
      <c r="CC114" s="296" t="e">
        <f t="shared" ca="1" si="158"/>
        <v>#N/A</v>
      </c>
      <c r="CD114" s="297" t="e">
        <f t="shared" ca="1" si="158"/>
        <v>#N/A</v>
      </c>
      <c r="CE114" s="296" t="e">
        <f t="shared" ca="1" si="158"/>
        <v>#N/A</v>
      </c>
      <c r="CF114" s="296" t="e">
        <f t="shared" ca="1" si="158"/>
        <v>#N/A</v>
      </c>
      <c r="CG114" s="296" t="e">
        <f t="shared" ca="1" si="148"/>
        <v>#N/A</v>
      </c>
      <c r="CH114" s="296" t="e">
        <f t="shared" ca="1" si="148"/>
        <v>#N/A</v>
      </c>
      <c r="CI114" s="296" t="e">
        <f t="shared" ca="1" si="148"/>
        <v>#N/A</v>
      </c>
      <c r="CJ114" s="296" t="e">
        <f t="shared" ca="1" si="148"/>
        <v>#N/A</v>
      </c>
      <c r="CK114" s="296" t="e">
        <f t="shared" ca="1" si="148"/>
        <v>#N/A</v>
      </c>
      <c r="CL114" s="296" t="e">
        <f t="shared" ca="1" si="148"/>
        <v>#N/A</v>
      </c>
      <c r="CM114" s="296" t="e">
        <f t="shared" ca="1" si="148"/>
        <v>#N/A</v>
      </c>
      <c r="CN114" s="297" t="e">
        <f t="shared" ca="1" si="148"/>
        <v>#N/A</v>
      </c>
      <c r="CO114" s="296" t="e">
        <f t="shared" ca="1" si="161"/>
        <v>#N/A</v>
      </c>
      <c r="CP114" s="296" t="e">
        <f t="shared" ca="1" si="161"/>
        <v>#N/A</v>
      </c>
      <c r="CQ114" s="296" t="e">
        <f t="shared" ca="1" si="161"/>
        <v>#N/A</v>
      </c>
      <c r="CR114" s="296" t="e">
        <f t="shared" ca="1" si="161"/>
        <v>#N/A</v>
      </c>
      <c r="CS114" s="296" t="e">
        <f t="shared" ca="1" si="161"/>
        <v>#N/A</v>
      </c>
      <c r="CT114" s="296" t="e">
        <f t="shared" ca="1" si="161"/>
        <v>#N/A</v>
      </c>
      <c r="CU114" s="296" t="e">
        <f t="shared" ca="1" si="161"/>
        <v>#N/A</v>
      </c>
      <c r="CV114" s="296" t="e">
        <f t="shared" ca="1" si="161"/>
        <v>#N/A</v>
      </c>
      <c r="CW114" s="296" t="e">
        <f t="shared" ca="1" si="160"/>
        <v>#N/A</v>
      </c>
      <c r="CX114" s="297" t="e">
        <f t="shared" ca="1" si="160"/>
        <v>#N/A</v>
      </c>
      <c r="CY114" s="296" t="e">
        <f t="shared" ca="1" si="160"/>
        <v>#N/A</v>
      </c>
      <c r="CZ114" s="296" t="e">
        <f t="shared" ca="1" si="160"/>
        <v>#N/A</v>
      </c>
      <c r="DA114" s="296" t="e">
        <f t="shared" ca="1" si="157"/>
        <v>#N/A</v>
      </c>
      <c r="DB114" s="296" t="e">
        <f t="shared" ca="1" si="157"/>
        <v>#N/A</v>
      </c>
      <c r="DC114" s="296" t="e">
        <f t="shared" ca="1" si="157"/>
        <v>#N/A</v>
      </c>
      <c r="DD114" s="296" t="e">
        <f t="shared" ca="1" si="157"/>
        <v>#N/A</v>
      </c>
      <c r="DE114" s="296" t="e">
        <f t="shared" ca="1" si="157"/>
        <v>#N/A</v>
      </c>
      <c r="DF114" s="296" t="e">
        <f t="shared" ca="1" si="157"/>
        <v>#N/A</v>
      </c>
      <c r="DG114" s="296" t="e">
        <f t="shared" ca="1" si="157"/>
        <v>#N/A</v>
      </c>
      <c r="DH114" s="297" t="e">
        <f t="shared" ca="1" si="157"/>
        <v>#N/A</v>
      </c>
      <c r="DI114" s="296" t="e">
        <f t="shared" ca="1" si="157"/>
        <v>#N/A</v>
      </c>
      <c r="DJ114" s="296" t="e">
        <f t="shared" ca="1" si="157"/>
        <v>#N/A</v>
      </c>
      <c r="DK114" s="296" t="e">
        <f t="shared" ca="1" si="157"/>
        <v>#N/A</v>
      </c>
      <c r="DL114" s="296" t="e">
        <f t="shared" ca="1" si="157"/>
        <v>#N/A</v>
      </c>
      <c r="DM114" s="296" t="e">
        <f t="shared" ca="1" si="157"/>
        <v>#N/A</v>
      </c>
      <c r="DN114" s="296" t="e">
        <f t="shared" ca="1" si="157"/>
        <v>#N/A</v>
      </c>
      <c r="DO114" s="296" t="e">
        <f t="shared" ca="1" si="157"/>
        <v>#N/A</v>
      </c>
      <c r="DP114" s="296" t="e">
        <f t="shared" ca="1" si="157"/>
        <v>#N/A</v>
      </c>
      <c r="DQ114" s="296" t="e">
        <f t="shared" ref="DQ114:DT121" ca="1" si="167">IFERROR(INDEX(INDIRECT(CONCATENATE($A114,"!$A$1:$Z$999")),MATCH($B114,INDIRECT(CONCATENATE($A114,"!$A:$A")),0)+DQ$3,DQ$2)/$L114,INDEX(INDIRECT(CONCATENATE($A114,"!$A$1:$Z$999")),MATCH($B114,INDIRECT(CONCATENATE($A114,"!$A:$A")),0)+DQ$3,DQ$2))</f>
        <v>#N/A</v>
      </c>
      <c r="DR114" s="297" t="e">
        <f t="shared" ca="1" si="167"/>
        <v>#N/A</v>
      </c>
      <c r="DS114" s="296" t="e">
        <f t="shared" ca="1" si="167"/>
        <v>#N/A</v>
      </c>
      <c r="DT114" s="296" t="e">
        <f t="shared" ca="1" si="167"/>
        <v>#N/A</v>
      </c>
      <c r="DU114" s="296" t="e">
        <f t="shared" ca="1" si="159"/>
        <v>#N/A</v>
      </c>
      <c r="DV114" s="296" t="e">
        <f t="shared" ca="1" si="159"/>
        <v>#N/A</v>
      </c>
      <c r="DW114" s="296" t="e">
        <f t="shared" ca="1" si="159"/>
        <v>#N/A</v>
      </c>
      <c r="DX114" s="296" t="e">
        <f t="shared" ca="1" si="159"/>
        <v>#N/A</v>
      </c>
      <c r="DY114" s="296" t="e">
        <f t="shared" ca="1" si="159"/>
        <v>#N/A</v>
      </c>
      <c r="DZ114" s="296" t="e">
        <f t="shared" ca="1" si="159"/>
        <v>#N/A</v>
      </c>
      <c r="EA114" s="296" t="e">
        <f t="shared" ca="1" si="159"/>
        <v>#N/A</v>
      </c>
      <c r="EB114" s="297" t="e">
        <f t="shared" ca="1" si="159"/>
        <v>#N/A</v>
      </c>
    </row>
    <row r="115" spans="1:132" ht="15" customHeight="1" x14ac:dyDescent="0.35">
      <c r="A115" s="327" t="s">
        <v>100</v>
      </c>
      <c r="B115" s="328">
        <f t="shared" si="134"/>
        <v>7</v>
      </c>
      <c r="C115" s="292" t="e">
        <f ca="1">CONCATENATE($A$1,".",VLOOKUP($F115,Tools!$J$3:$K$6,2,FALSE),".",VLOOKUP($A115,Tools!$N$3:$O$10,2,FALSE),".",1,".",VLOOKUP($G115,Tools!$R$3:$S$23,2,FALSE),".",$H115)</f>
        <v>#N/A</v>
      </c>
      <c r="D115" s="293" t="e">
        <f t="shared" ca="1" si="166"/>
        <v>#N/A</v>
      </c>
      <c r="E115" s="293" t="e">
        <f t="shared" ca="1" si="166"/>
        <v>#N/A</v>
      </c>
      <c r="F115" s="293" t="e">
        <f t="shared" ca="1" si="166"/>
        <v>#N/A</v>
      </c>
      <c r="G115" s="293" t="e">
        <f t="shared" ca="1" si="166"/>
        <v>#N/A</v>
      </c>
      <c r="H115" s="294" t="e">
        <f t="shared" ca="1" si="131"/>
        <v>#N/A</v>
      </c>
      <c r="I115" s="295" t="e">
        <f t="shared" ca="1" si="143"/>
        <v>#N/A</v>
      </c>
      <c r="J115" s="295" t="e">
        <f t="shared" ca="1" si="143"/>
        <v>#N/A</v>
      </c>
      <c r="K115" s="295" t="e">
        <f t="shared" ca="1" si="143"/>
        <v>#N/A</v>
      </c>
      <c r="L115" s="329" t="e">
        <f t="shared" ca="1" si="143"/>
        <v>#N/A</v>
      </c>
      <c r="M115" s="296" t="e">
        <f t="shared" ca="1" si="165"/>
        <v>#N/A</v>
      </c>
      <c r="N115" s="296" t="e">
        <f t="shared" ca="1" si="165"/>
        <v>#N/A</v>
      </c>
      <c r="O115" s="296" t="e">
        <f t="shared" ca="1" si="165"/>
        <v>#N/A</v>
      </c>
      <c r="P115" s="296" t="e">
        <f t="shared" ca="1" si="165"/>
        <v>#N/A</v>
      </c>
      <c r="Q115" s="296" t="e">
        <f t="shared" ca="1" si="165"/>
        <v>#N/A</v>
      </c>
      <c r="R115" s="296" t="e">
        <f t="shared" ca="1" si="165"/>
        <v>#N/A</v>
      </c>
      <c r="S115" s="296" t="e">
        <f t="shared" ca="1" si="165"/>
        <v>#N/A</v>
      </c>
      <c r="T115" s="296" t="e">
        <f t="shared" ca="1" si="165"/>
        <v>#N/A</v>
      </c>
      <c r="U115" s="296" t="e">
        <f t="shared" ca="1" si="165"/>
        <v>#N/A</v>
      </c>
      <c r="V115" s="297" t="e">
        <f t="shared" ca="1" si="165"/>
        <v>#N/A</v>
      </c>
      <c r="W115" s="296" t="e">
        <f t="shared" ca="1" si="165"/>
        <v>#N/A</v>
      </c>
      <c r="X115" s="296" t="e">
        <f t="shared" ca="1" si="165"/>
        <v>#N/A</v>
      </c>
      <c r="Y115" s="296" t="e">
        <f t="shared" ca="1" si="165"/>
        <v>#N/A</v>
      </c>
      <c r="Z115" s="296" t="e">
        <f t="shared" ca="1" si="165"/>
        <v>#N/A</v>
      </c>
      <c r="AA115" s="296" t="e">
        <f t="shared" ca="1" si="165"/>
        <v>#N/A</v>
      </c>
      <c r="AB115" s="296" t="e">
        <f t="shared" ca="1" si="165"/>
        <v>#N/A</v>
      </c>
      <c r="AC115" s="296" t="e">
        <f t="shared" ca="1" si="165"/>
        <v>#N/A</v>
      </c>
      <c r="AD115" s="296" t="e">
        <f t="shared" ca="1" si="163"/>
        <v>#N/A</v>
      </c>
      <c r="AE115" s="296" t="e">
        <f t="shared" ca="1" si="163"/>
        <v>#N/A</v>
      </c>
      <c r="AF115" s="297" t="e">
        <f t="shared" ca="1" si="163"/>
        <v>#N/A</v>
      </c>
      <c r="AG115" s="296" t="e">
        <f t="shared" ca="1" si="163"/>
        <v>#N/A</v>
      </c>
      <c r="AH115" s="296" t="e">
        <f t="shared" ca="1" si="163"/>
        <v>#N/A</v>
      </c>
      <c r="AI115" s="296" t="e">
        <f t="shared" ca="1" si="163"/>
        <v>#N/A</v>
      </c>
      <c r="AJ115" s="296" t="e">
        <f t="shared" ca="1" si="163"/>
        <v>#N/A</v>
      </c>
      <c r="AK115" s="296" t="e">
        <f t="shared" ca="1" si="163"/>
        <v>#N/A</v>
      </c>
      <c r="AL115" s="296" t="e">
        <f t="shared" ca="1" si="163"/>
        <v>#N/A</v>
      </c>
      <c r="AM115" s="296" t="e">
        <f t="shared" ca="1" si="163"/>
        <v>#N/A</v>
      </c>
      <c r="AN115" s="296" t="e">
        <f t="shared" ca="1" si="163"/>
        <v>#N/A</v>
      </c>
      <c r="AO115" s="296" t="e">
        <f t="shared" ca="1" si="163"/>
        <v>#N/A</v>
      </c>
      <c r="AP115" s="297" t="e">
        <f t="shared" ca="1" si="163"/>
        <v>#N/A</v>
      </c>
      <c r="AQ115" s="296" t="e">
        <f t="shared" ca="1" si="163"/>
        <v>#N/A</v>
      </c>
      <c r="AR115" s="296" t="e">
        <f t="shared" ca="1" si="163"/>
        <v>#N/A</v>
      </c>
      <c r="AS115" s="296" t="e">
        <f t="shared" ca="1" si="163"/>
        <v>#N/A</v>
      </c>
      <c r="AT115" s="296" t="e">
        <f t="shared" ca="1" si="163"/>
        <v>#N/A</v>
      </c>
      <c r="AU115" s="296" t="e">
        <f t="shared" ca="1" si="163"/>
        <v>#N/A</v>
      </c>
      <c r="AV115" s="296" t="e">
        <f t="shared" ca="1" si="164"/>
        <v>#N/A</v>
      </c>
      <c r="AW115" s="296" t="e">
        <f t="shared" ca="1" si="164"/>
        <v>#N/A</v>
      </c>
      <c r="AX115" s="296" t="e">
        <f t="shared" ca="1" si="164"/>
        <v>#N/A</v>
      </c>
      <c r="AY115" s="296" t="e">
        <f t="shared" ca="1" si="164"/>
        <v>#N/A</v>
      </c>
      <c r="AZ115" s="297" t="e">
        <f t="shared" ca="1" si="164"/>
        <v>#N/A</v>
      </c>
      <c r="BA115" s="296" t="e">
        <f t="shared" ca="1" si="164"/>
        <v>#N/A</v>
      </c>
      <c r="BB115" s="296" t="e">
        <f t="shared" ca="1" si="164"/>
        <v>#N/A</v>
      </c>
      <c r="BC115" s="296" t="e">
        <f t="shared" ca="1" si="164"/>
        <v>#N/A</v>
      </c>
      <c r="BD115" s="296" t="e">
        <f t="shared" ca="1" si="164"/>
        <v>#N/A</v>
      </c>
      <c r="BE115" s="296" t="e">
        <f t="shared" ca="1" si="164"/>
        <v>#N/A</v>
      </c>
      <c r="BF115" s="296" t="e">
        <f t="shared" ca="1" si="164"/>
        <v>#N/A</v>
      </c>
      <c r="BG115" s="296" t="e">
        <f t="shared" ca="1" si="164"/>
        <v>#N/A</v>
      </c>
      <c r="BH115" s="296" t="e">
        <f t="shared" ca="1" si="164"/>
        <v>#N/A</v>
      </c>
      <c r="BI115" s="296" t="e">
        <f t="shared" ca="1" si="164"/>
        <v>#N/A</v>
      </c>
      <c r="BJ115" s="297" t="e">
        <f t="shared" ca="1" si="164"/>
        <v>#N/A</v>
      </c>
      <c r="BK115" s="296" t="e">
        <f t="shared" ca="1" si="164"/>
        <v>#N/A</v>
      </c>
      <c r="BL115" s="296" t="e">
        <f t="shared" ca="1" si="164"/>
        <v>#N/A</v>
      </c>
      <c r="BM115" s="296" t="e">
        <f t="shared" ca="1" si="162"/>
        <v>#N/A</v>
      </c>
      <c r="BN115" s="296" t="e">
        <f t="shared" ca="1" si="162"/>
        <v>#N/A</v>
      </c>
      <c r="BO115" s="296" t="e">
        <f t="shared" ca="1" si="162"/>
        <v>#N/A</v>
      </c>
      <c r="BP115" s="296" t="e">
        <f t="shared" ca="1" si="162"/>
        <v>#N/A</v>
      </c>
      <c r="BQ115" s="296" t="e">
        <f t="shared" ca="1" si="162"/>
        <v>#N/A</v>
      </c>
      <c r="BR115" s="296" t="e">
        <f t="shared" ca="1" si="162"/>
        <v>#N/A</v>
      </c>
      <c r="BS115" s="296" t="e">
        <f t="shared" ca="1" si="162"/>
        <v>#N/A</v>
      </c>
      <c r="BT115" s="297" t="e">
        <f t="shared" ca="1" si="162"/>
        <v>#N/A</v>
      </c>
      <c r="BU115" s="296" t="e">
        <f t="shared" ca="1" si="162"/>
        <v>#N/A</v>
      </c>
      <c r="BV115" s="296" t="e">
        <f t="shared" ca="1" si="162"/>
        <v>#N/A</v>
      </c>
      <c r="BW115" s="296" t="e">
        <f t="shared" ca="1" si="162"/>
        <v>#N/A</v>
      </c>
      <c r="BX115" s="296" t="e">
        <f t="shared" ca="1" si="162"/>
        <v>#N/A</v>
      </c>
      <c r="BY115" s="296" t="e">
        <f t="shared" ca="1" si="162"/>
        <v>#N/A</v>
      </c>
      <c r="BZ115" s="296" t="e">
        <f t="shared" ca="1" si="162"/>
        <v>#N/A</v>
      </c>
      <c r="CA115" s="296" t="e">
        <f t="shared" ca="1" si="162"/>
        <v>#N/A</v>
      </c>
      <c r="CB115" s="296" t="e">
        <f t="shared" ca="1" si="162"/>
        <v>#N/A</v>
      </c>
      <c r="CC115" s="296" t="e">
        <f t="shared" ca="1" si="158"/>
        <v>#N/A</v>
      </c>
      <c r="CD115" s="297" t="e">
        <f t="shared" ca="1" si="158"/>
        <v>#N/A</v>
      </c>
      <c r="CE115" s="296" t="e">
        <f t="shared" ca="1" si="158"/>
        <v>#N/A</v>
      </c>
      <c r="CF115" s="296" t="e">
        <f t="shared" ca="1" si="158"/>
        <v>#N/A</v>
      </c>
      <c r="CG115" s="296" t="e">
        <f t="shared" ca="1" si="148"/>
        <v>#N/A</v>
      </c>
      <c r="CH115" s="296" t="e">
        <f t="shared" ca="1" si="148"/>
        <v>#N/A</v>
      </c>
      <c r="CI115" s="296" t="e">
        <f t="shared" ca="1" si="148"/>
        <v>#N/A</v>
      </c>
      <c r="CJ115" s="296" t="e">
        <f t="shared" ca="1" si="148"/>
        <v>#N/A</v>
      </c>
      <c r="CK115" s="296" t="e">
        <f t="shared" ca="1" si="148"/>
        <v>#N/A</v>
      </c>
      <c r="CL115" s="296" t="e">
        <f t="shared" ca="1" si="148"/>
        <v>#N/A</v>
      </c>
      <c r="CM115" s="296" t="e">
        <f t="shared" ca="1" si="148"/>
        <v>#N/A</v>
      </c>
      <c r="CN115" s="297" t="e">
        <f t="shared" ca="1" si="148"/>
        <v>#N/A</v>
      </c>
      <c r="CO115" s="296" t="e">
        <f t="shared" ca="1" si="161"/>
        <v>#N/A</v>
      </c>
      <c r="CP115" s="296" t="e">
        <f t="shared" ca="1" si="161"/>
        <v>#N/A</v>
      </c>
      <c r="CQ115" s="296" t="e">
        <f t="shared" ca="1" si="161"/>
        <v>#N/A</v>
      </c>
      <c r="CR115" s="296" t="e">
        <f t="shared" ca="1" si="161"/>
        <v>#N/A</v>
      </c>
      <c r="CS115" s="296" t="e">
        <f t="shared" ca="1" si="161"/>
        <v>#N/A</v>
      </c>
      <c r="CT115" s="296" t="e">
        <f t="shared" ca="1" si="161"/>
        <v>#N/A</v>
      </c>
      <c r="CU115" s="296" t="e">
        <f t="shared" ca="1" si="161"/>
        <v>#N/A</v>
      </c>
      <c r="CV115" s="296" t="e">
        <f t="shared" ca="1" si="161"/>
        <v>#N/A</v>
      </c>
      <c r="CW115" s="296" t="e">
        <f t="shared" ca="1" si="160"/>
        <v>#N/A</v>
      </c>
      <c r="CX115" s="297" t="e">
        <f t="shared" ca="1" si="160"/>
        <v>#N/A</v>
      </c>
      <c r="CY115" s="296" t="e">
        <f t="shared" ca="1" si="160"/>
        <v>#N/A</v>
      </c>
      <c r="CZ115" s="296" t="e">
        <f t="shared" ca="1" si="160"/>
        <v>#N/A</v>
      </c>
      <c r="DA115" s="296" t="e">
        <f t="shared" ca="1" si="157"/>
        <v>#N/A</v>
      </c>
      <c r="DB115" s="296" t="e">
        <f t="shared" ca="1" si="157"/>
        <v>#N/A</v>
      </c>
      <c r="DC115" s="296" t="e">
        <f t="shared" ca="1" si="157"/>
        <v>#N/A</v>
      </c>
      <c r="DD115" s="296" t="e">
        <f t="shared" ca="1" si="157"/>
        <v>#N/A</v>
      </c>
      <c r="DE115" s="296" t="e">
        <f t="shared" ca="1" si="157"/>
        <v>#N/A</v>
      </c>
      <c r="DF115" s="296" t="e">
        <f t="shared" ca="1" si="157"/>
        <v>#N/A</v>
      </c>
      <c r="DG115" s="296" t="e">
        <f t="shared" ca="1" si="157"/>
        <v>#N/A</v>
      </c>
      <c r="DH115" s="297" t="e">
        <f t="shared" ca="1" si="157"/>
        <v>#N/A</v>
      </c>
      <c r="DI115" s="296" t="e">
        <f t="shared" ca="1" si="157"/>
        <v>#N/A</v>
      </c>
      <c r="DJ115" s="296" t="e">
        <f t="shared" ca="1" si="157"/>
        <v>#N/A</v>
      </c>
      <c r="DK115" s="296" t="e">
        <f t="shared" ca="1" si="157"/>
        <v>#N/A</v>
      </c>
      <c r="DL115" s="296" t="e">
        <f t="shared" ca="1" si="157"/>
        <v>#N/A</v>
      </c>
      <c r="DM115" s="296" t="e">
        <f t="shared" ca="1" si="157"/>
        <v>#N/A</v>
      </c>
      <c r="DN115" s="296" t="e">
        <f t="shared" ca="1" si="157"/>
        <v>#N/A</v>
      </c>
      <c r="DO115" s="296" t="e">
        <f t="shared" ca="1" si="157"/>
        <v>#N/A</v>
      </c>
      <c r="DP115" s="296" t="e">
        <f t="shared" ca="1" si="157"/>
        <v>#N/A</v>
      </c>
      <c r="DQ115" s="296" t="e">
        <f t="shared" ca="1" si="167"/>
        <v>#N/A</v>
      </c>
      <c r="DR115" s="297" t="e">
        <f t="shared" ca="1" si="167"/>
        <v>#N/A</v>
      </c>
      <c r="DS115" s="296" t="e">
        <f t="shared" ca="1" si="167"/>
        <v>#N/A</v>
      </c>
      <c r="DT115" s="296" t="e">
        <f t="shared" ca="1" si="167"/>
        <v>#N/A</v>
      </c>
      <c r="DU115" s="296" t="e">
        <f t="shared" ca="1" si="159"/>
        <v>#N/A</v>
      </c>
      <c r="DV115" s="296" t="e">
        <f t="shared" ca="1" si="159"/>
        <v>#N/A</v>
      </c>
      <c r="DW115" s="296" t="e">
        <f t="shared" ca="1" si="159"/>
        <v>#N/A</v>
      </c>
      <c r="DX115" s="296" t="e">
        <f t="shared" ca="1" si="159"/>
        <v>#N/A</v>
      </c>
      <c r="DY115" s="296" t="e">
        <f t="shared" ca="1" si="159"/>
        <v>#N/A</v>
      </c>
      <c r="DZ115" s="296" t="e">
        <f t="shared" ca="1" si="159"/>
        <v>#N/A</v>
      </c>
      <c r="EA115" s="296" t="e">
        <f t="shared" ca="1" si="159"/>
        <v>#N/A</v>
      </c>
      <c r="EB115" s="297" t="e">
        <f t="shared" ca="1" si="159"/>
        <v>#N/A</v>
      </c>
    </row>
    <row r="116" spans="1:132" ht="15" customHeight="1" x14ac:dyDescent="0.35">
      <c r="A116" s="327" t="s">
        <v>100</v>
      </c>
      <c r="B116" s="328">
        <f t="shared" si="134"/>
        <v>8</v>
      </c>
      <c r="C116" s="292" t="e">
        <f ca="1">CONCATENATE($A$1,".",VLOOKUP($F116,Tools!$J$3:$K$6,2,FALSE),".",VLOOKUP($A116,Tools!$N$3:$O$10,2,FALSE),".",1,".",VLOOKUP($G116,Tools!$R$3:$S$23,2,FALSE),".",$H116)</f>
        <v>#N/A</v>
      </c>
      <c r="D116" s="293" t="e">
        <f t="shared" ca="1" si="166"/>
        <v>#N/A</v>
      </c>
      <c r="E116" s="293" t="e">
        <f t="shared" ca="1" si="166"/>
        <v>#N/A</v>
      </c>
      <c r="F116" s="293" t="e">
        <f t="shared" ca="1" si="166"/>
        <v>#N/A</v>
      </c>
      <c r="G116" s="293" t="e">
        <f t="shared" ca="1" si="166"/>
        <v>#N/A</v>
      </c>
      <c r="H116" s="294" t="e">
        <f t="shared" ca="1" si="131"/>
        <v>#N/A</v>
      </c>
      <c r="I116" s="295" t="e">
        <f t="shared" ca="1" si="143"/>
        <v>#N/A</v>
      </c>
      <c r="J116" s="295" t="e">
        <f t="shared" ca="1" si="143"/>
        <v>#N/A</v>
      </c>
      <c r="K116" s="295" t="e">
        <f t="shared" ca="1" si="143"/>
        <v>#N/A</v>
      </c>
      <c r="L116" s="329" t="e">
        <f t="shared" ca="1" si="143"/>
        <v>#N/A</v>
      </c>
      <c r="M116" s="296" t="e">
        <f t="shared" ca="1" si="165"/>
        <v>#N/A</v>
      </c>
      <c r="N116" s="296" t="e">
        <f t="shared" ca="1" si="165"/>
        <v>#N/A</v>
      </c>
      <c r="O116" s="296" t="e">
        <f t="shared" ca="1" si="165"/>
        <v>#N/A</v>
      </c>
      <c r="P116" s="296" t="e">
        <f t="shared" ca="1" si="165"/>
        <v>#N/A</v>
      </c>
      <c r="Q116" s="296" t="e">
        <f t="shared" ca="1" si="165"/>
        <v>#N/A</v>
      </c>
      <c r="R116" s="296" t="e">
        <f t="shared" ca="1" si="165"/>
        <v>#N/A</v>
      </c>
      <c r="S116" s="296" t="e">
        <f t="shared" ca="1" si="165"/>
        <v>#N/A</v>
      </c>
      <c r="T116" s="296" t="e">
        <f t="shared" ca="1" si="165"/>
        <v>#N/A</v>
      </c>
      <c r="U116" s="296" t="e">
        <f t="shared" ca="1" si="165"/>
        <v>#N/A</v>
      </c>
      <c r="V116" s="297" t="e">
        <f t="shared" ca="1" si="165"/>
        <v>#N/A</v>
      </c>
      <c r="W116" s="296" t="e">
        <f t="shared" ca="1" si="165"/>
        <v>#N/A</v>
      </c>
      <c r="X116" s="296" t="e">
        <f t="shared" ca="1" si="165"/>
        <v>#N/A</v>
      </c>
      <c r="Y116" s="296" t="e">
        <f t="shared" ca="1" si="165"/>
        <v>#N/A</v>
      </c>
      <c r="Z116" s="296" t="e">
        <f t="shared" ca="1" si="165"/>
        <v>#N/A</v>
      </c>
      <c r="AA116" s="296" t="e">
        <f t="shared" ca="1" si="165"/>
        <v>#N/A</v>
      </c>
      <c r="AB116" s="296" t="e">
        <f t="shared" ca="1" si="165"/>
        <v>#N/A</v>
      </c>
      <c r="AC116" s="296" t="e">
        <f t="shared" ca="1" si="165"/>
        <v>#N/A</v>
      </c>
      <c r="AD116" s="296" t="e">
        <f t="shared" ca="1" si="163"/>
        <v>#N/A</v>
      </c>
      <c r="AE116" s="296" t="e">
        <f t="shared" ca="1" si="163"/>
        <v>#N/A</v>
      </c>
      <c r="AF116" s="297" t="e">
        <f t="shared" ca="1" si="163"/>
        <v>#N/A</v>
      </c>
      <c r="AG116" s="296" t="e">
        <f t="shared" ca="1" si="163"/>
        <v>#N/A</v>
      </c>
      <c r="AH116" s="296" t="e">
        <f t="shared" ca="1" si="163"/>
        <v>#N/A</v>
      </c>
      <c r="AI116" s="296" t="e">
        <f t="shared" ca="1" si="163"/>
        <v>#N/A</v>
      </c>
      <c r="AJ116" s="296" t="e">
        <f t="shared" ca="1" si="163"/>
        <v>#N/A</v>
      </c>
      <c r="AK116" s="296" t="e">
        <f t="shared" ca="1" si="163"/>
        <v>#N/A</v>
      </c>
      <c r="AL116" s="296" t="e">
        <f t="shared" ca="1" si="163"/>
        <v>#N/A</v>
      </c>
      <c r="AM116" s="296" t="e">
        <f t="shared" ca="1" si="163"/>
        <v>#N/A</v>
      </c>
      <c r="AN116" s="296" t="e">
        <f t="shared" ca="1" si="163"/>
        <v>#N/A</v>
      </c>
      <c r="AO116" s="296" t="e">
        <f t="shared" ca="1" si="163"/>
        <v>#N/A</v>
      </c>
      <c r="AP116" s="297" t="e">
        <f t="shared" ca="1" si="163"/>
        <v>#N/A</v>
      </c>
      <c r="AQ116" s="296" t="e">
        <f t="shared" ca="1" si="163"/>
        <v>#N/A</v>
      </c>
      <c r="AR116" s="296" t="e">
        <f t="shared" ca="1" si="163"/>
        <v>#N/A</v>
      </c>
      <c r="AS116" s="296" t="e">
        <f t="shared" ca="1" si="163"/>
        <v>#N/A</v>
      </c>
      <c r="AT116" s="296" t="e">
        <f t="shared" ca="1" si="163"/>
        <v>#N/A</v>
      </c>
      <c r="AU116" s="296" t="e">
        <f t="shared" ca="1" si="163"/>
        <v>#N/A</v>
      </c>
      <c r="AV116" s="296" t="e">
        <f t="shared" ca="1" si="164"/>
        <v>#N/A</v>
      </c>
      <c r="AW116" s="296" t="e">
        <f t="shared" ca="1" si="164"/>
        <v>#N/A</v>
      </c>
      <c r="AX116" s="296" t="e">
        <f t="shared" ca="1" si="164"/>
        <v>#N/A</v>
      </c>
      <c r="AY116" s="296" t="e">
        <f t="shared" ca="1" si="164"/>
        <v>#N/A</v>
      </c>
      <c r="AZ116" s="297" t="e">
        <f t="shared" ca="1" si="164"/>
        <v>#N/A</v>
      </c>
      <c r="BA116" s="296" t="e">
        <f t="shared" ca="1" si="164"/>
        <v>#N/A</v>
      </c>
      <c r="BB116" s="296" t="e">
        <f t="shared" ca="1" si="164"/>
        <v>#N/A</v>
      </c>
      <c r="BC116" s="296" t="e">
        <f t="shared" ca="1" si="164"/>
        <v>#N/A</v>
      </c>
      <c r="BD116" s="296" t="e">
        <f t="shared" ca="1" si="164"/>
        <v>#N/A</v>
      </c>
      <c r="BE116" s="296" t="e">
        <f t="shared" ca="1" si="164"/>
        <v>#N/A</v>
      </c>
      <c r="BF116" s="296" t="e">
        <f t="shared" ca="1" si="164"/>
        <v>#N/A</v>
      </c>
      <c r="BG116" s="296" t="e">
        <f t="shared" ca="1" si="164"/>
        <v>#N/A</v>
      </c>
      <c r="BH116" s="296" t="e">
        <f t="shared" ca="1" si="164"/>
        <v>#N/A</v>
      </c>
      <c r="BI116" s="296" t="e">
        <f t="shared" ca="1" si="164"/>
        <v>#N/A</v>
      </c>
      <c r="BJ116" s="297" t="e">
        <f t="shared" ca="1" si="164"/>
        <v>#N/A</v>
      </c>
      <c r="BK116" s="296" t="e">
        <f t="shared" ca="1" si="164"/>
        <v>#N/A</v>
      </c>
      <c r="BL116" s="296" t="e">
        <f t="shared" ca="1" si="164"/>
        <v>#N/A</v>
      </c>
      <c r="BM116" s="296" t="e">
        <f t="shared" ca="1" si="162"/>
        <v>#N/A</v>
      </c>
      <c r="BN116" s="296" t="e">
        <f t="shared" ca="1" si="162"/>
        <v>#N/A</v>
      </c>
      <c r="BO116" s="296" t="e">
        <f t="shared" ca="1" si="162"/>
        <v>#N/A</v>
      </c>
      <c r="BP116" s="296" t="e">
        <f t="shared" ca="1" si="162"/>
        <v>#N/A</v>
      </c>
      <c r="BQ116" s="296" t="e">
        <f t="shared" ca="1" si="162"/>
        <v>#N/A</v>
      </c>
      <c r="BR116" s="296" t="e">
        <f t="shared" ca="1" si="162"/>
        <v>#N/A</v>
      </c>
      <c r="BS116" s="296" t="e">
        <f t="shared" ca="1" si="162"/>
        <v>#N/A</v>
      </c>
      <c r="BT116" s="297" t="e">
        <f t="shared" ca="1" si="162"/>
        <v>#N/A</v>
      </c>
      <c r="BU116" s="296" t="e">
        <f t="shared" ca="1" si="162"/>
        <v>#N/A</v>
      </c>
      <c r="BV116" s="296" t="e">
        <f t="shared" ca="1" si="162"/>
        <v>#N/A</v>
      </c>
      <c r="BW116" s="296" t="e">
        <f t="shared" ca="1" si="162"/>
        <v>#N/A</v>
      </c>
      <c r="BX116" s="296" t="e">
        <f t="shared" ca="1" si="162"/>
        <v>#N/A</v>
      </c>
      <c r="BY116" s="296" t="e">
        <f t="shared" ca="1" si="162"/>
        <v>#N/A</v>
      </c>
      <c r="BZ116" s="296" t="e">
        <f t="shared" ca="1" si="162"/>
        <v>#N/A</v>
      </c>
      <c r="CA116" s="296" t="e">
        <f t="shared" ca="1" si="162"/>
        <v>#N/A</v>
      </c>
      <c r="CB116" s="296" t="e">
        <f t="shared" ca="1" si="162"/>
        <v>#N/A</v>
      </c>
      <c r="CC116" s="296" t="e">
        <f t="shared" ca="1" si="158"/>
        <v>#N/A</v>
      </c>
      <c r="CD116" s="297" t="e">
        <f t="shared" ca="1" si="158"/>
        <v>#N/A</v>
      </c>
      <c r="CE116" s="296" t="e">
        <f t="shared" ca="1" si="158"/>
        <v>#N/A</v>
      </c>
      <c r="CF116" s="296" t="e">
        <f t="shared" ca="1" si="158"/>
        <v>#N/A</v>
      </c>
      <c r="CG116" s="296" t="e">
        <f t="shared" ca="1" si="148"/>
        <v>#N/A</v>
      </c>
      <c r="CH116" s="296" t="e">
        <f t="shared" ca="1" si="148"/>
        <v>#N/A</v>
      </c>
      <c r="CI116" s="296" t="e">
        <f t="shared" ca="1" si="148"/>
        <v>#N/A</v>
      </c>
      <c r="CJ116" s="296" t="e">
        <f t="shared" ca="1" si="148"/>
        <v>#N/A</v>
      </c>
      <c r="CK116" s="296" t="e">
        <f t="shared" ca="1" si="148"/>
        <v>#N/A</v>
      </c>
      <c r="CL116" s="296" t="e">
        <f t="shared" ca="1" si="148"/>
        <v>#N/A</v>
      </c>
      <c r="CM116" s="296" t="e">
        <f t="shared" ca="1" si="148"/>
        <v>#N/A</v>
      </c>
      <c r="CN116" s="297" t="e">
        <f t="shared" ca="1" si="148"/>
        <v>#N/A</v>
      </c>
      <c r="CO116" s="296" t="e">
        <f t="shared" ca="1" si="161"/>
        <v>#N/A</v>
      </c>
      <c r="CP116" s="296" t="e">
        <f t="shared" ca="1" si="161"/>
        <v>#N/A</v>
      </c>
      <c r="CQ116" s="296" t="e">
        <f t="shared" ca="1" si="161"/>
        <v>#N/A</v>
      </c>
      <c r="CR116" s="296" t="e">
        <f t="shared" ca="1" si="161"/>
        <v>#N/A</v>
      </c>
      <c r="CS116" s="296" t="e">
        <f t="shared" ca="1" si="161"/>
        <v>#N/A</v>
      </c>
      <c r="CT116" s="296" t="e">
        <f t="shared" ca="1" si="161"/>
        <v>#N/A</v>
      </c>
      <c r="CU116" s="296" t="e">
        <f t="shared" ca="1" si="161"/>
        <v>#N/A</v>
      </c>
      <c r="CV116" s="296" t="e">
        <f t="shared" ca="1" si="161"/>
        <v>#N/A</v>
      </c>
      <c r="CW116" s="296" t="e">
        <f t="shared" ca="1" si="160"/>
        <v>#N/A</v>
      </c>
      <c r="CX116" s="297" t="e">
        <f t="shared" ca="1" si="160"/>
        <v>#N/A</v>
      </c>
      <c r="CY116" s="296" t="e">
        <f t="shared" ca="1" si="160"/>
        <v>#N/A</v>
      </c>
      <c r="CZ116" s="296" t="e">
        <f t="shared" ca="1" si="160"/>
        <v>#N/A</v>
      </c>
      <c r="DA116" s="296" t="e">
        <f t="shared" ca="1" si="157"/>
        <v>#N/A</v>
      </c>
      <c r="DB116" s="296" t="e">
        <f t="shared" ca="1" si="157"/>
        <v>#N/A</v>
      </c>
      <c r="DC116" s="296" t="e">
        <f t="shared" ca="1" si="157"/>
        <v>#N/A</v>
      </c>
      <c r="DD116" s="296" t="e">
        <f t="shared" ca="1" si="157"/>
        <v>#N/A</v>
      </c>
      <c r="DE116" s="296" t="e">
        <f t="shared" ca="1" si="157"/>
        <v>#N/A</v>
      </c>
      <c r="DF116" s="296" t="e">
        <f t="shared" ca="1" si="157"/>
        <v>#N/A</v>
      </c>
      <c r="DG116" s="296" t="e">
        <f t="shared" ca="1" si="157"/>
        <v>#N/A</v>
      </c>
      <c r="DH116" s="297" t="e">
        <f t="shared" ca="1" si="157"/>
        <v>#N/A</v>
      </c>
      <c r="DI116" s="296" t="e">
        <f t="shared" ca="1" si="157"/>
        <v>#N/A</v>
      </c>
      <c r="DJ116" s="296" t="e">
        <f t="shared" ca="1" si="157"/>
        <v>#N/A</v>
      </c>
      <c r="DK116" s="296" t="e">
        <f t="shared" ca="1" si="157"/>
        <v>#N/A</v>
      </c>
      <c r="DL116" s="296" t="e">
        <f t="shared" ca="1" si="157"/>
        <v>#N/A</v>
      </c>
      <c r="DM116" s="296" t="e">
        <f t="shared" ca="1" si="157"/>
        <v>#N/A</v>
      </c>
      <c r="DN116" s="296" t="e">
        <f t="shared" ca="1" si="157"/>
        <v>#N/A</v>
      </c>
      <c r="DO116" s="296" t="e">
        <f t="shared" ca="1" si="157"/>
        <v>#N/A</v>
      </c>
      <c r="DP116" s="296" t="e">
        <f t="shared" ca="1" si="157"/>
        <v>#N/A</v>
      </c>
      <c r="DQ116" s="296" t="e">
        <f t="shared" ca="1" si="167"/>
        <v>#N/A</v>
      </c>
      <c r="DR116" s="297" t="e">
        <f t="shared" ca="1" si="167"/>
        <v>#N/A</v>
      </c>
      <c r="DS116" s="296" t="e">
        <f t="shared" ca="1" si="167"/>
        <v>#N/A</v>
      </c>
      <c r="DT116" s="296" t="e">
        <f t="shared" ca="1" si="167"/>
        <v>#N/A</v>
      </c>
      <c r="DU116" s="296" t="e">
        <f t="shared" ca="1" si="159"/>
        <v>#N/A</v>
      </c>
      <c r="DV116" s="296" t="e">
        <f t="shared" ca="1" si="159"/>
        <v>#N/A</v>
      </c>
      <c r="DW116" s="296" t="e">
        <f t="shared" ca="1" si="159"/>
        <v>#N/A</v>
      </c>
      <c r="DX116" s="296" t="e">
        <f t="shared" ca="1" si="159"/>
        <v>#N/A</v>
      </c>
      <c r="DY116" s="296" t="e">
        <f t="shared" ca="1" si="159"/>
        <v>#N/A</v>
      </c>
      <c r="DZ116" s="296" t="e">
        <f t="shared" ca="1" si="159"/>
        <v>#N/A</v>
      </c>
      <c r="EA116" s="296" t="e">
        <f t="shared" ca="1" si="159"/>
        <v>#N/A</v>
      </c>
      <c r="EB116" s="297" t="e">
        <f t="shared" ca="1" si="159"/>
        <v>#N/A</v>
      </c>
    </row>
    <row r="117" spans="1:132" ht="15" customHeight="1" x14ac:dyDescent="0.35">
      <c r="A117" s="327" t="s">
        <v>100</v>
      </c>
      <c r="B117" s="328">
        <f t="shared" si="134"/>
        <v>9</v>
      </c>
      <c r="C117" s="292" t="e">
        <f ca="1">CONCATENATE($A$1,".",VLOOKUP($F117,Tools!$J$3:$K$6,2,FALSE),".",VLOOKUP($A117,Tools!$N$3:$O$10,2,FALSE),".",1,".",VLOOKUP($G117,Tools!$R$3:$S$23,2,FALSE),".",$H117)</f>
        <v>#N/A</v>
      </c>
      <c r="D117" s="293" t="e">
        <f t="shared" ca="1" si="166"/>
        <v>#N/A</v>
      </c>
      <c r="E117" s="293" t="e">
        <f t="shared" ca="1" si="166"/>
        <v>#N/A</v>
      </c>
      <c r="F117" s="293" t="e">
        <f t="shared" ca="1" si="166"/>
        <v>#N/A</v>
      </c>
      <c r="G117" s="293" t="e">
        <f t="shared" ca="1" si="166"/>
        <v>#N/A</v>
      </c>
      <c r="H117" s="294" t="e">
        <f t="shared" ca="1" si="131"/>
        <v>#N/A</v>
      </c>
      <c r="I117" s="295" t="e">
        <f t="shared" ca="1" si="143"/>
        <v>#N/A</v>
      </c>
      <c r="J117" s="295" t="e">
        <f t="shared" ca="1" si="143"/>
        <v>#N/A</v>
      </c>
      <c r="K117" s="295" t="e">
        <f t="shared" ca="1" si="143"/>
        <v>#N/A</v>
      </c>
      <c r="L117" s="329" t="e">
        <f t="shared" ca="1" si="143"/>
        <v>#N/A</v>
      </c>
      <c r="M117" s="296" t="e">
        <f t="shared" ca="1" si="165"/>
        <v>#N/A</v>
      </c>
      <c r="N117" s="296" t="e">
        <f t="shared" ca="1" si="165"/>
        <v>#N/A</v>
      </c>
      <c r="O117" s="296" t="e">
        <f t="shared" ca="1" si="165"/>
        <v>#N/A</v>
      </c>
      <c r="P117" s="296" t="e">
        <f t="shared" ca="1" si="165"/>
        <v>#N/A</v>
      </c>
      <c r="Q117" s="296" t="e">
        <f t="shared" ca="1" si="165"/>
        <v>#N/A</v>
      </c>
      <c r="R117" s="296" t="e">
        <f t="shared" ca="1" si="165"/>
        <v>#N/A</v>
      </c>
      <c r="S117" s="296" t="e">
        <f t="shared" ca="1" si="165"/>
        <v>#N/A</v>
      </c>
      <c r="T117" s="296" t="e">
        <f t="shared" ca="1" si="165"/>
        <v>#N/A</v>
      </c>
      <c r="U117" s="296" t="e">
        <f t="shared" ca="1" si="165"/>
        <v>#N/A</v>
      </c>
      <c r="V117" s="297" t="e">
        <f t="shared" ca="1" si="165"/>
        <v>#N/A</v>
      </c>
      <c r="W117" s="296" t="e">
        <f t="shared" ca="1" si="165"/>
        <v>#N/A</v>
      </c>
      <c r="X117" s="296" t="e">
        <f t="shared" ca="1" si="165"/>
        <v>#N/A</v>
      </c>
      <c r="Y117" s="296" t="e">
        <f t="shared" ca="1" si="165"/>
        <v>#N/A</v>
      </c>
      <c r="Z117" s="296" t="e">
        <f t="shared" ca="1" si="165"/>
        <v>#N/A</v>
      </c>
      <c r="AA117" s="296" t="e">
        <f t="shared" ca="1" si="165"/>
        <v>#N/A</v>
      </c>
      <c r="AB117" s="296" t="e">
        <f t="shared" ca="1" si="165"/>
        <v>#N/A</v>
      </c>
      <c r="AC117" s="296" t="e">
        <f t="shared" ca="1" si="165"/>
        <v>#N/A</v>
      </c>
      <c r="AD117" s="296" t="e">
        <f t="shared" ca="1" si="163"/>
        <v>#N/A</v>
      </c>
      <c r="AE117" s="296" t="e">
        <f t="shared" ca="1" si="163"/>
        <v>#N/A</v>
      </c>
      <c r="AF117" s="297" t="e">
        <f t="shared" ca="1" si="163"/>
        <v>#N/A</v>
      </c>
      <c r="AG117" s="296" t="e">
        <f t="shared" ca="1" si="163"/>
        <v>#N/A</v>
      </c>
      <c r="AH117" s="296" t="e">
        <f t="shared" ca="1" si="163"/>
        <v>#N/A</v>
      </c>
      <c r="AI117" s="296" t="e">
        <f t="shared" ca="1" si="163"/>
        <v>#N/A</v>
      </c>
      <c r="AJ117" s="296" t="e">
        <f t="shared" ca="1" si="163"/>
        <v>#N/A</v>
      </c>
      <c r="AK117" s="296" t="e">
        <f t="shared" ca="1" si="163"/>
        <v>#N/A</v>
      </c>
      <c r="AL117" s="296" t="e">
        <f t="shared" ca="1" si="163"/>
        <v>#N/A</v>
      </c>
      <c r="AM117" s="296" t="e">
        <f t="shared" ca="1" si="163"/>
        <v>#N/A</v>
      </c>
      <c r="AN117" s="296" t="e">
        <f t="shared" ca="1" si="163"/>
        <v>#N/A</v>
      </c>
      <c r="AO117" s="296" t="e">
        <f t="shared" ca="1" si="163"/>
        <v>#N/A</v>
      </c>
      <c r="AP117" s="297" t="e">
        <f t="shared" ca="1" si="163"/>
        <v>#N/A</v>
      </c>
      <c r="AQ117" s="296" t="e">
        <f t="shared" ca="1" si="163"/>
        <v>#N/A</v>
      </c>
      <c r="AR117" s="296" t="e">
        <f t="shared" ca="1" si="163"/>
        <v>#N/A</v>
      </c>
      <c r="AS117" s="296" t="e">
        <f t="shared" ca="1" si="163"/>
        <v>#N/A</v>
      </c>
      <c r="AT117" s="296" t="e">
        <f t="shared" ca="1" si="163"/>
        <v>#N/A</v>
      </c>
      <c r="AU117" s="296" t="e">
        <f t="shared" ca="1" si="163"/>
        <v>#N/A</v>
      </c>
      <c r="AV117" s="296" t="e">
        <f t="shared" ca="1" si="164"/>
        <v>#N/A</v>
      </c>
      <c r="AW117" s="296" t="e">
        <f t="shared" ca="1" si="164"/>
        <v>#N/A</v>
      </c>
      <c r="AX117" s="296" t="e">
        <f t="shared" ca="1" si="164"/>
        <v>#N/A</v>
      </c>
      <c r="AY117" s="296" t="e">
        <f t="shared" ca="1" si="164"/>
        <v>#N/A</v>
      </c>
      <c r="AZ117" s="297" t="e">
        <f t="shared" ca="1" si="164"/>
        <v>#N/A</v>
      </c>
      <c r="BA117" s="296" t="e">
        <f t="shared" ca="1" si="164"/>
        <v>#N/A</v>
      </c>
      <c r="BB117" s="296" t="e">
        <f t="shared" ca="1" si="164"/>
        <v>#N/A</v>
      </c>
      <c r="BC117" s="296" t="e">
        <f t="shared" ca="1" si="164"/>
        <v>#N/A</v>
      </c>
      <c r="BD117" s="296" t="e">
        <f t="shared" ca="1" si="164"/>
        <v>#N/A</v>
      </c>
      <c r="BE117" s="296" t="e">
        <f t="shared" ca="1" si="164"/>
        <v>#N/A</v>
      </c>
      <c r="BF117" s="296" t="e">
        <f t="shared" ca="1" si="164"/>
        <v>#N/A</v>
      </c>
      <c r="BG117" s="296" t="e">
        <f t="shared" ca="1" si="164"/>
        <v>#N/A</v>
      </c>
      <c r="BH117" s="296" t="e">
        <f t="shared" ca="1" si="164"/>
        <v>#N/A</v>
      </c>
      <c r="BI117" s="296" t="e">
        <f t="shared" ca="1" si="164"/>
        <v>#N/A</v>
      </c>
      <c r="BJ117" s="297" t="e">
        <f t="shared" ca="1" si="164"/>
        <v>#N/A</v>
      </c>
      <c r="BK117" s="296" t="e">
        <f t="shared" ca="1" si="164"/>
        <v>#N/A</v>
      </c>
      <c r="BL117" s="296" t="e">
        <f t="shared" ca="1" si="164"/>
        <v>#N/A</v>
      </c>
      <c r="BM117" s="296" t="e">
        <f t="shared" ca="1" si="162"/>
        <v>#N/A</v>
      </c>
      <c r="BN117" s="296" t="e">
        <f t="shared" ca="1" si="162"/>
        <v>#N/A</v>
      </c>
      <c r="BO117" s="296" t="e">
        <f t="shared" ca="1" si="162"/>
        <v>#N/A</v>
      </c>
      <c r="BP117" s="296" t="e">
        <f t="shared" ca="1" si="162"/>
        <v>#N/A</v>
      </c>
      <c r="BQ117" s="296" t="e">
        <f t="shared" ca="1" si="162"/>
        <v>#N/A</v>
      </c>
      <c r="BR117" s="296" t="e">
        <f t="shared" ca="1" si="162"/>
        <v>#N/A</v>
      </c>
      <c r="BS117" s="296" t="e">
        <f t="shared" ca="1" si="162"/>
        <v>#N/A</v>
      </c>
      <c r="BT117" s="297" t="e">
        <f t="shared" ca="1" si="162"/>
        <v>#N/A</v>
      </c>
      <c r="BU117" s="296" t="e">
        <f t="shared" ca="1" si="162"/>
        <v>#N/A</v>
      </c>
      <c r="BV117" s="296" t="e">
        <f t="shared" ca="1" si="162"/>
        <v>#N/A</v>
      </c>
      <c r="BW117" s="296" t="e">
        <f t="shared" ca="1" si="162"/>
        <v>#N/A</v>
      </c>
      <c r="BX117" s="296" t="e">
        <f t="shared" ca="1" si="162"/>
        <v>#N/A</v>
      </c>
      <c r="BY117" s="296" t="e">
        <f t="shared" ca="1" si="162"/>
        <v>#N/A</v>
      </c>
      <c r="BZ117" s="296" t="e">
        <f t="shared" ca="1" si="162"/>
        <v>#N/A</v>
      </c>
      <c r="CA117" s="296" t="e">
        <f t="shared" ca="1" si="162"/>
        <v>#N/A</v>
      </c>
      <c r="CB117" s="296" t="e">
        <f t="shared" ca="1" si="162"/>
        <v>#N/A</v>
      </c>
      <c r="CC117" s="296" t="e">
        <f t="shared" ca="1" si="158"/>
        <v>#N/A</v>
      </c>
      <c r="CD117" s="297" t="e">
        <f t="shared" ca="1" si="158"/>
        <v>#N/A</v>
      </c>
      <c r="CE117" s="296" t="e">
        <f t="shared" ca="1" si="158"/>
        <v>#N/A</v>
      </c>
      <c r="CF117" s="296" t="e">
        <f t="shared" ca="1" si="158"/>
        <v>#N/A</v>
      </c>
      <c r="CG117" s="296" t="e">
        <f t="shared" ca="1" si="148"/>
        <v>#N/A</v>
      </c>
      <c r="CH117" s="296" t="e">
        <f t="shared" ca="1" si="148"/>
        <v>#N/A</v>
      </c>
      <c r="CI117" s="296" t="e">
        <f t="shared" ca="1" si="148"/>
        <v>#N/A</v>
      </c>
      <c r="CJ117" s="296" t="e">
        <f t="shared" ca="1" si="148"/>
        <v>#N/A</v>
      </c>
      <c r="CK117" s="296" t="e">
        <f t="shared" ca="1" si="148"/>
        <v>#N/A</v>
      </c>
      <c r="CL117" s="296" t="e">
        <f t="shared" ca="1" si="148"/>
        <v>#N/A</v>
      </c>
      <c r="CM117" s="296" t="e">
        <f t="shared" ca="1" si="148"/>
        <v>#N/A</v>
      </c>
      <c r="CN117" s="297" t="e">
        <f t="shared" ca="1" si="148"/>
        <v>#N/A</v>
      </c>
      <c r="CO117" s="296" t="e">
        <f t="shared" ca="1" si="161"/>
        <v>#N/A</v>
      </c>
      <c r="CP117" s="296" t="e">
        <f t="shared" ca="1" si="161"/>
        <v>#N/A</v>
      </c>
      <c r="CQ117" s="296" t="e">
        <f t="shared" ca="1" si="161"/>
        <v>#N/A</v>
      </c>
      <c r="CR117" s="296" t="e">
        <f t="shared" ca="1" si="161"/>
        <v>#N/A</v>
      </c>
      <c r="CS117" s="296" t="e">
        <f t="shared" ca="1" si="161"/>
        <v>#N/A</v>
      </c>
      <c r="CT117" s="296" t="e">
        <f t="shared" ca="1" si="161"/>
        <v>#N/A</v>
      </c>
      <c r="CU117" s="296" t="e">
        <f t="shared" ca="1" si="161"/>
        <v>#N/A</v>
      </c>
      <c r="CV117" s="296" t="e">
        <f t="shared" ca="1" si="161"/>
        <v>#N/A</v>
      </c>
      <c r="CW117" s="296" t="e">
        <f t="shared" ca="1" si="160"/>
        <v>#N/A</v>
      </c>
      <c r="CX117" s="297" t="e">
        <f t="shared" ca="1" si="160"/>
        <v>#N/A</v>
      </c>
      <c r="CY117" s="296" t="e">
        <f t="shared" ca="1" si="160"/>
        <v>#N/A</v>
      </c>
      <c r="CZ117" s="296" t="e">
        <f t="shared" ca="1" si="160"/>
        <v>#N/A</v>
      </c>
      <c r="DA117" s="296" t="e">
        <f t="shared" ca="1" si="157"/>
        <v>#N/A</v>
      </c>
      <c r="DB117" s="296" t="e">
        <f t="shared" ca="1" si="157"/>
        <v>#N/A</v>
      </c>
      <c r="DC117" s="296" t="e">
        <f t="shared" ca="1" si="157"/>
        <v>#N/A</v>
      </c>
      <c r="DD117" s="296" t="e">
        <f t="shared" ca="1" si="157"/>
        <v>#N/A</v>
      </c>
      <c r="DE117" s="296" t="e">
        <f t="shared" ca="1" si="157"/>
        <v>#N/A</v>
      </c>
      <c r="DF117" s="296" t="e">
        <f t="shared" ca="1" si="157"/>
        <v>#N/A</v>
      </c>
      <c r="DG117" s="296" t="e">
        <f t="shared" ca="1" si="157"/>
        <v>#N/A</v>
      </c>
      <c r="DH117" s="297" t="e">
        <f t="shared" ca="1" si="157"/>
        <v>#N/A</v>
      </c>
      <c r="DI117" s="296" t="e">
        <f t="shared" ca="1" si="157"/>
        <v>#N/A</v>
      </c>
      <c r="DJ117" s="296" t="e">
        <f t="shared" ca="1" si="157"/>
        <v>#N/A</v>
      </c>
      <c r="DK117" s="296" t="e">
        <f t="shared" ca="1" si="157"/>
        <v>#N/A</v>
      </c>
      <c r="DL117" s="296" t="e">
        <f t="shared" ca="1" si="157"/>
        <v>#N/A</v>
      </c>
      <c r="DM117" s="296" t="e">
        <f t="shared" ca="1" si="157"/>
        <v>#N/A</v>
      </c>
      <c r="DN117" s="296" t="e">
        <f t="shared" ca="1" si="157"/>
        <v>#N/A</v>
      </c>
      <c r="DO117" s="296" t="e">
        <f t="shared" ca="1" si="157"/>
        <v>#N/A</v>
      </c>
      <c r="DP117" s="296" t="e">
        <f t="shared" ca="1" si="157"/>
        <v>#N/A</v>
      </c>
      <c r="DQ117" s="296" t="e">
        <f t="shared" ca="1" si="167"/>
        <v>#N/A</v>
      </c>
      <c r="DR117" s="297" t="e">
        <f t="shared" ca="1" si="167"/>
        <v>#N/A</v>
      </c>
      <c r="DS117" s="296" t="e">
        <f t="shared" ca="1" si="167"/>
        <v>#N/A</v>
      </c>
      <c r="DT117" s="296" t="e">
        <f t="shared" ca="1" si="167"/>
        <v>#N/A</v>
      </c>
      <c r="DU117" s="296" t="e">
        <f t="shared" ca="1" si="159"/>
        <v>#N/A</v>
      </c>
      <c r="DV117" s="296" t="e">
        <f t="shared" ca="1" si="159"/>
        <v>#N/A</v>
      </c>
      <c r="DW117" s="296" t="e">
        <f t="shared" ca="1" si="159"/>
        <v>#N/A</v>
      </c>
      <c r="DX117" s="296" t="e">
        <f t="shared" ca="1" si="159"/>
        <v>#N/A</v>
      </c>
      <c r="DY117" s="296" t="e">
        <f t="shared" ca="1" si="159"/>
        <v>#N/A</v>
      </c>
      <c r="DZ117" s="296" t="e">
        <f t="shared" ca="1" si="159"/>
        <v>#N/A</v>
      </c>
      <c r="EA117" s="296" t="e">
        <f t="shared" ca="1" si="159"/>
        <v>#N/A</v>
      </c>
      <c r="EB117" s="297" t="e">
        <f t="shared" ca="1" si="159"/>
        <v>#N/A</v>
      </c>
    </row>
    <row r="118" spans="1:132" ht="15" customHeight="1" x14ac:dyDescent="0.35">
      <c r="A118" s="327" t="s">
        <v>100</v>
      </c>
      <c r="B118" s="328">
        <f t="shared" si="134"/>
        <v>10</v>
      </c>
      <c r="C118" s="292" t="e">
        <f ca="1">CONCATENATE($A$1,".",VLOOKUP($F118,Tools!$J$3:$K$6,2,FALSE),".",VLOOKUP($A118,Tools!$N$3:$O$10,2,FALSE),".",1,".",VLOOKUP($G118,Tools!$R$3:$S$23,2,FALSE),".",$H118)</f>
        <v>#N/A</v>
      </c>
      <c r="D118" s="293" t="e">
        <f t="shared" ca="1" si="166"/>
        <v>#N/A</v>
      </c>
      <c r="E118" s="293" t="e">
        <f t="shared" ca="1" si="166"/>
        <v>#N/A</v>
      </c>
      <c r="F118" s="293" t="e">
        <f t="shared" ca="1" si="166"/>
        <v>#N/A</v>
      </c>
      <c r="G118" s="293" t="e">
        <f t="shared" ca="1" si="166"/>
        <v>#N/A</v>
      </c>
      <c r="H118" s="294" t="e">
        <f t="shared" ca="1" si="131"/>
        <v>#N/A</v>
      </c>
      <c r="I118" s="295" t="e">
        <f t="shared" ca="1" si="143"/>
        <v>#N/A</v>
      </c>
      <c r="J118" s="295" t="e">
        <f t="shared" ca="1" si="143"/>
        <v>#N/A</v>
      </c>
      <c r="K118" s="295" t="e">
        <f t="shared" ca="1" si="143"/>
        <v>#N/A</v>
      </c>
      <c r="L118" s="329" t="e">
        <f t="shared" ca="1" si="143"/>
        <v>#N/A</v>
      </c>
      <c r="M118" s="296" t="e">
        <f t="shared" ca="1" si="165"/>
        <v>#N/A</v>
      </c>
      <c r="N118" s="296" t="e">
        <f t="shared" ca="1" si="165"/>
        <v>#N/A</v>
      </c>
      <c r="O118" s="296" t="e">
        <f t="shared" ca="1" si="165"/>
        <v>#N/A</v>
      </c>
      <c r="P118" s="296" t="e">
        <f t="shared" ca="1" si="165"/>
        <v>#N/A</v>
      </c>
      <c r="Q118" s="296" t="e">
        <f t="shared" ca="1" si="165"/>
        <v>#N/A</v>
      </c>
      <c r="R118" s="296" t="e">
        <f t="shared" ca="1" si="165"/>
        <v>#N/A</v>
      </c>
      <c r="S118" s="296" t="e">
        <f t="shared" ca="1" si="165"/>
        <v>#N/A</v>
      </c>
      <c r="T118" s="296" t="e">
        <f t="shared" ca="1" si="165"/>
        <v>#N/A</v>
      </c>
      <c r="U118" s="296" t="e">
        <f t="shared" ca="1" si="165"/>
        <v>#N/A</v>
      </c>
      <c r="V118" s="297" t="e">
        <f t="shared" ca="1" si="165"/>
        <v>#N/A</v>
      </c>
      <c r="W118" s="296" t="e">
        <f t="shared" ca="1" si="165"/>
        <v>#N/A</v>
      </c>
      <c r="X118" s="296" t="e">
        <f t="shared" ca="1" si="165"/>
        <v>#N/A</v>
      </c>
      <c r="Y118" s="296" t="e">
        <f t="shared" ca="1" si="165"/>
        <v>#N/A</v>
      </c>
      <c r="Z118" s="296" t="e">
        <f t="shared" ca="1" si="165"/>
        <v>#N/A</v>
      </c>
      <c r="AA118" s="296" t="e">
        <f t="shared" ca="1" si="165"/>
        <v>#N/A</v>
      </c>
      <c r="AB118" s="296" t="e">
        <f t="shared" ca="1" si="165"/>
        <v>#N/A</v>
      </c>
      <c r="AC118" s="296" t="e">
        <f t="shared" ca="1" si="165"/>
        <v>#N/A</v>
      </c>
      <c r="AD118" s="296" t="e">
        <f t="shared" ca="1" si="163"/>
        <v>#N/A</v>
      </c>
      <c r="AE118" s="296" t="e">
        <f t="shared" ca="1" si="163"/>
        <v>#N/A</v>
      </c>
      <c r="AF118" s="297" t="e">
        <f t="shared" ca="1" si="163"/>
        <v>#N/A</v>
      </c>
      <c r="AG118" s="296" t="e">
        <f t="shared" ca="1" si="163"/>
        <v>#N/A</v>
      </c>
      <c r="AH118" s="296" t="e">
        <f t="shared" ca="1" si="163"/>
        <v>#N/A</v>
      </c>
      <c r="AI118" s="296" t="e">
        <f t="shared" ca="1" si="163"/>
        <v>#N/A</v>
      </c>
      <c r="AJ118" s="296" t="e">
        <f t="shared" ca="1" si="163"/>
        <v>#N/A</v>
      </c>
      <c r="AK118" s="296" t="e">
        <f t="shared" ca="1" si="163"/>
        <v>#N/A</v>
      </c>
      <c r="AL118" s="296" t="e">
        <f t="shared" ca="1" si="163"/>
        <v>#N/A</v>
      </c>
      <c r="AM118" s="296" t="e">
        <f t="shared" ca="1" si="163"/>
        <v>#N/A</v>
      </c>
      <c r="AN118" s="296" t="e">
        <f t="shared" ca="1" si="163"/>
        <v>#N/A</v>
      </c>
      <c r="AO118" s="296" t="e">
        <f t="shared" ca="1" si="163"/>
        <v>#N/A</v>
      </c>
      <c r="AP118" s="297" t="e">
        <f t="shared" ca="1" si="163"/>
        <v>#N/A</v>
      </c>
      <c r="AQ118" s="296" t="e">
        <f t="shared" ca="1" si="163"/>
        <v>#N/A</v>
      </c>
      <c r="AR118" s="296" t="e">
        <f t="shared" ca="1" si="163"/>
        <v>#N/A</v>
      </c>
      <c r="AS118" s="296" t="e">
        <f t="shared" ca="1" si="163"/>
        <v>#N/A</v>
      </c>
      <c r="AT118" s="296" t="e">
        <f t="shared" ca="1" si="163"/>
        <v>#N/A</v>
      </c>
      <c r="AU118" s="296" t="e">
        <f t="shared" ca="1" si="163"/>
        <v>#N/A</v>
      </c>
      <c r="AV118" s="296" t="e">
        <f t="shared" ca="1" si="164"/>
        <v>#N/A</v>
      </c>
      <c r="AW118" s="296" t="e">
        <f t="shared" ca="1" si="164"/>
        <v>#N/A</v>
      </c>
      <c r="AX118" s="296" t="e">
        <f t="shared" ca="1" si="164"/>
        <v>#N/A</v>
      </c>
      <c r="AY118" s="296" t="e">
        <f t="shared" ca="1" si="164"/>
        <v>#N/A</v>
      </c>
      <c r="AZ118" s="297" t="e">
        <f t="shared" ca="1" si="164"/>
        <v>#N/A</v>
      </c>
      <c r="BA118" s="296" t="e">
        <f t="shared" ca="1" si="164"/>
        <v>#N/A</v>
      </c>
      <c r="BB118" s="296" t="e">
        <f t="shared" ca="1" si="164"/>
        <v>#N/A</v>
      </c>
      <c r="BC118" s="296" t="e">
        <f t="shared" ca="1" si="164"/>
        <v>#N/A</v>
      </c>
      <c r="BD118" s="296" t="e">
        <f t="shared" ca="1" si="164"/>
        <v>#N/A</v>
      </c>
      <c r="BE118" s="296" t="e">
        <f t="shared" ca="1" si="164"/>
        <v>#N/A</v>
      </c>
      <c r="BF118" s="296" t="e">
        <f t="shared" ca="1" si="164"/>
        <v>#N/A</v>
      </c>
      <c r="BG118" s="296" t="e">
        <f t="shared" ca="1" si="164"/>
        <v>#N/A</v>
      </c>
      <c r="BH118" s="296" t="e">
        <f t="shared" ca="1" si="164"/>
        <v>#N/A</v>
      </c>
      <c r="BI118" s="296" t="e">
        <f t="shared" ca="1" si="164"/>
        <v>#N/A</v>
      </c>
      <c r="BJ118" s="297" t="e">
        <f t="shared" ca="1" si="164"/>
        <v>#N/A</v>
      </c>
      <c r="BK118" s="296" t="e">
        <f t="shared" ca="1" si="164"/>
        <v>#N/A</v>
      </c>
      <c r="BL118" s="296" t="e">
        <f t="shared" ca="1" si="164"/>
        <v>#N/A</v>
      </c>
      <c r="BM118" s="296" t="e">
        <f t="shared" ca="1" si="162"/>
        <v>#N/A</v>
      </c>
      <c r="BN118" s="296" t="e">
        <f t="shared" ca="1" si="162"/>
        <v>#N/A</v>
      </c>
      <c r="BO118" s="296" t="e">
        <f t="shared" ca="1" si="162"/>
        <v>#N/A</v>
      </c>
      <c r="BP118" s="296" t="e">
        <f t="shared" ca="1" si="162"/>
        <v>#N/A</v>
      </c>
      <c r="BQ118" s="296" t="e">
        <f t="shared" ca="1" si="162"/>
        <v>#N/A</v>
      </c>
      <c r="BR118" s="296" t="e">
        <f t="shared" ca="1" si="162"/>
        <v>#N/A</v>
      </c>
      <c r="BS118" s="296" t="e">
        <f t="shared" ca="1" si="162"/>
        <v>#N/A</v>
      </c>
      <c r="BT118" s="297" t="e">
        <f t="shared" ca="1" si="162"/>
        <v>#N/A</v>
      </c>
      <c r="BU118" s="296" t="e">
        <f t="shared" ca="1" si="162"/>
        <v>#N/A</v>
      </c>
      <c r="BV118" s="296" t="e">
        <f t="shared" ca="1" si="162"/>
        <v>#N/A</v>
      </c>
      <c r="BW118" s="296" t="e">
        <f t="shared" ca="1" si="162"/>
        <v>#N/A</v>
      </c>
      <c r="BX118" s="296" t="e">
        <f t="shared" ca="1" si="162"/>
        <v>#N/A</v>
      </c>
      <c r="BY118" s="296" t="e">
        <f t="shared" ca="1" si="162"/>
        <v>#N/A</v>
      </c>
      <c r="BZ118" s="296" t="e">
        <f t="shared" ca="1" si="162"/>
        <v>#N/A</v>
      </c>
      <c r="CA118" s="296" t="e">
        <f t="shared" ca="1" si="162"/>
        <v>#N/A</v>
      </c>
      <c r="CB118" s="296" t="e">
        <f t="shared" ca="1" si="162"/>
        <v>#N/A</v>
      </c>
      <c r="CC118" s="296" t="e">
        <f t="shared" ca="1" si="158"/>
        <v>#N/A</v>
      </c>
      <c r="CD118" s="297" t="e">
        <f t="shared" ca="1" si="158"/>
        <v>#N/A</v>
      </c>
      <c r="CE118" s="296" t="e">
        <f t="shared" ca="1" si="158"/>
        <v>#N/A</v>
      </c>
      <c r="CF118" s="296" t="e">
        <f t="shared" ca="1" si="158"/>
        <v>#N/A</v>
      </c>
      <c r="CG118" s="296" t="e">
        <f t="shared" ca="1" si="148"/>
        <v>#N/A</v>
      </c>
      <c r="CH118" s="296" t="e">
        <f t="shared" ca="1" si="148"/>
        <v>#N/A</v>
      </c>
      <c r="CI118" s="296" t="e">
        <f t="shared" ca="1" si="148"/>
        <v>#N/A</v>
      </c>
      <c r="CJ118" s="296" t="e">
        <f t="shared" ca="1" si="148"/>
        <v>#N/A</v>
      </c>
      <c r="CK118" s="296" t="e">
        <f t="shared" ca="1" si="148"/>
        <v>#N/A</v>
      </c>
      <c r="CL118" s="296" t="e">
        <f t="shared" ca="1" si="148"/>
        <v>#N/A</v>
      </c>
      <c r="CM118" s="296" t="e">
        <f t="shared" ca="1" si="148"/>
        <v>#N/A</v>
      </c>
      <c r="CN118" s="297" t="e">
        <f t="shared" ca="1" si="148"/>
        <v>#N/A</v>
      </c>
      <c r="CO118" s="296" t="e">
        <f t="shared" ca="1" si="161"/>
        <v>#N/A</v>
      </c>
      <c r="CP118" s="296" t="e">
        <f t="shared" ca="1" si="161"/>
        <v>#N/A</v>
      </c>
      <c r="CQ118" s="296" t="e">
        <f t="shared" ca="1" si="161"/>
        <v>#N/A</v>
      </c>
      <c r="CR118" s="296" t="e">
        <f t="shared" ca="1" si="161"/>
        <v>#N/A</v>
      </c>
      <c r="CS118" s="296" t="e">
        <f t="shared" ca="1" si="161"/>
        <v>#N/A</v>
      </c>
      <c r="CT118" s="296" t="e">
        <f t="shared" ca="1" si="161"/>
        <v>#N/A</v>
      </c>
      <c r="CU118" s="296" t="e">
        <f t="shared" ca="1" si="161"/>
        <v>#N/A</v>
      </c>
      <c r="CV118" s="296" t="e">
        <f t="shared" ca="1" si="161"/>
        <v>#N/A</v>
      </c>
      <c r="CW118" s="296" t="e">
        <f t="shared" ca="1" si="160"/>
        <v>#N/A</v>
      </c>
      <c r="CX118" s="297" t="e">
        <f t="shared" ca="1" si="160"/>
        <v>#N/A</v>
      </c>
      <c r="CY118" s="296" t="e">
        <f t="shared" ca="1" si="160"/>
        <v>#N/A</v>
      </c>
      <c r="CZ118" s="296" t="e">
        <f t="shared" ca="1" si="160"/>
        <v>#N/A</v>
      </c>
      <c r="DA118" s="296" t="e">
        <f t="shared" ca="1" si="157"/>
        <v>#N/A</v>
      </c>
      <c r="DB118" s="296" t="e">
        <f t="shared" ca="1" si="157"/>
        <v>#N/A</v>
      </c>
      <c r="DC118" s="296" t="e">
        <f t="shared" ca="1" si="157"/>
        <v>#N/A</v>
      </c>
      <c r="DD118" s="296" t="e">
        <f t="shared" ca="1" si="157"/>
        <v>#N/A</v>
      </c>
      <c r="DE118" s="296" t="e">
        <f t="shared" ca="1" si="157"/>
        <v>#N/A</v>
      </c>
      <c r="DF118" s="296" t="e">
        <f t="shared" ca="1" si="157"/>
        <v>#N/A</v>
      </c>
      <c r="DG118" s="296" t="e">
        <f t="shared" ca="1" si="157"/>
        <v>#N/A</v>
      </c>
      <c r="DH118" s="297" t="e">
        <f t="shared" ca="1" si="157"/>
        <v>#N/A</v>
      </c>
      <c r="DI118" s="296" t="e">
        <f t="shared" ca="1" si="157"/>
        <v>#N/A</v>
      </c>
      <c r="DJ118" s="296" t="e">
        <f t="shared" ca="1" si="157"/>
        <v>#N/A</v>
      </c>
      <c r="DK118" s="296" t="e">
        <f t="shared" ca="1" si="157"/>
        <v>#N/A</v>
      </c>
      <c r="DL118" s="296" t="e">
        <f t="shared" ca="1" si="157"/>
        <v>#N/A</v>
      </c>
      <c r="DM118" s="296" t="e">
        <f t="shared" ca="1" si="157"/>
        <v>#N/A</v>
      </c>
      <c r="DN118" s="296" t="e">
        <f t="shared" ca="1" si="157"/>
        <v>#N/A</v>
      </c>
      <c r="DO118" s="296" t="e">
        <f t="shared" ca="1" si="157"/>
        <v>#N/A</v>
      </c>
      <c r="DP118" s="296" t="e">
        <f t="shared" ca="1" si="157"/>
        <v>#N/A</v>
      </c>
      <c r="DQ118" s="296" t="e">
        <f t="shared" ca="1" si="167"/>
        <v>#N/A</v>
      </c>
      <c r="DR118" s="297" t="e">
        <f t="shared" ca="1" si="167"/>
        <v>#N/A</v>
      </c>
      <c r="DS118" s="296" t="e">
        <f t="shared" ca="1" si="167"/>
        <v>#N/A</v>
      </c>
      <c r="DT118" s="296" t="e">
        <f t="shared" ca="1" si="167"/>
        <v>#N/A</v>
      </c>
      <c r="DU118" s="296" t="e">
        <f t="shared" ca="1" si="159"/>
        <v>#N/A</v>
      </c>
      <c r="DV118" s="296" t="e">
        <f t="shared" ca="1" si="159"/>
        <v>#N/A</v>
      </c>
      <c r="DW118" s="296" t="e">
        <f t="shared" ca="1" si="159"/>
        <v>#N/A</v>
      </c>
      <c r="DX118" s="296" t="e">
        <f t="shared" ca="1" si="159"/>
        <v>#N/A</v>
      </c>
      <c r="DY118" s="296" t="e">
        <f t="shared" ca="1" si="159"/>
        <v>#N/A</v>
      </c>
      <c r="DZ118" s="296" t="e">
        <f t="shared" ca="1" si="159"/>
        <v>#N/A</v>
      </c>
      <c r="EA118" s="296" t="e">
        <f t="shared" ca="1" si="159"/>
        <v>#N/A</v>
      </c>
      <c r="EB118" s="297" t="e">
        <f t="shared" ca="1" si="159"/>
        <v>#N/A</v>
      </c>
    </row>
    <row r="119" spans="1:132" ht="15" customHeight="1" x14ac:dyDescent="0.35">
      <c r="A119" s="327" t="s">
        <v>100</v>
      </c>
      <c r="B119" s="328">
        <f t="shared" si="134"/>
        <v>11</v>
      </c>
      <c r="C119" s="292" t="e">
        <f ca="1">CONCATENATE($A$1,".",VLOOKUP($F119,Tools!$J$3:$K$6,2,FALSE),".",VLOOKUP($A119,Tools!$N$3:$O$10,2,FALSE),".",1,".",VLOOKUP($G119,Tools!$R$3:$S$23,2,FALSE),".",$H119)</f>
        <v>#N/A</v>
      </c>
      <c r="D119" s="293" t="e">
        <f t="shared" ca="1" si="166"/>
        <v>#N/A</v>
      </c>
      <c r="E119" s="293" t="e">
        <f t="shared" ca="1" si="166"/>
        <v>#N/A</v>
      </c>
      <c r="F119" s="293" t="e">
        <f t="shared" ca="1" si="166"/>
        <v>#N/A</v>
      </c>
      <c r="G119" s="293" t="e">
        <f t="shared" ca="1" si="166"/>
        <v>#N/A</v>
      </c>
      <c r="H119" s="294" t="e">
        <f t="shared" ca="1" si="131"/>
        <v>#N/A</v>
      </c>
      <c r="I119" s="295" t="e">
        <f t="shared" ca="1" si="143"/>
        <v>#N/A</v>
      </c>
      <c r="J119" s="295" t="e">
        <f t="shared" ca="1" si="143"/>
        <v>#N/A</v>
      </c>
      <c r="K119" s="295" t="e">
        <f t="shared" ca="1" si="143"/>
        <v>#N/A</v>
      </c>
      <c r="L119" s="329" t="e">
        <f t="shared" ca="1" si="143"/>
        <v>#N/A</v>
      </c>
      <c r="M119" s="296" t="e">
        <f t="shared" ca="1" si="165"/>
        <v>#N/A</v>
      </c>
      <c r="N119" s="296" t="e">
        <f t="shared" ca="1" si="165"/>
        <v>#N/A</v>
      </c>
      <c r="O119" s="296" t="e">
        <f t="shared" ca="1" si="165"/>
        <v>#N/A</v>
      </c>
      <c r="P119" s="296" t="e">
        <f t="shared" ca="1" si="165"/>
        <v>#N/A</v>
      </c>
      <c r="Q119" s="296" t="e">
        <f t="shared" ca="1" si="165"/>
        <v>#N/A</v>
      </c>
      <c r="R119" s="296" t="e">
        <f t="shared" ca="1" si="165"/>
        <v>#N/A</v>
      </c>
      <c r="S119" s="296" t="e">
        <f t="shared" ca="1" si="165"/>
        <v>#N/A</v>
      </c>
      <c r="T119" s="296" t="e">
        <f t="shared" ca="1" si="165"/>
        <v>#N/A</v>
      </c>
      <c r="U119" s="296" t="e">
        <f t="shared" ca="1" si="165"/>
        <v>#N/A</v>
      </c>
      <c r="V119" s="297" t="e">
        <f t="shared" ca="1" si="165"/>
        <v>#N/A</v>
      </c>
      <c r="W119" s="296" t="e">
        <f t="shared" ca="1" si="165"/>
        <v>#N/A</v>
      </c>
      <c r="X119" s="296" t="e">
        <f t="shared" ca="1" si="165"/>
        <v>#N/A</v>
      </c>
      <c r="Y119" s="296" t="e">
        <f t="shared" ca="1" si="165"/>
        <v>#N/A</v>
      </c>
      <c r="Z119" s="296" t="e">
        <f t="shared" ca="1" si="165"/>
        <v>#N/A</v>
      </c>
      <c r="AA119" s="296" t="e">
        <f t="shared" ca="1" si="165"/>
        <v>#N/A</v>
      </c>
      <c r="AB119" s="296" t="e">
        <f t="shared" ca="1" si="165"/>
        <v>#N/A</v>
      </c>
      <c r="AC119" s="296" t="e">
        <f t="shared" ca="1" si="165"/>
        <v>#N/A</v>
      </c>
      <c r="AD119" s="296" t="e">
        <f t="shared" ca="1" si="163"/>
        <v>#N/A</v>
      </c>
      <c r="AE119" s="296" t="e">
        <f t="shared" ca="1" si="163"/>
        <v>#N/A</v>
      </c>
      <c r="AF119" s="297" t="e">
        <f t="shared" ca="1" si="163"/>
        <v>#N/A</v>
      </c>
      <c r="AG119" s="296" t="e">
        <f t="shared" ca="1" si="163"/>
        <v>#N/A</v>
      </c>
      <c r="AH119" s="296" t="e">
        <f t="shared" ca="1" si="163"/>
        <v>#N/A</v>
      </c>
      <c r="AI119" s="296" t="e">
        <f t="shared" ca="1" si="163"/>
        <v>#N/A</v>
      </c>
      <c r="AJ119" s="296" t="e">
        <f t="shared" ca="1" si="163"/>
        <v>#N/A</v>
      </c>
      <c r="AK119" s="296" t="e">
        <f t="shared" ca="1" si="163"/>
        <v>#N/A</v>
      </c>
      <c r="AL119" s="296" t="e">
        <f t="shared" ca="1" si="163"/>
        <v>#N/A</v>
      </c>
      <c r="AM119" s="296" t="e">
        <f t="shared" ca="1" si="163"/>
        <v>#N/A</v>
      </c>
      <c r="AN119" s="296" t="e">
        <f t="shared" ca="1" si="163"/>
        <v>#N/A</v>
      </c>
      <c r="AO119" s="296" t="e">
        <f t="shared" ca="1" si="163"/>
        <v>#N/A</v>
      </c>
      <c r="AP119" s="297" t="e">
        <f t="shared" ca="1" si="163"/>
        <v>#N/A</v>
      </c>
      <c r="AQ119" s="296" t="e">
        <f t="shared" ca="1" si="163"/>
        <v>#N/A</v>
      </c>
      <c r="AR119" s="296" t="e">
        <f t="shared" ca="1" si="163"/>
        <v>#N/A</v>
      </c>
      <c r="AS119" s="296" t="e">
        <f t="shared" ca="1" si="163"/>
        <v>#N/A</v>
      </c>
      <c r="AT119" s="296" t="e">
        <f t="shared" ca="1" si="163"/>
        <v>#N/A</v>
      </c>
      <c r="AU119" s="296" t="e">
        <f t="shared" ca="1" si="163"/>
        <v>#N/A</v>
      </c>
      <c r="AV119" s="296" t="e">
        <f t="shared" ca="1" si="164"/>
        <v>#N/A</v>
      </c>
      <c r="AW119" s="296" t="e">
        <f t="shared" ca="1" si="164"/>
        <v>#N/A</v>
      </c>
      <c r="AX119" s="296" t="e">
        <f t="shared" ca="1" si="164"/>
        <v>#N/A</v>
      </c>
      <c r="AY119" s="296" t="e">
        <f t="shared" ca="1" si="164"/>
        <v>#N/A</v>
      </c>
      <c r="AZ119" s="297" t="e">
        <f t="shared" ca="1" si="164"/>
        <v>#N/A</v>
      </c>
      <c r="BA119" s="296" t="e">
        <f t="shared" ca="1" si="164"/>
        <v>#N/A</v>
      </c>
      <c r="BB119" s="296" t="e">
        <f t="shared" ca="1" si="164"/>
        <v>#N/A</v>
      </c>
      <c r="BC119" s="296" t="e">
        <f t="shared" ca="1" si="164"/>
        <v>#N/A</v>
      </c>
      <c r="BD119" s="296" t="e">
        <f t="shared" ca="1" si="164"/>
        <v>#N/A</v>
      </c>
      <c r="BE119" s="296" t="e">
        <f t="shared" ca="1" si="164"/>
        <v>#N/A</v>
      </c>
      <c r="BF119" s="296" t="e">
        <f t="shared" ca="1" si="164"/>
        <v>#N/A</v>
      </c>
      <c r="BG119" s="296" t="e">
        <f t="shared" ca="1" si="164"/>
        <v>#N/A</v>
      </c>
      <c r="BH119" s="296" t="e">
        <f t="shared" ca="1" si="164"/>
        <v>#N/A</v>
      </c>
      <c r="BI119" s="296" t="e">
        <f t="shared" ca="1" si="164"/>
        <v>#N/A</v>
      </c>
      <c r="BJ119" s="297" t="e">
        <f t="shared" ca="1" si="164"/>
        <v>#N/A</v>
      </c>
      <c r="BK119" s="296" t="e">
        <f t="shared" ca="1" si="164"/>
        <v>#N/A</v>
      </c>
      <c r="BL119" s="296" t="e">
        <f t="shared" ca="1" si="164"/>
        <v>#N/A</v>
      </c>
      <c r="BM119" s="296" t="e">
        <f t="shared" ca="1" si="162"/>
        <v>#N/A</v>
      </c>
      <c r="BN119" s="296" t="e">
        <f t="shared" ca="1" si="162"/>
        <v>#N/A</v>
      </c>
      <c r="BO119" s="296" t="e">
        <f t="shared" ca="1" si="162"/>
        <v>#N/A</v>
      </c>
      <c r="BP119" s="296" t="e">
        <f t="shared" ca="1" si="162"/>
        <v>#N/A</v>
      </c>
      <c r="BQ119" s="296" t="e">
        <f t="shared" ca="1" si="162"/>
        <v>#N/A</v>
      </c>
      <c r="BR119" s="296" t="e">
        <f t="shared" ca="1" si="162"/>
        <v>#N/A</v>
      </c>
      <c r="BS119" s="296" t="e">
        <f t="shared" ca="1" si="162"/>
        <v>#N/A</v>
      </c>
      <c r="BT119" s="297" t="e">
        <f t="shared" ca="1" si="162"/>
        <v>#N/A</v>
      </c>
      <c r="BU119" s="296" t="e">
        <f t="shared" ca="1" si="162"/>
        <v>#N/A</v>
      </c>
      <c r="BV119" s="296" t="e">
        <f t="shared" ca="1" si="162"/>
        <v>#N/A</v>
      </c>
      <c r="BW119" s="296" t="e">
        <f t="shared" ca="1" si="162"/>
        <v>#N/A</v>
      </c>
      <c r="BX119" s="296" t="e">
        <f t="shared" ca="1" si="162"/>
        <v>#N/A</v>
      </c>
      <c r="BY119" s="296" t="e">
        <f t="shared" ca="1" si="162"/>
        <v>#N/A</v>
      </c>
      <c r="BZ119" s="296" t="e">
        <f t="shared" ca="1" si="162"/>
        <v>#N/A</v>
      </c>
      <c r="CA119" s="296" t="e">
        <f t="shared" ca="1" si="162"/>
        <v>#N/A</v>
      </c>
      <c r="CB119" s="296" t="e">
        <f t="shared" ca="1" si="162"/>
        <v>#N/A</v>
      </c>
      <c r="CC119" s="296" t="e">
        <f t="shared" ca="1" si="158"/>
        <v>#N/A</v>
      </c>
      <c r="CD119" s="297" t="e">
        <f t="shared" ca="1" si="158"/>
        <v>#N/A</v>
      </c>
      <c r="CE119" s="296" t="e">
        <f t="shared" ca="1" si="158"/>
        <v>#N/A</v>
      </c>
      <c r="CF119" s="296" t="e">
        <f t="shared" ca="1" si="158"/>
        <v>#N/A</v>
      </c>
      <c r="CG119" s="296" t="e">
        <f t="shared" ca="1" si="148"/>
        <v>#N/A</v>
      </c>
      <c r="CH119" s="296" t="e">
        <f t="shared" ca="1" si="148"/>
        <v>#N/A</v>
      </c>
      <c r="CI119" s="296" t="e">
        <f t="shared" ca="1" si="148"/>
        <v>#N/A</v>
      </c>
      <c r="CJ119" s="296" t="e">
        <f t="shared" ca="1" si="148"/>
        <v>#N/A</v>
      </c>
      <c r="CK119" s="296" t="e">
        <f t="shared" ca="1" si="148"/>
        <v>#N/A</v>
      </c>
      <c r="CL119" s="296" t="e">
        <f t="shared" ca="1" si="148"/>
        <v>#N/A</v>
      </c>
      <c r="CM119" s="296" t="e">
        <f t="shared" ca="1" si="148"/>
        <v>#N/A</v>
      </c>
      <c r="CN119" s="297" t="e">
        <f t="shared" ca="1" si="148"/>
        <v>#N/A</v>
      </c>
      <c r="CO119" s="296" t="e">
        <f t="shared" ca="1" si="161"/>
        <v>#N/A</v>
      </c>
      <c r="CP119" s="296" t="e">
        <f t="shared" ca="1" si="161"/>
        <v>#N/A</v>
      </c>
      <c r="CQ119" s="296" t="e">
        <f t="shared" ca="1" si="161"/>
        <v>#N/A</v>
      </c>
      <c r="CR119" s="296" t="e">
        <f t="shared" ca="1" si="161"/>
        <v>#N/A</v>
      </c>
      <c r="CS119" s="296" t="e">
        <f t="shared" ca="1" si="161"/>
        <v>#N/A</v>
      </c>
      <c r="CT119" s="296" t="e">
        <f t="shared" ca="1" si="161"/>
        <v>#N/A</v>
      </c>
      <c r="CU119" s="296" t="e">
        <f t="shared" ca="1" si="161"/>
        <v>#N/A</v>
      </c>
      <c r="CV119" s="296" t="e">
        <f t="shared" ca="1" si="161"/>
        <v>#N/A</v>
      </c>
      <c r="CW119" s="296" t="e">
        <f t="shared" ca="1" si="160"/>
        <v>#N/A</v>
      </c>
      <c r="CX119" s="297" t="e">
        <f t="shared" ca="1" si="160"/>
        <v>#N/A</v>
      </c>
      <c r="CY119" s="296" t="e">
        <f t="shared" ca="1" si="160"/>
        <v>#N/A</v>
      </c>
      <c r="CZ119" s="296" t="e">
        <f t="shared" ca="1" si="160"/>
        <v>#N/A</v>
      </c>
      <c r="DA119" s="296" t="e">
        <f t="shared" ca="1" si="157"/>
        <v>#N/A</v>
      </c>
      <c r="DB119" s="296" t="e">
        <f t="shared" ca="1" si="157"/>
        <v>#N/A</v>
      </c>
      <c r="DC119" s="296" t="e">
        <f t="shared" ca="1" si="157"/>
        <v>#N/A</v>
      </c>
      <c r="DD119" s="296" t="e">
        <f t="shared" ca="1" si="157"/>
        <v>#N/A</v>
      </c>
      <c r="DE119" s="296" t="e">
        <f t="shared" ca="1" si="157"/>
        <v>#N/A</v>
      </c>
      <c r="DF119" s="296" t="e">
        <f t="shared" ca="1" si="157"/>
        <v>#N/A</v>
      </c>
      <c r="DG119" s="296" t="e">
        <f t="shared" ca="1" si="157"/>
        <v>#N/A</v>
      </c>
      <c r="DH119" s="297" t="e">
        <f t="shared" ca="1" si="157"/>
        <v>#N/A</v>
      </c>
      <c r="DI119" s="296" t="e">
        <f t="shared" ca="1" si="157"/>
        <v>#N/A</v>
      </c>
      <c r="DJ119" s="296" t="e">
        <f t="shared" ca="1" si="157"/>
        <v>#N/A</v>
      </c>
      <c r="DK119" s="296" t="e">
        <f t="shared" ca="1" si="157"/>
        <v>#N/A</v>
      </c>
      <c r="DL119" s="296" t="e">
        <f t="shared" ca="1" si="157"/>
        <v>#N/A</v>
      </c>
      <c r="DM119" s="296" t="e">
        <f t="shared" ca="1" si="157"/>
        <v>#N/A</v>
      </c>
      <c r="DN119" s="296" t="e">
        <f t="shared" ca="1" si="157"/>
        <v>#N/A</v>
      </c>
      <c r="DO119" s="296" t="e">
        <f t="shared" ca="1" si="157"/>
        <v>#N/A</v>
      </c>
      <c r="DP119" s="296" t="e">
        <f t="shared" ca="1" si="157"/>
        <v>#N/A</v>
      </c>
      <c r="DQ119" s="296" t="e">
        <f t="shared" ca="1" si="167"/>
        <v>#N/A</v>
      </c>
      <c r="DR119" s="297" t="e">
        <f t="shared" ca="1" si="167"/>
        <v>#N/A</v>
      </c>
      <c r="DS119" s="296" t="e">
        <f t="shared" ca="1" si="167"/>
        <v>#N/A</v>
      </c>
      <c r="DT119" s="296" t="e">
        <f t="shared" ca="1" si="167"/>
        <v>#N/A</v>
      </c>
      <c r="DU119" s="296" t="e">
        <f t="shared" ca="1" si="159"/>
        <v>#N/A</v>
      </c>
      <c r="DV119" s="296" t="e">
        <f t="shared" ca="1" si="159"/>
        <v>#N/A</v>
      </c>
      <c r="DW119" s="296" t="e">
        <f t="shared" ca="1" si="159"/>
        <v>#N/A</v>
      </c>
      <c r="DX119" s="296" t="e">
        <f t="shared" ca="1" si="159"/>
        <v>#N/A</v>
      </c>
      <c r="DY119" s="296" t="e">
        <f t="shared" ca="1" si="159"/>
        <v>#N/A</v>
      </c>
      <c r="DZ119" s="296" t="e">
        <f t="shared" ca="1" si="159"/>
        <v>#N/A</v>
      </c>
      <c r="EA119" s="296" t="e">
        <f t="shared" ca="1" si="159"/>
        <v>#N/A</v>
      </c>
      <c r="EB119" s="297" t="e">
        <f t="shared" ca="1" si="159"/>
        <v>#N/A</v>
      </c>
    </row>
    <row r="120" spans="1:132" ht="15" customHeight="1" x14ac:dyDescent="0.35">
      <c r="A120" s="327" t="s">
        <v>100</v>
      </c>
      <c r="B120" s="328">
        <f t="shared" si="134"/>
        <v>12</v>
      </c>
      <c r="C120" s="292" t="e">
        <f ca="1">CONCATENATE($A$1,".",VLOOKUP($F120,Tools!$J$3:$K$6,2,FALSE),".",VLOOKUP($A120,Tools!$N$3:$O$10,2,FALSE),".",1,".",VLOOKUP($G120,Tools!$R$3:$S$23,2,FALSE),".",$H120)</f>
        <v>#N/A</v>
      </c>
      <c r="D120" s="293" t="e">
        <f t="shared" ca="1" si="166"/>
        <v>#N/A</v>
      </c>
      <c r="E120" s="293" t="e">
        <f t="shared" ca="1" si="166"/>
        <v>#N/A</v>
      </c>
      <c r="F120" s="293" t="e">
        <f t="shared" ca="1" si="166"/>
        <v>#N/A</v>
      </c>
      <c r="G120" s="293" t="e">
        <f t="shared" ca="1" si="166"/>
        <v>#N/A</v>
      </c>
      <c r="H120" s="294" t="e">
        <f t="shared" ca="1" si="131"/>
        <v>#N/A</v>
      </c>
      <c r="I120" s="295" t="e">
        <f t="shared" ca="1" si="143"/>
        <v>#N/A</v>
      </c>
      <c r="J120" s="295" t="e">
        <f t="shared" ca="1" si="143"/>
        <v>#N/A</v>
      </c>
      <c r="K120" s="295" t="e">
        <f t="shared" ca="1" si="143"/>
        <v>#N/A</v>
      </c>
      <c r="L120" s="329" t="e">
        <f t="shared" ca="1" si="143"/>
        <v>#N/A</v>
      </c>
      <c r="M120" s="296" t="e">
        <f t="shared" ca="1" si="165"/>
        <v>#N/A</v>
      </c>
      <c r="N120" s="296" t="e">
        <f t="shared" ca="1" si="165"/>
        <v>#N/A</v>
      </c>
      <c r="O120" s="296" t="e">
        <f t="shared" ca="1" si="165"/>
        <v>#N/A</v>
      </c>
      <c r="P120" s="296" t="e">
        <f t="shared" ca="1" si="165"/>
        <v>#N/A</v>
      </c>
      <c r="Q120" s="296" t="e">
        <f t="shared" ca="1" si="165"/>
        <v>#N/A</v>
      </c>
      <c r="R120" s="296" t="e">
        <f t="shared" ca="1" si="165"/>
        <v>#N/A</v>
      </c>
      <c r="S120" s="296" t="e">
        <f t="shared" ca="1" si="165"/>
        <v>#N/A</v>
      </c>
      <c r="T120" s="296" t="e">
        <f t="shared" ca="1" si="165"/>
        <v>#N/A</v>
      </c>
      <c r="U120" s="296" t="e">
        <f t="shared" ca="1" si="165"/>
        <v>#N/A</v>
      </c>
      <c r="V120" s="297" t="e">
        <f t="shared" ca="1" si="165"/>
        <v>#N/A</v>
      </c>
      <c r="W120" s="296" t="e">
        <f t="shared" ca="1" si="165"/>
        <v>#N/A</v>
      </c>
      <c r="X120" s="296" t="e">
        <f t="shared" ca="1" si="165"/>
        <v>#N/A</v>
      </c>
      <c r="Y120" s="296" t="e">
        <f t="shared" ca="1" si="165"/>
        <v>#N/A</v>
      </c>
      <c r="Z120" s="296" t="e">
        <f t="shared" ca="1" si="165"/>
        <v>#N/A</v>
      </c>
      <c r="AA120" s="296" t="e">
        <f t="shared" ca="1" si="165"/>
        <v>#N/A</v>
      </c>
      <c r="AB120" s="296" t="e">
        <f t="shared" ca="1" si="165"/>
        <v>#N/A</v>
      </c>
      <c r="AC120" s="296" t="e">
        <f t="shared" ca="1" si="165"/>
        <v>#N/A</v>
      </c>
      <c r="AD120" s="296" t="e">
        <f t="shared" ca="1" si="163"/>
        <v>#N/A</v>
      </c>
      <c r="AE120" s="296" t="e">
        <f t="shared" ca="1" si="163"/>
        <v>#N/A</v>
      </c>
      <c r="AF120" s="297" t="e">
        <f t="shared" ca="1" si="163"/>
        <v>#N/A</v>
      </c>
      <c r="AG120" s="296" t="e">
        <f t="shared" ca="1" si="163"/>
        <v>#N/A</v>
      </c>
      <c r="AH120" s="296" t="e">
        <f t="shared" ca="1" si="163"/>
        <v>#N/A</v>
      </c>
      <c r="AI120" s="296" t="e">
        <f t="shared" ca="1" si="163"/>
        <v>#N/A</v>
      </c>
      <c r="AJ120" s="296" t="e">
        <f t="shared" ca="1" si="163"/>
        <v>#N/A</v>
      </c>
      <c r="AK120" s="296" t="e">
        <f t="shared" ca="1" si="163"/>
        <v>#N/A</v>
      </c>
      <c r="AL120" s="296" t="e">
        <f t="shared" ca="1" si="163"/>
        <v>#N/A</v>
      </c>
      <c r="AM120" s="296" t="e">
        <f t="shared" ca="1" si="163"/>
        <v>#N/A</v>
      </c>
      <c r="AN120" s="296" t="e">
        <f t="shared" ca="1" si="163"/>
        <v>#N/A</v>
      </c>
      <c r="AO120" s="296" t="e">
        <f t="shared" ca="1" si="163"/>
        <v>#N/A</v>
      </c>
      <c r="AP120" s="297" t="e">
        <f t="shared" ca="1" si="163"/>
        <v>#N/A</v>
      </c>
      <c r="AQ120" s="296" t="e">
        <f t="shared" ca="1" si="163"/>
        <v>#N/A</v>
      </c>
      <c r="AR120" s="296" t="e">
        <f t="shared" ca="1" si="163"/>
        <v>#N/A</v>
      </c>
      <c r="AS120" s="296" t="e">
        <f t="shared" ca="1" si="163"/>
        <v>#N/A</v>
      </c>
      <c r="AT120" s="296" t="e">
        <f t="shared" ca="1" si="163"/>
        <v>#N/A</v>
      </c>
      <c r="AU120" s="296" t="e">
        <f t="shared" ca="1" si="163"/>
        <v>#N/A</v>
      </c>
      <c r="AV120" s="296" t="e">
        <f t="shared" ca="1" si="164"/>
        <v>#N/A</v>
      </c>
      <c r="AW120" s="296" t="e">
        <f t="shared" ca="1" si="164"/>
        <v>#N/A</v>
      </c>
      <c r="AX120" s="296" t="e">
        <f t="shared" ca="1" si="164"/>
        <v>#N/A</v>
      </c>
      <c r="AY120" s="296" t="e">
        <f t="shared" ca="1" si="164"/>
        <v>#N/A</v>
      </c>
      <c r="AZ120" s="297" t="e">
        <f t="shared" ca="1" si="164"/>
        <v>#N/A</v>
      </c>
      <c r="BA120" s="296" t="e">
        <f t="shared" ca="1" si="164"/>
        <v>#N/A</v>
      </c>
      <c r="BB120" s="296" t="e">
        <f t="shared" ca="1" si="164"/>
        <v>#N/A</v>
      </c>
      <c r="BC120" s="296" t="e">
        <f t="shared" ca="1" si="164"/>
        <v>#N/A</v>
      </c>
      <c r="BD120" s="296" t="e">
        <f t="shared" ca="1" si="164"/>
        <v>#N/A</v>
      </c>
      <c r="BE120" s="296" t="e">
        <f t="shared" ca="1" si="164"/>
        <v>#N/A</v>
      </c>
      <c r="BF120" s="296" t="e">
        <f t="shared" ca="1" si="164"/>
        <v>#N/A</v>
      </c>
      <c r="BG120" s="296" t="e">
        <f t="shared" ca="1" si="164"/>
        <v>#N/A</v>
      </c>
      <c r="BH120" s="296" t="e">
        <f t="shared" ca="1" si="164"/>
        <v>#N/A</v>
      </c>
      <c r="BI120" s="296" t="e">
        <f t="shared" ca="1" si="164"/>
        <v>#N/A</v>
      </c>
      <c r="BJ120" s="297" t="e">
        <f t="shared" ca="1" si="164"/>
        <v>#N/A</v>
      </c>
      <c r="BK120" s="296" t="e">
        <f t="shared" ca="1" si="164"/>
        <v>#N/A</v>
      </c>
      <c r="BL120" s="296" t="e">
        <f t="shared" ca="1" si="164"/>
        <v>#N/A</v>
      </c>
      <c r="BM120" s="296" t="e">
        <f t="shared" ca="1" si="162"/>
        <v>#N/A</v>
      </c>
      <c r="BN120" s="296" t="e">
        <f t="shared" ca="1" si="162"/>
        <v>#N/A</v>
      </c>
      <c r="BO120" s="296" t="e">
        <f t="shared" ca="1" si="162"/>
        <v>#N/A</v>
      </c>
      <c r="BP120" s="296" t="e">
        <f t="shared" ca="1" si="162"/>
        <v>#N/A</v>
      </c>
      <c r="BQ120" s="296" t="e">
        <f t="shared" ca="1" si="162"/>
        <v>#N/A</v>
      </c>
      <c r="BR120" s="296" t="e">
        <f t="shared" ca="1" si="162"/>
        <v>#N/A</v>
      </c>
      <c r="BS120" s="296" t="e">
        <f t="shared" ca="1" si="162"/>
        <v>#N/A</v>
      </c>
      <c r="BT120" s="297" t="e">
        <f t="shared" ca="1" si="162"/>
        <v>#N/A</v>
      </c>
      <c r="BU120" s="296" t="e">
        <f t="shared" ca="1" si="162"/>
        <v>#N/A</v>
      </c>
      <c r="BV120" s="296" t="e">
        <f t="shared" ca="1" si="162"/>
        <v>#N/A</v>
      </c>
      <c r="BW120" s="296" t="e">
        <f t="shared" ca="1" si="162"/>
        <v>#N/A</v>
      </c>
      <c r="BX120" s="296" t="e">
        <f t="shared" ca="1" si="162"/>
        <v>#N/A</v>
      </c>
      <c r="BY120" s="296" t="e">
        <f t="shared" ca="1" si="162"/>
        <v>#N/A</v>
      </c>
      <c r="BZ120" s="296" t="e">
        <f t="shared" ca="1" si="162"/>
        <v>#N/A</v>
      </c>
      <c r="CA120" s="296" t="e">
        <f t="shared" ca="1" si="162"/>
        <v>#N/A</v>
      </c>
      <c r="CB120" s="296" t="e">
        <f t="shared" ca="1" si="162"/>
        <v>#N/A</v>
      </c>
      <c r="CC120" s="296" t="e">
        <f t="shared" ca="1" si="158"/>
        <v>#N/A</v>
      </c>
      <c r="CD120" s="297" t="e">
        <f t="shared" ca="1" si="158"/>
        <v>#N/A</v>
      </c>
      <c r="CE120" s="296" t="e">
        <f t="shared" ca="1" si="158"/>
        <v>#N/A</v>
      </c>
      <c r="CF120" s="296" t="e">
        <f t="shared" ca="1" si="158"/>
        <v>#N/A</v>
      </c>
      <c r="CG120" s="296" t="e">
        <f t="shared" ca="1" si="148"/>
        <v>#N/A</v>
      </c>
      <c r="CH120" s="296" t="e">
        <f t="shared" ca="1" si="148"/>
        <v>#N/A</v>
      </c>
      <c r="CI120" s="296" t="e">
        <f t="shared" ca="1" si="148"/>
        <v>#N/A</v>
      </c>
      <c r="CJ120" s="296" t="e">
        <f t="shared" ca="1" si="148"/>
        <v>#N/A</v>
      </c>
      <c r="CK120" s="296" t="e">
        <f t="shared" ca="1" si="148"/>
        <v>#N/A</v>
      </c>
      <c r="CL120" s="296" t="e">
        <f t="shared" ca="1" si="148"/>
        <v>#N/A</v>
      </c>
      <c r="CM120" s="296" t="e">
        <f t="shared" ca="1" si="148"/>
        <v>#N/A</v>
      </c>
      <c r="CN120" s="297" t="e">
        <f t="shared" ca="1" si="148"/>
        <v>#N/A</v>
      </c>
      <c r="CO120" s="296" t="e">
        <f t="shared" ca="1" si="161"/>
        <v>#N/A</v>
      </c>
      <c r="CP120" s="296" t="e">
        <f t="shared" ca="1" si="161"/>
        <v>#N/A</v>
      </c>
      <c r="CQ120" s="296" t="e">
        <f t="shared" ca="1" si="161"/>
        <v>#N/A</v>
      </c>
      <c r="CR120" s="296" t="e">
        <f t="shared" ca="1" si="161"/>
        <v>#N/A</v>
      </c>
      <c r="CS120" s="296" t="e">
        <f t="shared" ca="1" si="161"/>
        <v>#N/A</v>
      </c>
      <c r="CT120" s="296" t="e">
        <f t="shared" ca="1" si="161"/>
        <v>#N/A</v>
      </c>
      <c r="CU120" s="296" t="e">
        <f t="shared" ca="1" si="161"/>
        <v>#N/A</v>
      </c>
      <c r="CV120" s="296" t="e">
        <f t="shared" ca="1" si="161"/>
        <v>#N/A</v>
      </c>
      <c r="CW120" s="296" t="e">
        <f t="shared" ca="1" si="160"/>
        <v>#N/A</v>
      </c>
      <c r="CX120" s="297" t="e">
        <f t="shared" ca="1" si="160"/>
        <v>#N/A</v>
      </c>
      <c r="CY120" s="296" t="e">
        <f t="shared" ca="1" si="160"/>
        <v>#N/A</v>
      </c>
      <c r="CZ120" s="296" t="e">
        <f t="shared" ca="1" si="160"/>
        <v>#N/A</v>
      </c>
      <c r="DA120" s="296" t="e">
        <f t="shared" ca="1" si="157"/>
        <v>#N/A</v>
      </c>
      <c r="DB120" s="296" t="e">
        <f t="shared" ca="1" si="157"/>
        <v>#N/A</v>
      </c>
      <c r="DC120" s="296" t="e">
        <f t="shared" ca="1" si="157"/>
        <v>#N/A</v>
      </c>
      <c r="DD120" s="296" t="e">
        <f t="shared" ca="1" si="157"/>
        <v>#N/A</v>
      </c>
      <c r="DE120" s="296" t="e">
        <f t="shared" ca="1" si="157"/>
        <v>#N/A</v>
      </c>
      <c r="DF120" s="296" t="e">
        <f t="shared" ca="1" si="157"/>
        <v>#N/A</v>
      </c>
      <c r="DG120" s="296" t="e">
        <f t="shared" ca="1" si="157"/>
        <v>#N/A</v>
      </c>
      <c r="DH120" s="297" t="e">
        <f t="shared" ca="1" si="157"/>
        <v>#N/A</v>
      </c>
      <c r="DI120" s="296" t="e">
        <f t="shared" ca="1" si="157"/>
        <v>#N/A</v>
      </c>
      <c r="DJ120" s="296" t="e">
        <f t="shared" ca="1" si="157"/>
        <v>#N/A</v>
      </c>
      <c r="DK120" s="296" t="e">
        <f t="shared" ca="1" si="157"/>
        <v>#N/A</v>
      </c>
      <c r="DL120" s="296" t="e">
        <f t="shared" ca="1" si="157"/>
        <v>#N/A</v>
      </c>
      <c r="DM120" s="296" t="e">
        <f t="shared" ca="1" si="157"/>
        <v>#N/A</v>
      </c>
      <c r="DN120" s="296" t="e">
        <f t="shared" ca="1" si="157"/>
        <v>#N/A</v>
      </c>
      <c r="DO120" s="296" t="e">
        <f t="shared" ca="1" si="157"/>
        <v>#N/A</v>
      </c>
      <c r="DP120" s="296" t="e">
        <f t="shared" ca="1" si="157"/>
        <v>#N/A</v>
      </c>
      <c r="DQ120" s="296" t="e">
        <f t="shared" ca="1" si="167"/>
        <v>#N/A</v>
      </c>
      <c r="DR120" s="297" t="e">
        <f t="shared" ca="1" si="167"/>
        <v>#N/A</v>
      </c>
      <c r="DS120" s="296" t="e">
        <f t="shared" ca="1" si="167"/>
        <v>#N/A</v>
      </c>
      <c r="DT120" s="296" t="e">
        <f t="shared" ca="1" si="167"/>
        <v>#N/A</v>
      </c>
      <c r="DU120" s="296" t="e">
        <f t="shared" ca="1" si="159"/>
        <v>#N/A</v>
      </c>
      <c r="DV120" s="296" t="e">
        <f t="shared" ca="1" si="159"/>
        <v>#N/A</v>
      </c>
      <c r="DW120" s="296" t="e">
        <f t="shared" ca="1" si="159"/>
        <v>#N/A</v>
      </c>
      <c r="DX120" s="296" t="e">
        <f t="shared" ca="1" si="159"/>
        <v>#N/A</v>
      </c>
      <c r="DY120" s="296" t="e">
        <f t="shared" ca="1" si="159"/>
        <v>#N/A</v>
      </c>
      <c r="DZ120" s="296" t="e">
        <f t="shared" ca="1" si="159"/>
        <v>#N/A</v>
      </c>
      <c r="EA120" s="296" t="e">
        <f t="shared" ca="1" si="159"/>
        <v>#N/A</v>
      </c>
      <c r="EB120" s="297" t="e">
        <f t="shared" ca="1" si="159"/>
        <v>#N/A</v>
      </c>
    </row>
    <row r="121" spans="1:132" ht="15" customHeight="1" x14ac:dyDescent="0.35">
      <c r="A121" s="327" t="s">
        <v>100</v>
      </c>
      <c r="B121" s="328">
        <f t="shared" si="134"/>
        <v>13</v>
      </c>
      <c r="C121" s="292" t="e">
        <f ca="1">CONCATENATE($A$1,".",VLOOKUP($F121,Tools!$J$3:$K$6,2,FALSE),".",VLOOKUP($A121,Tools!$N$3:$O$10,2,FALSE),".",1,".",VLOOKUP($G121,Tools!$R$3:$S$23,2,FALSE),".",$H121)</f>
        <v>#N/A</v>
      </c>
      <c r="D121" s="293" t="e">
        <f t="shared" ca="1" si="166"/>
        <v>#N/A</v>
      </c>
      <c r="E121" s="293" t="e">
        <f t="shared" ca="1" si="166"/>
        <v>#N/A</v>
      </c>
      <c r="F121" s="293" t="e">
        <f t="shared" ca="1" si="166"/>
        <v>#N/A</v>
      </c>
      <c r="G121" s="293" t="e">
        <f t="shared" ca="1" si="166"/>
        <v>#N/A</v>
      </c>
      <c r="H121" s="294" t="e">
        <f t="shared" ca="1" si="131"/>
        <v>#N/A</v>
      </c>
      <c r="I121" s="295" t="e">
        <f t="shared" ca="1" si="143"/>
        <v>#N/A</v>
      </c>
      <c r="J121" s="295" t="e">
        <f t="shared" ca="1" si="143"/>
        <v>#N/A</v>
      </c>
      <c r="K121" s="295" t="e">
        <f t="shared" ca="1" si="143"/>
        <v>#N/A</v>
      </c>
      <c r="L121" s="329" t="e">
        <f t="shared" ca="1" si="143"/>
        <v>#N/A</v>
      </c>
      <c r="M121" s="296" t="e">
        <f t="shared" ca="1" si="165"/>
        <v>#N/A</v>
      </c>
      <c r="N121" s="296" t="e">
        <f t="shared" ca="1" si="165"/>
        <v>#N/A</v>
      </c>
      <c r="O121" s="296" t="e">
        <f t="shared" ca="1" si="165"/>
        <v>#N/A</v>
      </c>
      <c r="P121" s="296" t="e">
        <f t="shared" ca="1" si="165"/>
        <v>#N/A</v>
      </c>
      <c r="Q121" s="296" t="e">
        <f t="shared" ca="1" si="165"/>
        <v>#N/A</v>
      </c>
      <c r="R121" s="296" t="e">
        <f t="shared" ca="1" si="165"/>
        <v>#N/A</v>
      </c>
      <c r="S121" s="296" t="e">
        <f t="shared" ca="1" si="165"/>
        <v>#N/A</v>
      </c>
      <c r="T121" s="296" t="e">
        <f t="shared" ca="1" si="165"/>
        <v>#N/A</v>
      </c>
      <c r="U121" s="296" t="e">
        <f t="shared" ca="1" si="165"/>
        <v>#N/A</v>
      </c>
      <c r="V121" s="297" t="e">
        <f t="shared" ca="1" si="165"/>
        <v>#N/A</v>
      </c>
      <c r="W121" s="296" t="e">
        <f t="shared" ca="1" si="165"/>
        <v>#N/A</v>
      </c>
      <c r="X121" s="296" t="e">
        <f t="shared" ca="1" si="165"/>
        <v>#N/A</v>
      </c>
      <c r="Y121" s="296" t="e">
        <f t="shared" ca="1" si="165"/>
        <v>#N/A</v>
      </c>
      <c r="Z121" s="296" t="e">
        <f t="shared" ca="1" si="165"/>
        <v>#N/A</v>
      </c>
      <c r="AA121" s="296" t="e">
        <f t="shared" ca="1" si="165"/>
        <v>#N/A</v>
      </c>
      <c r="AB121" s="296" t="e">
        <f t="shared" ca="1" si="165"/>
        <v>#N/A</v>
      </c>
      <c r="AC121" s="296" t="e">
        <f t="shared" ca="1" si="165"/>
        <v>#N/A</v>
      </c>
      <c r="AD121" s="296" t="e">
        <f t="shared" ca="1" si="163"/>
        <v>#N/A</v>
      </c>
      <c r="AE121" s="296" t="e">
        <f t="shared" ca="1" si="163"/>
        <v>#N/A</v>
      </c>
      <c r="AF121" s="297" t="e">
        <f t="shared" ca="1" si="163"/>
        <v>#N/A</v>
      </c>
      <c r="AG121" s="296" t="e">
        <f t="shared" ca="1" si="163"/>
        <v>#N/A</v>
      </c>
      <c r="AH121" s="296" t="e">
        <f t="shared" ca="1" si="163"/>
        <v>#N/A</v>
      </c>
      <c r="AI121" s="296" t="e">
        <f t="shared" ca="1" si="163"/>
        <v>#N/A</v>
      </c>
      <c r="AJ121" s="296" t="e">
        <f t="shared" ca="1" si="163"/>
        <v>#N/A</v>
      </c>
      <c r="AK121" s="296" t="e">
        <f t="shared" ca="1" si="163"/>
        <v>#N/A</v>
      </c>
      <c r="AL121" s="296" t="e">
        <f t="shared" ca="1" si="163"/>
        <v>#N/A</v>
      </c>
      <c r="AM121" s="296" t="e">
        <f t="shared" ca="1" si="163"/>
        <v>#N/A</v>
      </c>
      <c r="AN121" s="296" t="e">
        <f t="shared" ca="1" si="163"/>
        <v>#N/A</v>
      </c>
      <c r="AO121" s="296" t="e">
        <f t="shared" ca="1" si="163"/>
        <v>#N/A</v>
      </c>
      <c r="AP121" s="297" t="e">
        <f t="shared" ca="1" si="163"/>
        <v>#N/A</v>
      </c>
      <c r="AQ121" s="296" t="e">
        <f t="shared" ca="1" si="163"/>
        <v>#N/A</v>
      </c>
      <c r="AR121" s="296" t="e">
        <f t="shared" ca="1" si="163"/>
        <v>#N/A</v>
      </c>
      <c r="AS121" s="296" t="e">
        <f t="shared" ca="1" si="163"/>
        <v>#N/A</v>
      </c>
      <c r="AT121" s="296" t="e">
        <f t="shared" ca="1" si="163"/>
        <v>#N/A</v>
      </c>
      <c r="AU121" s="296" t="e">
        <f t="shared" ca="1" si="163"/>
        <v>#N/A</v>
      </c>
      <c r="AV121" s="296" t="e">
        <f t="shared" ca="1" si="164"/>
        <v>#N/A</v>
      </c>
      <c r="AW121" s="296" t="e">
        <f t="shared" ca="1" si="164"/>
        <v>#N/A</v>
      </c>
      <c r="AX121" s="296" t="e">
        <f t="shared" ca="1" si="164"/>
        <v>#N/A</v>
      </c>
      <c r="AY121" s="296" t="e">
        <f t="shared" ca="1" si="164"/>
        <v>#N/A</v>
      </c>
      <c r="AZ121" s="297" t="e">
        <f t="shared" ca="1" si="164"/>
        <v>#N/A</v>
      </c>
      <c r="BA121" s="296" t="e">
        <f t="shared" ca="1" si="164"/>
        <v>#N/A</v>
      </c>
      <c r="BB121" s="296" t="e">
        <f t="shared" ca="1" si="164"/>
        <v>#N/A</v>
      </c>
      <c r="BC121" s="296" t="e">
        <f t="shared" ca="1" si="164"/>
        <v>#N/A</v>
      </c>
      <c r="BD121" s="296" t="e">
        <f t="shared" ca="1" si="164"/>
        <v>#N/A</v>
      </c>
      <c r="BE121" s="296" t="e">
        <f t="shared" ca="1" si="164"/>
        <v>#N/A</v>
      </c>
      <c r="BF121" s="296" t="e">
        <f t="shared" ca="1" si="164"/>
        <v>#N/A</v>
      </c>
      <c r="BG121" s="296" t="e">
        <f t="shared" ca="1" si="164"/>
        <v>#N/A</v>
      </c>
      <c r="BH121" s="296" t="e">
        <f t="shared" ca="1" si="164"/>
        <v>#N/A</v>
      </c>
      <c r="BI121" s="296" t="e">
        <f t="shared" ca="1" si="164"/>
        <v>#N/A</v>
      </c>
      <c r="BJ121" s="297" t="e">
        <f t="shared" ca="1" si="164"/>
        <v>#N/A</v>
      </c>
      <c r="BK121" s="296" t="e">
        <f t="shared" ca="1" si="164"/>
        <v>#N/A</v>
      </c>
      <c r="BL121" s="296" t="e">
        <f t="shared" ca="1" si="164"/>
        <v>#N/A</v>
      </c>
      <c r="BM121" s="296" t="e">
        <f t="shared" ca="1" si="162"/>
        <v>#N/A</v>
      </c>
      <c r="BN121" s="296" t="e">
        <f t="shared" ca="1" si="162"/>
        <v>#N/A</v>
      </c>
      <c r="BO121" s="296" t="e">
        <f t="shared" ca="1" si="162"/>
        <v>#N/A</v>
      </c>
      <c r="BP121" s="296" t="e">
        <f t="shared" ca="1" si="162"/>
        <v>#N/A</v>
      </c>
      <c r="BQ121" s="296" t="e">
        <f t="shared" ca="1" si="162"/>
        <v>#N/A</v>
      </c>
      <c r="BR121" s="296" t="e">
        <f t="shared" ca="1" si="162"/>
        <v>#N/A</v>
      </c>
      <c r="BS121" s="296" t="e">
        <f t="shared" ca="1" si="162"/>
        <v>#N/A</v>
      </c>
      <c r="BT121" s="297" t="e">
        <f t="shared" ca="1" si="162"/>
        <v>#N/A</v>
      </c>
      <c r="BU121" s="296" t="e">
        <f t="shared" ca="1" si="162"/>
        <v>#N/A</v>
      </c>
      <c r="BV121" s="296" t="e">
        <f t="shared" ca="1" si="162"/>
        <v>#N/A</v>
      </c>
      <c r="BW121" s="296" t="e">
        <f t="shared" ca="1" si="162"/>
        <v>#N/A</v>
      </c>
      <c r="BX121" s="296" t="e">
        <f t="shared" ca="1" si="162"/>
        <v>#N/A</v>
      </c>
      <c r="BY121" s="296" t="e">
        <f t="shared" ca="1" si="162"/>
        <v>#N/A</v>
      </c>
      <c r="BZ121" s="296" t="e">
        <f t="shared" ca="1" si="162"/>
        <v>#N/A</v>
      </c>
      <c r="CA121" s="296" t="e">
        <f t="shared" ca="1" si="162"/>
        <v>#N/A</v>
      </c>
      <c r="CB121" s="296" t="e">
        <f t="shared" ca="1" si="162"/>
        <v>#N/A</v>
      </c>
      <c r="CC121" s="296" t="e">
        <f t="shared" ca="1" si="158"/>
        <v>#N/A</v>
      </c>
      <c r="CD121" s="297" t="e">
        <f t="shared" ca="1" si="158"/>
        <v>#N/A</v>
      </c>
      <c r="CE121" s="296" t="e">
        <f t="shared" ca="1" si="158"/>
        <v>#N/A</v>
      </c>
      <c r="CF121" s="296" t="e">
        <f t="shared" ca="1" si="158"/>
        <v>#N/A</v>
      </c>
      <c r="CG121" s="296" t="e">
        <f t="shared" ca="1" si="148"/>
        <v>#N/A</v>
      </c>
      <c r="CH121" s="296" t="e">
        <f t="shared" ca="1" si="148"/>
        <v>#N/A</v>
      </c>
      <c r="CI121" s="296" t="e">
        <f t="shared" ca="1" si="148"/>
        <v>#N/A</v>
      </c>
      <c r="CJ121" s="296" t="e">
        <f t="shared" ca="1" si="148"/>
        <v>#N/A</v>
      </c>
      <c r="CK121" s="296" t="e">
        <f t="shared" ca="1" si="148"/>
        <v>#N/A</v>
      </c>
      <c r="CL121" s="296" t="e">
        <f t="shared" ca="1" si="148"/>
        <v>#N/A</v>
      </c>
      <c r="CM121" s="296" t="e">
        <f t="shared" ca="1" si="148"/>
        <v>#N/A</v>
      </c>
      <c r="CN121" s="297" t="e">
        <f t="shared" ca="1" si="148"/>
        <v>#N/A</v>
      </c>
      <c r="CO121" s="296" t="e">
        <f t="shared" ca="1" si="161"/>
        <v>#N/A</v>
      </c>
      <c r="CP121" s="296" t="e">
        <f t="shared" ca="1" si="161"/>
        <v>#N/A</v>
      </c>
      <c r="CQ121" s="296" t="e">
        <f t="shared" ca="1" si="161"/>
        <v>#N/A</v>
      </c>
      <c r="CR121" s="296" t="e">
        <f t="shared" ca="1" si="161"/>
        <v>#N/A</v>
      </c>
      <c r="CS121" s="296" t="e">
        <f t="shared" ca="1" si="161"/>
        <v>#N/A</v>
      </c>
      <c r="CT121" s="296" t="e">
        <f t="shared" ca="1" si="161"/>
        <v>#N/A</v>
      </c>
      <c r="CU121" s="296" t="e">
        <f t="shared" ca="1" si="161"/>
        <v>#N/A</v>
      </c>
      <c r="CV121" s="296" t="e">
        <f t="shared" ca="1" si="161"/>
        <v>#N/A</v>
      </c>
      <c r="CW121" s="296" t="e">
        <f t="shared" ca="1" si="160"/>
        <v>#N/A</v>
      </c>
      <c r="CX121" s="297" t="e">
        <f t="shared" ca="1" si="160"/>
        <v>#N/A</v>
      </c>
      <c r="CY121" s="296" t="e">
        <f t="shared" ca="1" si="160"/>
        <v>#N/A</v>
      </c>
      <c r="CZ121" s="296" t="e">
        <f t="shared" ca="1" si="160"/>
        <v>#N/A</v>
      </c>
      <c r="DA121" s="296" t="e">
        <f t="shared" ca="1" si="157"/>
        <v>#N/A</v>
      </c>
      <c r="DB121" s="296" t="e">
        <f t="shared" ca="1" si="157"/>
        <v>#N/A</v>
      </c>
      <c r="DC121" s="296" t="e">
        <f t="shared" ca="1" si="157"/>
        <v>#N/A</v>
      </c>
      <c r="DD121" s="296" t="e">
        <f t="shared" ca="1" si="157"/>
        <v>#N/A</v>
      </c>
      <c r="DE121" s="296" t="e">
        <f t="shared" ca="1" si="157"/>
        <v>#N/A</v>
      </c>
      <c r="DF121" s="296" t="e">
        <f t="shared" ca="1" si="157"/>
        <v>#N/A</v>
      </c>
      <c r="DG121" s="296" t="e">
        <f t="shared" ca="1" si="157"/>
        <v>#N/A</v>
      </c>
      <c r="DH121" s="297" t="e">
        <f t="shared" ca="1" si="157"/>
        <v>#N/A</v>
      </c>
      <c r="DI121" s="296" t="e">
        <f t="shared" ca="1" si="157"/>
        <v>#N/A</v>
      </c>
      <c r="DJ121" s="296" t="e">
        <f t="shared" ca="1" si="157"/>
        <v>#N/A</v>
      </c>
      <c r="DK121" s="296" t="e">
        <f t="shared" ca="1" si="157"/>
        <v>#N/A</v>
      </c>
      <c r="DL121" s="296" t="e">
        <f t="shared" ref="DI121:DT123" ca="1" si="168">IFERROR(INDEX(INDIRECT(CONCATENATE($A121,"!$A$1:$Z$999")),MATCH($B121,INDIRECT(CONCATENATE($A121,"!$A:$A")),0)+DL$3,DL$2)/$L121,INDEX(INDIRECT(CONCATENATE($A121,"!$A$1:$Z$999")),MATCH($B121,INDIRECT(CONCATENATE($A121,"!$A:$A")),0)+DL$3,DL$2))</f>
        <v>#N/A</v>
      </c>
      <c r="DM121" s="296" t="e">
        <f t="shared" ca="1" si="168"/>
        <v>#N/A</v>
      </c>
      <c r="DN121" s="296" t="e">
        <f t="shared" ca="1" si="168"/>
        <v>#N/A</v>
      </c>
      <c r="DO121" s="296" t="e">
        <f t="shared" ca="1" si="168"/>
        <v>#N/A</v>
      </c>
      <c r="DP121" s="296" t="e">
        <f t="shared" ca="1" si="168"/>
        <v>#N/A</v>
      </c>
      <c r="DQ121" s="296" t="e">
        <f t="shared" ca="1" si="167"/>
        <v>#N/A</v>
      </c>
      <c r="DR121" s="297" t="e">
        <f t="shared" ca="1" si="167"/>
        <v>#N/A</v>
      </c>
      <c r="DS121" s="296" t="e">
        <f t="shared" ca="1" si="167"/>
        <v>#N/A</v>
      </c>
      <c r="DT121" s="296" t="e">
        <f t="shared" ca="1" si="167"/>
        <v>#N/A</v>
      </c>
      <c r="DU121" s="296" t="e">
        <f t="shared" ca="1" si="159"/>
        <v>#N/A</v>
      </c>
      <c r="DV121" s="296" t="e">
        <f t="shared" ca="1" si="159"/>
        <v>#N/A</v>
      </c>
      <c r="DW121" s="296" t="e">
        <f t="shared" ca="1" si="159"/>
        <v>#N/A</v>
      </c>
      <c r="DX121" s="296" t="e">
        <f t="shared" ca="1" si="159"/>
        <v>#N/A</v>
      </c>
      <c r="DY121" s="296" t="e">
        <f t="shared" ca="1" si="159"/>
        <v>#N/A</v>
      </c>
      <c r="DZ121" s="296" t="e">
        <f t="shared" ca="1" si="159"/>
        <v>#N/A</v>
      </c>
      <c r="EA121" s="296" t="e">
        <f t="shared" ca="1" si="159"/>
        <v>#N/A</v>
      </c>
      <c r="EB121" s="297" t="e">
        <f t="shared" ca="1" si="159"/>
        <v>#N/A</v>
      </c>
    </row>
    <row r="122" spans="1:132" ht="15" customHeight="1" x14ac:dyDescent="0.35">
      <c r="A122" s="327" t="s">
        <v>100</v>
      </c>
      <c r="B122" s="328">
        <f t="shared" si="134"/>
        <v>14</v>
      </c>
      <c r="C122" s="292" t="e">
        <f ca="1">CONCATENATE($A$1,".",VLOOKUP($F122,Tools!$J$3:$K$6,2,FALSE),".",VLOOKUP($A122,Tools!$N$3:$O$10,2,FALSE),".",1,".",VLOOKUP($G122,Tools!$R$3:$S$23,2,FALSE),".",$H122)</f>
        <v>#N/A</v>
      </c>
      <c r="D122" s="293" t="e">
        <f t="shared" ca="1" si="166"/>
        <v>#N/A</v>
      </c>
      <c r="E122" s="293" t="e">
        <f t="shared" ca="1" si="166"/>
        <v>#N/A</v>
      </c>
      <c r="F122" s="293" t="e">
        <f t="shared" ca="1" si="166"/>
        <v>#N/A</v>
      </c>
      <c r="G122" s="293" t="e">
        <f t="shared" ca="1" si="166"/>
        <v>#N/A</v>
      </c>
      <c r="H122" s="294" t="e">
        <f t="shared" ca="1" si="131"/>
        <v>#N/A</v>
      </c>
      <c r="I122" s="295" t="e">
        <f t="shared" ca="1" si="143"/>
        <v>#N/A</v>
      </c>
      <c r="J122" s="295" t="e">
        <f t="shared" ca="1" si="143"/>
        <v>#N/A</v>
      </c>
      <c r="K122" s="295" t="e">
        <f t="shared" ca="1" si="143"/>
        <v>#N/A</v>
      </c>
      <c r="L122" s="329" t="e">
        <f t="shared" ca="1" si="143"/>
        <v>#N/A</v>
      </c>
      <c r="M122" s="296" t="e">
        <f t="shared" ca="1" si="165"/>
        <v>#N/A</v>
      </c>
      <c r="N122" s="296" t="e">
        <f t="shared" ca="1" si="165"/>
        <v>#N/A</v>
      </c>
      <c r="O122" s="296" t="e">
        <f t="shared" ca="1" si="165"/>
        <v>#N/A</v>
      </c>
      <c r="P122" s="296" t="e">
        <f t="shared" ca="1" si="165"/>
        <v>#N/A</v>
      </c>
      <c r="Q122" s="296" t="e">
        <f t="shared" ca="1" si="165"/>
        <v>#N/A</v>
      </c>
      <c r="R122" s="296" t="e">
        <f t="shared" ca="1" si="165"/>
        <v>#N/A</v>
      </c>
      <c r="S122" s="296" t="e">
        <f t="shared" ca="1" si="165"/>
        <v>#N/A</v>
      </c>
      <c r="T122" s="296" t="e">
        <f t="shared" ca="1" si="165"/>
        <v>#N/A</v>
      </c>
      <c r="U122" s="296" t="e">
        <f t="shared" ca="1" si="165"/>
        <v>#N/A</v>
      </c>
      <c r="V122" s="297" t="e">
        <f t="shared" ca="1" si="165"/>
        <v>#N/A</v>
      </c>
      <c r="W122" s="296" t="e">
        <f t="shared" ca="1" si="165"/>
        <v>#N/A</v>
      </c>
      <c r="X122" s="296" t="e">
        <f t="shared" ca="1" si="165"/>
        <v>#N/A</v>
      </c>
      <c r="Y122" s="296" t="e">
        <f t="shared" ca="1" si="165"/>
        <v>#N/A</v>
      </c>
      <c r="Z122" s="296" t="e">
        <f t="shared" ca="1" si="165"/>
        <v>#N/A</v>
      </c>
      <c r="AA122" s="296" t="e">
        <f t="shared" ca="1" si="165"/>
        <v>#N/A</v>
      </c>
      <c r="AB122" s="296" t="e">
        <f t="shared" ca="1" si="165"/>
        <v>#N/A</v>
      </c>
      <c r="AC122" s="296" t="e">
        <f t="shared" ca="1" si="165"/>
        <v>#N/A</v>
      </c>
      <c r="AD122" s="296" t="e">
        <f t="shared" ca="1" si="163"/>
        <v>#N/A</v>
      </c>
      <c r="AE122" s="296" t="e">
        <f t="shared" ca="1" si="163"/>
        <v>#N/A</v>
      </c>
      <c r="AF122" s="297" t="e">
        <f t="shared" ca="1" si="163"/>
        <v>#N/A</v>
      </c>
      <c r="AG122" s="296" t="e">
        <f t="shared" ca="1" si="163"/>
        <v>#N/A</v>
      </c>
      <c r="AH122" s="296" t="e">
        <f t="shared" ca="1" si="163"/>
        <v>#N/A</v>
      </c>
      <c r="AI122" s="296" t="e">
        <f t="shared" ca="1" si="163"/>
        <v>#N/A</v>
      </c>
      <c r="AJ122" s="296" t="e">
        <f t="shared" ca="1" si="163"/>
        <v>#N/A</v>
      </c>
      <c r="AK122" s="296" t="e">
        <f t="shared" ca="1" si="163"/>
        <v>#N/A</v>
      </c>
      <c r="AL122" s="296" t="e">
        <f t="shared" ca="1" si="163"/>
        <v>#N/A</v>
      </c>
      <c r="AM122" s="296" t="e">
        <f t="shared" ca="1" si="163"/>
        <v>#N/A</v>
      </c>
      <c r="AN122" s="296" t="e">
        <f t="shared" ca="1" si="163"/>
        <v>#N/A</v>
      </c>
      <c r="AO122" s="296" t="e">
        <f t="shared" ca="1" si="163"/>
        <v>#N/A</v>
      </c>
      <c r="AP122" s="297" t="e">
        <f t="shared" ca="1" si="163"/>
        <v>#N/A</v>
      </c>
      <c r="AQ122" s="296" t="e">
        <f t="shared" ca="1" si="163"/>
        <v>#N/A</v>
      </c>
      <c r="AR122" s="296" t="e">
        <f t="shared" ca="1" si="163"/>
        <v>#N/A</v>
      </c>
      <c r="AS122" s="296" t="e">
        <f t="shared" ca="1" si="163"/>
        <v>#N/A</v>
      </c>
      <c r="AT122" s="296" t="e">
        <f t="shared" ca="1" si="163"/>
        <v>#N/A</v>
      </c>
      <c r="AU122" s="296" t="e">
        <f t="shared" ca="1" si="163"/>
        <v>#N/A</v>
      </c>
      <c r="AV122" s="296" t="e">
        <f t="shared" ca="1" si="164"/>
        <v>#N/A</v>
      </c>
      <c r="AW122" s="296" t="e">
        <f t="shared" ca="1" si="164"/>
        <v>#N/A</v>
      </c>
      <c r="AX122" s="296" t="e">
        <f t="shared" ca="1" si="164"/>
        <v>#N/A</v>
      </c>
      <c r="AY122" s="296" t="e">
        <f t="shared" ca="1" si="164"/>
        <v>#N/A</v>
      </c>
      <c r="AZ122" s="297" t="e">
        <f t="shared" ca="1" si="164"/>
        <v>#N/A</v>
      </c>
      <c r="BA122" s="296" t="e">
        <f t="shared" ca="1" si="164"/>
        <v>#N/A</v>
      </c>
      <c r="BB122" s="296" t="e">
        <f t="shared" ca="1" si="164"/>
        <v>#N/A</v>
      </c>
      <c r="BC122" s="296" t="e">
        <f t="shared" ca="1" si="164"/>
        <v>#N/A</v>
      </c>
      <c r="BD122" s="296" t="e">
        <f t="shared" ca="1" si="164"/>
        <v>#N/A</v>
      </c>
      <c r="BE122" s="296" t="e">
        <f t="shared" ca="1" si="164"/>
        <v>#N/A</v>
      </c>
      <c r="BF122" s="296" t="e">
        <f t="shared" ca="1" si="164"/>
        <v>#N/A</v>
      </c>
      <c r="BG122" s="296" t="e">
        <f t="shared" ca="1" si="164"/>
        <v>#N/A</v>
      </c>
      <c r="BH122" s="296" t="e">
        <f t="shared" ca="1" si="164"/>
        <v>#N/A</v>
      </c>
      <c r="BI122" s="296" t="e">
        <f t="shared" ca="1" si="164"/>
        <v>#N/A</v>
      </c>
      <c r="BJ122" s="297" t="e">
        <f t="shared" ca="1" si="164"/>
        <v>#N/A</v>
      </c>
      <c r="BK122" s="296" t="e">
        <f t="shared" ca="1" si="164"/>
        <v>#N/A</v>
      </c>
      <c r="BL122" s="296" t="e">
        <f t="shared" ca="1" si="164"/>
        <v>#N/A</v>
      </c>
      <c r="BM122" s="296" t="e">
        <f t="shared" ca="1" si="162"/>
        <v>#N/A</v>
      </c>
      <c r="BN122" s="296" t="e">
        <f t="shared" ca="1" si="162"/>
        <v>#N/A</v>
      </c>
      <c r="BO122" s="296" t="e">
        <f t="shared" ca="1" si="162"/>
        <v>#N/A</v>
      </c>
      <c r="BP122" s="296" t="e">
        <f t="shared" ca="1" si="162"/>
        <v>#N/A</v>
      </c>
      <c r="BQ122" s="296" t="e">
        <f t="shared" ca="1" si="162"/>
        <v>#N/A</v>
      </c>
      <c r="BR122" s="296" t="e">
        <f t="shared" ca="1" si="162"/>
        <v>#N/A</v>
      </c>
      <c r="BS122" s="296" t="e">
        <f t="shared" ca="1" si="162"/>
        <v>#N/A</v>
      </c>
      <c r="BT122" s="297" t="e">
        <f t="shared" ca="1" si="162"/>
        <v>#N/A</v>
      </c>
      <c r="BU122" s="296" t="e">
        <f t="shared" ca="1" si="162"/>
        <v>#N/A</v>
      </c>
      <c r="BV122" s="296" t="e">
        <f t="shared" ca="1" si="162"/>
        <v>#N/A</v>
      </c>
      <c r="BW122" s="296" t="e">
        <f t="shared" ca="1" si="162"/>
        <v>#N/A</v>
      </c>
      <c r="BX122" s="296" t="e">
        <f t="shared" ca="1" si="162"/>
        <v>#N/A</v>
      </c>
      <c r="BY122" s="296" t="e">
        <f t="shared" ca="1" si="162"/>
        <v>#N/A</v>
      </c>
      <c r="BZ122" s="296" t="e">
        <f t="shared" ca="1" si="162"/>
        <v>#N/A</v>
      </c>
      <c r="CA122" s="296" t="e">
        <f t="shared" ca="1" si="162"/>
        <v>#N/A</v>
      </c>
      <c r="CB122" s="296" t="e">
        <f t="shared" ca="1" si="162"/>
        <v>#N/A</v>
      </c>
      <c r="CC122" s="296" t="e">
        <f t="shared" ca="1" si="158"/>
        <v>#N/A</v>
      </c>
      <c r="CD122" s="297" t="e">
        <f t="shared" ca="1" si="158"/>
        <v>#N/A</v>
      </c>
      <c r="CE122" s="296" t="e">
        <f t="shared" ca="1" si="158"/>
        <v>#N/A</v>
      </c>
      <c r="CF122" s="296" t="e">
        <f t="shared" ca="1" si="158"/>
        <v>#N/A</v>
      </c>
      <c r="CG122" s="296" t="e">
        <f t="shared" ca="1" si="148"/>
        <v>#N/A</v>
      </c>
      <c r="CH122" s="296" t="e">
        <f t="shared" ca="1" si="148"/>
        <v>#N/A</v>
      </c>
      <c r="CI122" s="296" t="e">
        <f t="shared" ca="1" si="148"/>
        <v>#N/A</v>
      </c>
      <c r="CJ122" s="296" t="e">
        <f t="shared" ca="1" si="148"/>
        <v>#N/A</v>
      </c>
      <c r="CK122" s="296" t="e">
        <f t="shared" ca="1" si="148"/>
        <v>#N/A</v>
      </c>
      <c r="CL122" s="296" t="e">
        <f t="shared" ca="1" si="148"/>
        <v>#N/A</v>
      </c>
      <c r="CM122" s="296" t="e">
        <f t="shared" ca="1" si="148"/>
        <v>#N/A</v>
      </c>
      <c r="CN122" s="297" t="e">
        <f t="shared" ca="1" si="148"/>
        <v>#N/A</v>
      </c>
      <c r="CO122" s="296" t="e">
        <f t="shared" ca="1" si="161"/>
        <v>#N/A</v>
      </c>
      <c r="CP122" s="296" t="e">
        <f t="shared" ca="1" si="161"/>
        <v>#N/A</v>
      </c>
      <c r="CQ122" s="296" t="e">
        <f t="shared" ca="1" si="161"/>
        <v>#N/A</v>
      </c>
      <c r="CR122" s="296" t="e">
        <f t="shared" ca="1" si="161"/>
        <v>#N/A</v>
      </c>
      <c r="CS122" s="296" t="e">
        <f t="shared" ca="1" si="161"/>
        <v>#N/A</v>
      </c>
      <c r="CT122" s="296" t="e">
        <f t="shared" ca="1" si="161"/>
        <v>#N/A</v>
      </c>
      <c r="CU122" s="296" t="e">
        <f t="shared" ca="1" si="161"/>
        <v>#N/A</v>
      </c>
      <c r="CV122" s="296" t="e">
        <f t="shared" ca="1" si="161"/>
        <v>#N/A</v>
      </c>
      <c r="CW122" s="296" t="e">
        <f t="shared" ca="1" si="161"/>
        <v>#N/A</v>
      </c>
      <c r="CX122" s="297" t="e">
        <f t="shared" ca="1" si="161"/>
        <v>#N/A</v>
      </c>
      <c r="CY122" s="296" t="e">
        <f t="shared" ca="1" si="161"/>
        <v>#N/A</v>
      </c>
      <c r="CZ122" s="296" t="e">
        <f t="shared" ca="1" si="161"/>
        <v>#N/A</v>
      </c>
      <c r="DA122" s="296" t="e">
        <f t="shared" ca="1" si="157"/>
        <v>#N/A</v>
      </c>
      <c r="DB122" s="296" t="e">
        <f t="shared" ca="1" si="157"/>
        <v>#N/A</v>
      </c>
      <c r="DC122" s="296" t="e">
        <f t="shared" ca="1" si="157"/>
        <v>#N/A</v>
      </c>
      <c r="DD122" s="296" t="e">
        <f t="shared" ca="1" si="157"/>
        <v>#N/A</v>
      </c>
      <c r="DE122" s="296" t="e">
        <f t="shared" ca="1" si="157"/>
        <v>#N/A</v>
      </c>
      <c r="DF122" s="296" t="e">
        <f t="shared" ca="1" si="157"/>
        <v>#N/A</v>
      </c>
      <c r="DG122" s="296" t="e">
        <f t="shared" ca="1" si="157"/>
        <v>#N/A</v>
      </c>
      <c r="DH122" s="297" t="e">
        <f t="shared" ca="1" si="157"/>
        <v>#N/A</v>
      </c>
      <c r="DI122" s="296" t="e">
        <f t="shared" ca="1" si="168"/>
        <v>#N/A</v>
      </c>
      <c r="DJ122" s="296" t="e">
        <f t="shared" ca="1" si="168"/>
        <v>#N/A</v>
      </c>
      <c r="DK122" s="296" t="e">
        <f t="shared" ca="1" si="168"/>
        <v>#N/A</v>
      </c>
      <c r="DL122" s="296" t="e">
        <f t="shared" ca="1" si="168"/>
        <v>#N/A</v>
      </c>
      <c r="DM122" s="296" t="e">
        <f t="shared" ca="1" si="168"/>
        <v>#N/A</v>
      </c>
      <c r="DN122" s="296" t="e">
        <f t="shared" ca="1" si="168"/>
        <v>#N/A</v>
      </c>
      <c r="DO122" s="296" t="e">
        <f t="shared" ca="1" si="168"/>
        <v>#N/A</v>
      </c>
      <c r="DP122" s="296" t="e">
        <f t="shared" ca="1" si="168"/>
        <v>#N/A</v>
      </c>
      <c r="DQ122" s="296" t="e">
        <f t="shared" ca="1" si="168"/>
        <v>#N/A</v>
      </c>
      <c r="DR122" s="297" t="e">
        <f t="shared" ca="1" si="168"/>
        <v>#N/A</v>
      </c>
      <c r="DS122" s="296" t="e">
        <f t="shared" ca="1" si="168"/>
        <v>#N/A</v>
      </c>
      <c r="DT122" s="296" t="e">
        <f t="shared" ca="1" si="168"/>
        <v>#N/A</v>
      </c>
      <c r="DU122" s="296" t="e">
        <f t="shared" ca="1" si="159"/>
        <v>#N/A</v>
      </c>
      <c r="DV122" s="296" t="e">
        <f t="shared" ca="1" si="159"/>
        <v>#N/A</v>
      </c>
      <c r="DW122" s="296" t="e">
        <f t="shared" ca="1" si="159"/>
        <v>#N/A</v>
      </c>
      <c r="DX122" s="296" t="e">
        <f t="shared" ca="1" si="159"/>
        <v>#N/A</v>
      </c>
      <c r="DY122" s="296" t="e">
        <f t="shared" ca="1" si="159"/>
        <v>#N/A</v>
      </c>
      <c r="DZ122" s="296" t="e">
        <f t="shared" ca="1" si="159"/>
        <v>#N/A</v>
      </c>
      <c r="EA122" s="296" t="e">
        <f t="shared" ca="1" si="159"/>
        <v>#N/A</v>
      </c>
      <c r="EB122" s="297" t="e">
        <f t="shared" ca="1" si="159"/>
        <v>#N/A</v>
      </c>
    </row>
    <row r="123" spans="1:132" ht="15" customHeight="1" thickBot="1" x14ac:dyDescent="0.4">
      <c r="A123" s="330" t="s">
        <v>100</v>
      </c>
      <c r="B123" s="331">
        <f t="shared" si="134"/>
        <v>15</v>
      </c>
      <c r="C123" s="299" t="e">
        <f ca="1">CONCATENATE($A$1,".",VLOOKUP($F123,Tools!$J$3:$K$6,2,FALSE),".",VLOOKUP($A123,Tools!$N$3:$O$10,2,FALSE),".",1,".",VLOOKUP($G123,Tools!$R$3:$S$23,2,FALSE),".",$H123)</f>
        <v>#N/A</v>
      </c>
      <c r="D123" s="300" t="e">
        <f t="shared" ca="1" si="166"/>
        <v>#N/A</v>
      </c>
      <c r="E123" s="300" t="e">
        <f t="shared" ca="1" si="166"/>
        <v>#N/A</v>
      </c>
      <c r="F123" s="300" t="e">
        <f t="shared" ca="1" si="166"/>
        <v>#N/A</v>
      </c>
      <c r="G123" s="300" t="e">
        <f t="shared" ca="1" si="166"/>
        <v>#N/A</v>
      </c>
      <c r="H123" s="301" t="e">
        <f t="shared" ca="1" si="131"/>
        <v>#N/A</v>
      </c>
      <c r="I123" s="302" t="e">
        <f t="shared" ca="1" si="143"/>
        <v>#N/A</v>
      </c>
      <c r="J123" s="302" t="e">
        <f t="shared" ca="1" si="143"/>
        <v>#N/A</v>
      </c>
      <c r="K123" s="302" t="e">
        <f t="shared" ca="1" si="143"/>
        <v>#N/A</v>
      </c>
      <c r="L123" s="332" t="e">
        <f t="shared" ca="1" si="143"/>
        <v>#N/A</v>
      </c>
      <c r="M123" s="303" t="e">
        <f t="shared" ca="1" si="165"/>
        <v>#N/A</v>
      </c>
      <c r="N123" s="303" t="e">
        <f t="shared" ca="1" si="165"/>
        <v>#N/A</v>
      </c>
      <c r="O123" s="303" t="e">
        <f t="shared" ca="1" si="165"/>
        <v>#N/A</v>
      </c>
      <c r="P123" s="303" t="e">
        <f t="shared" ca="1" si="165"/>
        <v>#N/A</v>
      </c>
      <c r="Q123" s="303" t="e">
        <f t="shared" ca="1" si="165"/>
        <v>#N/A</v>
      </c>
      <c r="R123" s="303" t="e">
        <f t="shared" ca="1" si="165"/>
        <v>#N/A</v>
      </c>
      <c r="S123" s="303" t="e">
        <f t="shared" ca="1" si="165"/>
        <v>#N/A</v>
      </c>
      <c r="T123" s="303" t="e">
        <f t="shared" ca="1" si="165"/>
        <v>#N/A</v>
      </c>
      <c r="U123" s="303" t="e">
        <f t="shared" ca="1" si="165"/>
        <v>#N/A</v>
      </c>
      <c r="V123" s="304" t="e">
        <f t="shared" ca="1" si="165"/>
        <v>#N/A</v>
      </c>
      <c r="W123" s="303" t="e">
        <f t="shared" ca="1" si="165"/>
        <v>#N/A</v>
      </c>
      <c r="X123" s="303" t="e">
        <f t="shared" ca="1" si="165"/>
        <v>#N/A</v>
      </c>
      <c r="Y123" s="303" t="e">
        <f t="shared" ca="1" si="165"/>
        <v>#N/A</v>
      </c>
      <c r="Z123" s="303" t="e">
        <f t="shared" ca="1" si="165"/>
        <v>#N/A</v>
      </c>
      <c r="AA123" s="303" t="e">
        <f t="shared" ca="1" si="165"/>
        <v>#N/A</v>
      </c>
      <c r="AB123" s="303" t="e">
        <f t="shared" ca="1" si="165"/>
        <v>#N/A</v>
      </c>
      <c r="AC123" s="303" t="e">
        <f t="shared" ca="1" si="165"/>
        <v>#N/A</v>
      </c>
      <c r="AD123" s="303" t="e">
        <f t="shared" ca="1" si="163"/>
        <v>#N/A</v>
      </c>
      <c r="AE123" s="303" t="e">
        <f t="shared" ca="1" si="163"/>
        <v>#N/A</v>
      </c>
      <c r="AF123" s="304" t="e">
        <f t="shared" ca="1" si="163"/>
        <v>#N/A</v>
      </c>
      <c r="AG123" s="303" t="e">
        <f t="shared" ca="1" si="163"/>
        <v>#N/A</v>
      </c>
      <c r="AH123" s="303" t="e">
        <f t="shared" ca="1" si="163"/>
        <v>#N/A</v>
      </c>
      <c r="AI123" s="303" t="e">
        <f t="shared" ca="1" si="163"/>
        <v>#N/A</v>
      </c>
      <c r="AJ123" s="303" t="e">
        <f t="shared" ca="1" si="163"/>
        <v>#N/A</v>
      </c>
      <c r="AK123" s="303" t="e">
        <f t="shared" ca="1" si="163"/>
        <v>#N/A</v>
      </c>
      <c r="AL123" s="303" t="e">
        <f t="shared" ca="1" si="163"/>
        <v>#N/A</v>
      </c>
      <c r="AM123" s="303" t="e">
        <f t="shared" ca="1" si="163"/>
        <v>#N/A</v>
      </c>
      <c r="AN123" s="303" t="e">
        <f t="shared" ca="1" si="163"/>
        <v>#N/A</v>
      </c>
      <c r="AO123" s="303" t="e">
        <f t="shared" ca="1" si="163"/>
        <v>#N/A</v>
      </c>
      <c r="AP123" s="304" t="e">
        <f t="shared" ca="1" si="163"/>
        <v>#N/A</v>
      </c>
      <c r="AQ123" s="303" t="e">
        <f t="shared" ca="1" si="163"/>
        <v>#N/A</v>
      </c>
      <c r="AR123" s="303" t="e">
        <f t="shared" ca="1" si="163"/>
        <v>#N/A</v>
      </c>
      <c r="AS123" s="303" t="e">
        <f t="shared" ca="1" si="163"/>
        <v>#N/A</v>
      </c>
      <c r="AT123" s="303" t="e">
        <f t="shared" ca="1" si="163"/>
        <v>#N/A</v>
      </c>
      <c r="AU123" s="303" t="e">
        <f t="shared" ca="1" si="163"/>
        <v>#N/A</v>
      </c>
      <c r="AV123" s="303" t="e">
        <f t="shared" ca="1" si="164"/>
        <v>#N/A</v>
      </c>
      <c r="AW123" s="303" t="e">
        <f t="shared" ca="1" si="164"/>
        <v>#N/A</v>
      </c>
      <c r="AX123" s="303" t="e">
        <f t="shared" ca="1" si="164"/>
        <v>#N/A</v>
      </c>
      <c r="AY123" s="303" t="e">
        <f t="shared" ca="1" si="164"/>
        <v>#N/A</v>
      </c>
      <c r="AZ123" s="304" t="e">
        <f t="shared" ca="1" si="164"/>
        <v>#N/A</v>
      </c>
      <c r="BA123" s="303" t="e">
        <f t="shared" ca="1" si="164"/>
        <v>#N/A</v>
      </c>
      <c r="BB123" s="303" t="e">
        <f t="shared" ca="1" si="164"/>
        <v>#N/A</v>
      </c>
      <c r="BC123" s="303" t="e">
        <f t="shared" ca="1" si="164"/>
        <v>#N/A</v>
      </c>
      <c r="BD123" s="303" t="e">
        <f t="shared" ca="1" si="164"/>
        <v>#N/A</v>
      </c>
      <c r="BE123" s="303" t="e">
        <f t="shared" ca="1" si="164"/>
        <v>#N/A</v>
      </c>
      <c r="BF123" s="303" t="e">
        <f t="shared" ca="1" si="164"/>
        <v>#N/A</v>
      </c>
      <c r="BG123" s="303" t="e">
        <f t="shared" ca="1" si="164"/>
        <v>#N/A</v>
      </c>
      <c r="BH123" s="303" t="e">
        <f t="shared" ca="1" si="164"/>
        <v>#N/A</v>
      </c>
      <c r="BI123" s="303" t="e">
        <f t="shared" ca="1" si="164"/>
        <v>#N/A</v>
      </c>
      <c r="BJ123" s="304" t="e">
        <f t="shared" ca="1" si="164"/>
        <v>#N/A</v>
      </c>
      <c r="BK123" s="303" t="e">
        <f t="shared" ca="1" si="164"/>
        <v>#N/A</v>
      </c>
      <c r="BL123" s="303" t="e">
        <f t="shared" ca="1" si="164"/>
        <v>#N/A</v>
      </c>
      <c r="BM123" s="303" t="e">
        <f t="shared" ca="1" si="162"/>
        <v>#N/A</v>
      </c>
      <c r="BN123" s="303" t="e">
        <f t="shared" ca="1" si="162"/>
        <v>#N/A</v>
      </c>
      <c r="BO123" s="303" t="e">
        <f t="shared" ca="1" si="162"/>
        <v>#N/A</v>
      </c>
      <c r="BP123" s="303" t="e">
        <f t="shared" ca="1" si="162"/>
        <v>#N/A</v>
      </c>
      <c r="BQ123" s="303" t="e">
        <f t="shared" ca="1" si="162"/>
        <v>#N/A</v>
      </c>
      <c r="BR123" s="303" t="e">
        <f t="shared" ca="1" si="162"/>
        <v>#N/A</v>
      </c>
      <c r="BS123" s="303" t="e">
        <f t="shared" ca="1" si="162"/>
        <v>#N/A</v>
      </c>
      <c r="BT123" s="304" t="e">
        <f t="shared" ca="1" si="162"/>
        <v>#N/A</v>
      </c>
      <c r="BU123" s="303" t="e">
        <f t="shared" ca="1" si="162"/>
        <v>#N/A</v>
      </c>
      <c r="BV123" s="303" t="e">
        <f t="shared" ca="1" si="162"/>
        <v>#N/A</v>
      </c>
      <c r="BW123" s="303" t="e">
        <f t="shared" ca="1" si="162"/>
        <v>#N/A</v>
      </c>
      <c r="BX123" s="303" t="e">
        <f t="shared" ca="1" si="162"/>
        <v>#N/A</v>
      </c>
      <c r="BY123" s="303" t="e">
        <f t="shared" ca="1" si="162"/>
        <v>#N/A</v>
      </c>
      <c r="BZ123" s="303" t="e">
        <f t="shared" ca="1" si="162"/>
        <v>#N/A</v>
      </c>
      <c r="CA123" s="303" t="e">
        <f t="shared" ca="1" si="162"/>
        <v>#N/A</v>
      </c>
      <c r="CB123" s="303" t="e">
        <f t="shared" ca="1" si="162"/>
        <v>#N/A</v>
      </c>
      <c r="CC123" s="303" t="e">
        <f t="shared" ca="1" si="158"/>
        <v>#N/A</v>
      </c>
      <c r="CD123" s="304" t="e">
        <f t="shared" ca="1" si="158"/>
        <v>#N/A</v>
      </c>
      <c r="CE123" s="303" t="e">
        <f t="shared" ca="1" si="158"/>
        <v>#N/A</v>
      </c>
      <c r="CF123" s="303" t="e">
        <f t="shared" ca="1" si="158"/>
        <v>#N/A</v>
      </c>
      <c r="CG123" s="303" t="e">
        <f t="shared" ca="1" si="148"/>
        <v>#N/A</v>
      </c>
      <c r="CH123" s="303" t="e">
        <f t="shared" ca="1" si="148"/>
        <v>#N/A</v>
      </c>
      <c r="CI123" s="303" t="e">
        <f t="shared" ca="1" si="148"/>
        <v>#N/A</v>
      </c>
      <c r="CJ123" s="303" t="e">
        <f t="shared" ca="1" si="148"/>
        <v>#N/A</v>
      </c>
      <c r="CK123" s="303" t="e">
        <f t="shared" ca="1" si="148"/>
        <v>#N/A</v>
      </c>
      <c r="CL123" s="303" t="e">
        <f t="shared" ca="1" si="148"/>
        <v>#N/A</v>
      </c>
      <c r="CM123" s="303" t="e">
        <f t="shared" ca="1" si="148"/>
        <v>#N/A</v>
      </c>
      <c r="CN123" s="304" t="e">
        <f t="shared" ca="1" si="148"/>
        <v>#N/A</v>
      </c>
      <c r="CO123" s="303" t="e">
        <f t="shared" ref="CO123:CZ123" ca="1" si="169">IFERROR(INDEX(INDIRECT(CONCATENATE($A123,"!$A$1:$Z$999")),MATCH($B123,INDIRECT(CONCATENATE($A123,"!$A:$A")),0)+CO$3,CO$2)/$L123,INDEX(INDIRECT(CONCATENATE($A123,"!$A$1:$Z$999")),MATCH($B123,INDIRECT(CONCATENATE($A123,"!$A:$A")),0)+CO$3,CO$2))</f>
        <v>#N/A</v>
      </c>
      <c r="CP123" s="303" t="e">
        <f t="shared" ca="1" si="169"/>
        <v>#N/A</v>
      </c>
      <c r="CQ123" s="303" t="e">
        <f t="shared" ca="1" si="169"/>
        <v>#N/A</v>
      </c>
      <c r="CR123" s="303" t="e">
        <f t="shared" ca="1" si="169"/>
        <v>#N/A</v>
      </c>
      <c r="CS123" s="303" t="e">
        <f t="shared" ca="1" si="169"/>
        <v>#N/A</v>
      </c>
      <c r="CT123" s="303" t="e">
        <f t="shared" ca="1" si="169"/>
        <v>#N/A</v>
      </c>
      <c r="CU123" s="303" t="e">
        <f t="shared" ca="1" si="169"/>
        <v>#N/A</v>
      </c>
      <c r="CV123" s="303" t="e">
        <f t="shared" ca="1" si="169"/>
        <v>#N/A</v>
      </c>
      <c r="CW123" s="303" t="e">
        <f t="shared" ca="1" si="169"/>
        <v>#N/A</v>
      </c>
      <c r="CX123" s="304" t="e">
        <f t="shared" ca="1" si="169"/>
        <v>#N/A</v>
      </c>
      <c r="CY123" s="303" t="e">
        <f t="shared" ca="1" si="169"/>
        <v>#N/A</v>
      </c>
      <c r="CZ123" s="303" t="e">
        <f t="shared" ca="1" si="169"/>
        <v>#N/A</v>
      </c>
      <c r="DA123" s="303" t="e">
        <f t="shared" ca="1" si="157"/>
        <v>#N/A</v>
      </c>
      <c r="DB123" s="303" t="e">
        <f t="shared" ca="1" si="157"/>
        <v>#N/A</v>
      </c>
      <c r="DC123" s="303" t="e">
        <f t="shared" ca="1" si="157"/>
        <v>#N/A</v>
      </c>
      <c r="DD123" s="303" t="e">
        <f t="shared" ca="1" si="157"/>
        <v>#N/A</v>
      </c>
      <c r="DE123" s="303" t="e">
        <f t="shared" ca="1" si="157"/>
        <v>#N/A</v>
      </c>
      <c r="DF123" s="303" t="e">
        <f t="shared" ca="1" si="157"/>
        <v>#N/A</v>
      </c>
      <c r="DG123" s="303" t="e">
        <f t="shared" ca="1" si="157"/>
        <v>#N/A</v>
      </c>
      <c r="DH123" s="304" t="e">
        <f t="shared" ca="1" si="157"/>
        <v>#N/A</v>
      </c>
      <c r="DI123" s="303" t="e">
        <f t="shared" ca="1" si="168"/>
        <v>#N/A</v>
      </c>
      <c r="DJ123" s="303" t="e">
        <f t="shared" ca="1" si="168"/>
        <v>#N/A</v>
      </c>
      <c r="DK123" s="303" t="e">
        <f t="shared" ca="1" si="168"/>
        <v>#N/A</v>
      </c>
      <c r="DL123" s="303" t="e">
        <f t="shared" ca="1" si="168"/>
        <v>#N/A</v>
      </c>
      <c r="DM123" s="303" t="e">
        <f t="shared" ca="1" si="168"/>
        <v>#N/A</v>
      </c>
      <c r="DN123" s="303" t="e">
        <f t="shared" ca="1" si="168"/>
        <v>#N/A</v>
      </c>
      <c r="DO123" s="303" t="e">
        <f t="shared" ca="1" si="168"/>
        <v>#N/A</v>
      </c>
      <c r="DP123" s="303" t="e">
        <f t="shared" ca="1" si="168"/>
        <v>#N/A</v>
      </c>
      <c r="DQ123" s="303" t="e">
        <f t="shared" ca="1" si="168"/>
        <v>#N/A</v>
      </c>
      <c r="DR123" s="304" t="e">
        <f t="shared" ca="1" si="168"/>
        <v>#N/A</v>
      </c>
      <c r="DS123" s="303" t="e">
        <f t="shared" ca="1" si="168"/>
        <v>#N/A</v>
      </c>
      <c r="DT123" s="303" t="e">
        <f t="shared" ca="1" si="168"/>
        <v>#N/A</v>
      </c>
      <c r="DU123" s="303" t="e">
        <f t="shared" ca="1" si="159"/>
        <v>#N/A</v>
      </c>
      <c r="DV123" s="303" t="e">
        <f t="shared" ca="1" si="159"/>
        <v>#N/A</v>
      </c>
      <c r="DW123" s="303" t="e">
        <f t="shared" ca="1" si="159"/>
        <v>#N/A</v>
      </c>
      <c r="DX123" s="303" t="e">
        <f t="shared" ca="1" si="159"/>
        <v>#N/A</v>
      </c>
      <c r="DY123" s="303" t="e">
        <f t="shared" ca="1" si="159"/>
        <v>#N/A</v>
      </c>
      <c r="DZ123" s="303" t="e">
        <f t="shared" ca="1" si="159"/>
        <v>#N/A</v>
      </c>
      <c r="EA123" s="303" t="e">
        <f t="shared" ca="1" si="159"/>
        <v>#N/A</v>
      </c>
      <c r="EB123" s="304" t="e">
        <f t="shared" ca="1" si="159"/>
        <v>#N/A</v>
      </c>
    </row>
    <row r="124" spans="1:132" x14ac:dyDescent="0.35">
      <c r="A124" s="333" t="s">
        <v>278</v>
      </c>
      <c r="B124" s="298" t="s">
        <v>279</v>
      </c>
      <c r="C124" s="298" t="s">
        <v>279</v>
      </c>
      <c r="D124" s="298" t="s">
        <v>279</v>
      </c>
      <c r="E124" s="298" t="s">
        <v>279</v>
      </c>
      <c r="F124" s="298" t="s">
        <v>279</v>
      </c>
      <c r="G124" s="298" t="s">
        <v>279</v>
      </c>
      <c r="H124" s="298" t="s">
        <v>279</v>
      </c>
      <c r="I124" s="298" t="s">
        <v>279</v>
      </c>
      <c r="J124" s="298" t="s">
        <v>279</v>
      </c>
      <c r="K124" s="298" t="s">
        <v>279</v>
      </c>
      <c r="L124" s="298" t="s">
        <v>279</v>
      </c>
      <c r="M124" s="298" t="s">
        <v>279</v>
      </c>
      <c r="N124" s="298" t="s">
        <v>279</v>
      </c>
      <c r="O124" s="298" t="s">
        <v>279</v>
      </c>
      <c r="P124" s="298" t="s">
        <v>279</v>
      </c>
      <c r="Q124" s="298" t="s">
        <v>279</v>
      </c>
      <c r="R124" s="298" t="s">
        <v>279</v>
      </c>
      <c r="S124" s="298" t="s">
        <v>279</v>
      </c>
      <c r="T124" s="298" t="s">
        <v>279</v>
      </c>
      <c r="U124" s="298" t="s">
        <v>279</v>
      </c>
      <c r="V124" s="298" t="s">
        <v>279</v>
      </c>
      <c r="W124" s="298" t="s">
        <v>279</v>
      </c>
      <c r="X124" s="298" t="s">
        <v>279</v>
      </c>
      <c r="Y124" s="298" t="s">
        <v>279</v>
      </c>
      <c r="Z124" s="298" t="s">
        <v>279</v>
      </c>
      <c r="AA124" s="298" t="s">
        <v>279</v>
      </c>
      <c r="AB124" s="298" t="s">
        <v>279</v>
      </c>
      <c r="AC124" s="298" t="s">
        <v>279</v>
      </c>
      <c r="AD124" s="298" t="s">
        <v>279</v>
      </c>
      <c r="AE124" s="298" t="s">
        <v>279</v>
      </c>
      <c r="AF124" s="298" t="s">
        <v>279</v>
      </c>
      <c r="AG124" s="298" t="s">
        <v>279</v>
      </c>
      <c r="AH124" s="298" t="s">
        <v>279</v>
      </c>
      <c r="AI124" s="298" t="s">
        <v>279</v>
      </c>
      <c r="AJ124" s="298" t="s">
        <v>279</v>
      </c>
      <c r="AK124" s="298" t="s">
        <v>279</v>
      </c>
      <c r="AL124" s="298" t="s">
        <v>279</v>
      </c>
      <c r="AM124" s="298" t="s">
        <v>279</v>
      </c>
      <c r="AN124" s="298" t="s">
        <v>279</v>
      </c>
      <c r="AO124" s="298" t="s">
        <v>279</v>
      </c>
      <c r="AP124" s="298" t="s">
        <v>279</v>
      </c>
      <c r="AQ124" s="298" t="s">
        <v>279</v>
      </c>
      <c r="AR124" s="298" t="s">
        <v>279</v>
      </c>
      <c r="AS124" s="298" t="s">
        <v>279</v>
      </c>
      <c r="AT124" s="298" t="s">
        <v>279</v>
      </c>
      <c r="AU124" s="298" t="s">
        <v>279</v>
      </c>
      <c r="AV124" s="298" t="s">
        <v>279</v>
      </c>
      <c r="AW124" s="298" t="s">
        <v>279</v>
      </c>
      <c r="AX124" s="298" t="s">
        <v>279</v>
      </c>
      <c r="AY124" s="298" t="s">
        <v>279</v>
      </c>
      <c r="AZ124" s="298" t="s">
        <v>279</v>
      </c>
      <c r="BA124" s="298" t="s">
        <v>279</v>
      </c>
      <c r="BB124" s="298" t="s">
        <v>279</v>
      </c>
      <c r="BC124" s="298" t="s">
        <v>279</v>
      </c>
      <c r="BD124" s="298" t="s">
        <v>279</v>
      </c>
      <c r="BE124" s="298" t="s">
        <v>279</v>
      </c>
      <c r="BF124" s="298" t="s">
        <v>279</v>
      </c>
      <c r="BG124" s="298" t="s">
        <v>279</v>
      </c>
      <c r="BH124" s="298" t="s">
        <v>279</v>
      </c>
      <c r="BI124" s="298" t="s">
        <v>279</v>
      </c>
      <c r="BJ124" s="298" t="s">
        <v>279</v>
      </c>
      <c r="BK124" s="298" t="s">
        <v>279</v>
      </c>
      <c r="BL124" s="298" t="s">
        <v>279</v>
      </c>
      <c r="BM124" s="298" t="s">
        <v>279</v>
      </c>
      <c r="BN124" s="298" t="s">
        <v>279</v>
      </c>
      <c r="BO124" s="298" t="s">
        <v>279</v>
      </c>
      <c r="BP124" s="298" t="s">
        <v>279</v>
      </c>
      <c r="BQ124" s="298" t="s">
        <v>279</v>
      </c>
      <c r="BR124" s="298" t="s">
        <v>279</v>
      </c>
      <c r="BS124" s="298" t="s">
        <v>279</v>
      </c>
      <c r="BT124" s="298" t="s">
        <v>279</v>
      </c>
      <c r="BU124" s="298" t="s">
        <v>279</v>
      </c>
      <c r="BV124" s="298" t="s">
        <v>279</v>
      </c>
      <c r="BW124" s="298" t="s">
        <v>279</v>
      </c>
      <c r="BX124" s="298" t="s">
        <v>279</v>
      </c>
      <c r="BY124" s="298" t="s">
        <v>279</v>
      </c>
      <c r="BZ124" s="298" t="s">
        <v>279</v>
      </c>
      <c r="CA124" s="298" t="s">
        <v>279</v>
      </c>
      <c r="CB124" s="298" t="s">
        <v>279</v>
      </c>
      <c r="CC124" s="298" t="s">
        <v>279</v>
      </c>
      <c r="CD124" s="298" t="s">
        <v>279</v>
      </c>
      <c r="CE124" s="298" t="s">
        <v>279</v>
      </c>
      <c r="CF124" s="298" t="s">
        <v>279</v>
      </c>
      <c r="CG124" s="298" t="s">
        <v>279</v>
      </c>
      <c r="CH124" s="298" t="s">
        <v>279</v>
      </c>
      <c r="CI124" s="298" t="s">
        <v>279</v>
      </c>
      <c r="CJ124" s="298" t="s">
        <v>279</v>
      </c>
      <c r="CK124" s="298" t="s">
        <v>279</v>
      </c>
      <c r="CL124" s="298" t="s">
        <v>279</v>
      </c>
      <c r="CM124" s="298" t="s">
        <v>279</v>
      </c>
      <c r="CN124" s="298" t="s">
        <v>279</v>
      </c>
      <c r="CO124" s="298" t="s">
        <v>279</v>
      </c>
      <c r="CP124" s="298" t="s">
        <v>279</v>
      </c>
      <c r="CQ124" s="298" t="s">
        <v>279</v>
      </c>
      <c r="CR124" s="298" t="s">
        <v>279</v>
      </c>
      <c r="CS124" s="298" t="s">
        <v>279</v>
      </c>
      <c r="CT124" s="298" t="s">
        <v>279</v>
      </c>
      <c r="CU124" s="298" t="s">
        <v>279</v>
      </c>
      <c r="CV124" s="298" t="s">
        <v>279</v>
      </c>
      <c r="CW124" s="298" t="s">
        <v>279</v>
      </c>
      <c r="CX124" s="298" t="s">
        <v>279</v>
      </c>
      <c r="CY124" s="298" t="s">
        <v>279</v>
      </c>
      <c r="CZ124" s="298" t="s">
        <v>279</v>
      </c>
      <c r="DA124" s="298" t="s">
        <v>279</v>
      </c>
      <c r="DB124" s="298" t="s">
        <v>279</v>
      </c>
      <c r="DC124" s="298" t="s">
        <v>279</v>
      </c>
      <c r="DD124" s="298" t="s">
        <v>279</v>
      </c>
      <c r="DE124" s="298" t="s">
        <v>279</v>
      </c>
      <c r="DF124" s="298" t="s">
        <v>279</v>
      </c>
      <c r="DG124" s="298" t="s">
        <v>279</v>
      </c>
      <c r="DH124" s="298" t="s">
        <v>279</v>
      </c>
      <c r="DI124" s="298" t="s">
        <v>279</v>
      </c>
      <c r="DJ124" s="298" t="s">
        <v>279</v>
      </c>
      <c r="DK124" s="298" t="s">
        <v>279</v>
      </c>
      <c r="DL124" s="298" t="s">
        <v>279</v>
      </c>
      <c r="DM124" s="298" t="s">
        <v>279</v>
      </c>
      <c r="DN124" s="298" t="s">
        <v>279</v>
      </c>
      <c r="DO124" s="298" t="s">
        <v>279</v>
      </c>
      <c r="DP124" s="298" t="s">
        <v>279</v>
      </c>
      <c r="DQ124" s="298" t="s">
        <v>279</v>
      </c>
      <c r="DR124" s="298" t="s">
        <v>279</v>
      </c>
      <c r="DS124" s="298" t="s">
        <v>279</v>
      </c>
      <c r="DT124" s="298" t="s">
        <v>279</v>
      </c>
      <c r="DU124" s="298" t="s">
        <v>279</v>
      </c>
      <c r="DV124" s="298" t="s">
        <v>279</v>
      </c>
      <c r="DW124" s="298" t="s">
        <v>279</v>
      </c>
      <c r="DX124" s="298" t="s">
        <v>279</v>
      </c>
      <c r="DY124" s="298" t="s">
        <v>279</v>
      </c>
      <c r="DZ124" s="298" t="s">
        <v>279</v>
      </c>
      <c r="EA124" s="298" t="s">
        <v>279</v>
      </c>
      <c r="EB124" s="298" t="s">
        <v>279</v>
      </c>
    </row>
    <row r="142" spans="3:132" x14ac:dyDescent="0.35">
      <c r="C142" s="334"/>
      <c r="M142" s="298"/>
      <c r="N142" s="298"/>
      <c r="O142" s="298"/>
      <c r="P142" s="298"/>
      <c r="Q142" s="298"/>
      <c r="R142" s="298"/>
      <c r="S142" s="298"/>
      <c r="T142" s="298"/>
      <c r="U142" s="298"/>
      <c r="V142" s="298"/>
      <c r="W142" s="298"/>
      <c r="X142" s="298"/>
      <c r="Y142" s="298"/>
      <c r="Z142" s="298"/>
      <c r="AA142" s="298"/>
      <c r="AB142" s="298"/>
      <c r="AC142" s="298"/>
      <c r="AD142" s="298"/>
      <c r="AE142" s="298"/>
      <c r="AF142" s="298"/>
      <c r="AG142" s="298"/>
      <c r="AH142" s="298"/>
      <c r="AI142" s="298"/>
      <c r="AJ142" s="298"/>
      <c r="AK142" s="298"/>
      <c r="AL142" s="298"/>
      <c r="AM142" s="298"/>
      <c r="AN142" s="298"/>
      <c r="AO142" s="298"/>
      <c r="AP142" s="298"/>
      <c r="AQ142" s="298"/>
      <c r="AR142" s="298"/>
      <c r="AS142" s="298"/>
      <c r="AT142" s="298"/>
      <c r="AU142" s="298"/>
      <c r="AV142" s="298"/>
      <c r="AW142" s="298"/>
      <c r="AX142" s="298"/>
      <c r="AY142" s="298"/>
      <c r="AZ142" s="298"/>
      <c r="BA142" s="298"/>
      <c r="BB142" s="298"/>
      <c r="BC142" s="298"/>
      <c r="BD142" s="298"/>
      <c r="BE142" s="298"/>
      <c r="BF142" s="298"/>
      <c r="BG142" s="298"/>
      <c r="BH142" s="298"/>
      <c r="BI142" s="298"/>
      <c r="BJ142" s="298"/>
      <c r="BK142" s="298"/>
      <c r="BL142" s="298"/>
      <c r="BM142" s="298"/>
      <c r="BN142" s="298"/>
      <c r="BO142" s="298"/>
      <c r="BP142" s="298"/>
      <c r="BQ142" s="298"/>
      <c r="BR142" s="298"/>
      <c r="BS142" s="298"/>
      <c r="BT142" s="298"/>
      <c r="BU142" s="298"/>
      <c r="BV142" s="298"/>
      <c r="BW142" s="298"/>
      <c r="BX142" s="298"/>
      <c r="BY142" s="298"/>
      <c r="BZ142" s="298"/>
      <c r="CA142" s="298"/>
      <c r="CB142" s="298"/>
      <c r="CC142" s="298"/>
      <c r="CD142" s="298"/>
      <c r="CE142" s="298"/>
      <c r="CF142" s="298"/>
      <c r="CG142" s="298"/>
      <c r="CH142" s="298"/>
      <c r="CI142" s="298"/>
      <c r="CJ142" s="298"/>
      <c r="CK142" s="298"/>
      <c r="CL142" s="298"/>
      <c r="CM142" s="298"/>
      <c r="CN142" s="298"/>
      <c r="CO142" s="298"/>
      <c r="CP142" s="298"/>
      <c r="CQ142" s="298"/>
      <c r="CR142" s="298"/>
      <c r="CS142" s="298"/>
      <c r="CT142" s="298"/>
      <c r="CU142" s="298"/>
      <c r="CV142" s="298"/>
      <c r="CW142" s="298"/>
      <c r="CX142" s="298"/>
      <c r="CY142" s="298"/>
      <c r="CZ142" s="298"/>
      <c r="DA142" s="298"/>
      <c r="DB142" s="298"/>
      <c r="DC142" s="298"/>
      <c r="DD142" s="298"/>
      <c r="DE142" s="298"/>
      <c r="DF142" s="298"/>
      <c r="DG142" s="298"/>
      <c r="DH142" s="298"/>
      <c r="DI142" s="298"/>
      <c r="DJ142" s="298"/>
      <c r="DK142" s="298"/>
      <c r="DL142" s="298"/>
      <c r="DM142" s="298"/>
      <c r="DN142" s="298"/>
      <c r="DO142" s="298"/>
      <c r="DP142" s="298"/>
      <c r="DQ142" s="298"/>
      <c r="DR142" s="298"/>
      <c r="DS142" s="298"/>
      <c r="DT142" s="298"/>
      <c r="DU142" s="298"/>
      <c r="DV142" s="298"/>
      <c r="DW142" s="298"/>
      <c r="DX142" s="298"/>
      <c r="DY142" s="298"/>
      <c r="DZ142" s="298"/>
      <c r="EA142" s="298"/>
      <c r="EB142" s="29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S42"/>
  <sheetViews>
    <sheetView workbookViewId="0">
      <selection activeCell="H29" sqref="H29"/>
    </sheetView>
  </sheetViews>
  <sheetFormatPr defaultRowHeight="14.5" x14ac:dyDescent="0.35"/>
  <cols>
    <col min="2" max="2" width="27.81640625" customWidth="1"/>
    <col min="4" max="4" width="27.81640625" customWidth="1"/>
    <col min="6" max="6" width="23.1796875" customWidth="1"/>
    <col min="9" max="9" width="3" bestFit="1" customWidth="1"/>
    <col min="10" max="10" width="19.81640625" bestFit="1" customWidth="1"/>
    <col min="11" max="11" width="3" bestFit="1" customWidth="1"/>
    <col min="13" max="13" width="3" bestFit="1" customWidth="1"/>
    <col min="14" max="14" width="16.1796875" bestFit="1" customWidth="1"/>
    <col min="15" max="15" width="3" bestFit="1" customWidth="1"/>
    <col min="17" max="17" width="2" bestFit="1" customWidth="1"/>
    <col min="18" max="18" width="40" bestFit="1" customWidth="1"/>
    <col min="19" max="19" width="2" bestFit="1" customWidth="1"/>
  </cols>
  <sheetData>
    <row r="2" spans="2:19" x14ac:dyDescent="0.35">
      <c r="B2" s="3" t="s">
        <v>4</v>
      </c>
      <c r="D2" s="3" t="s">
        <v>7</v>
      </c>
      <c r="F2" s="478" t="s">
        <v>105</v>
      </c>
      <c r="G2" s="478"/>
      <c r="I2" s="479" t="s">
        <v>118</v>
      </c>
      <c r="J2" s="479"/>
      <c r="K2" s="284"/>
      <c r="M2" s="479" t="s">
        <v>153</v>
      </c>
      <c r="N2" s="479"/>
      <c r="O2" s="284"/>
      <c r="Q2" s="479" t="s">
        <v>37</v>
      </c>
      <c r="R2" s="479"/>
      <c r="S2" s="284"/>
    </row>
    <row r="3" spans="2:19" x14ac:dyDescent="0.35">
      <c r="B3" s="1" t="s">
        <v>0</v>
      </c>
      <c r="D3" s="2" t="s">
        <v>0</v>
      </c>
      <c r="F3" t="s">
        <v>106</v>
      </c>
      <c r="G3">
        <v>0</v>
      </c>
      <c r="I3">
        <v>10</v>
      </c>
      <c r="J3" t="s">
        <v>119</v>
      </c>
      <c r="K3">
        <v>10</v>
      </c>
      <c r="M3">
        <v>1</v>
      </c>
      <c r="N3" t="s">
        <v>175</v>
      </c>
      <c r="O3">
        <v>1</v>
      </c>
      <c r="Q3">
        <v>1</v>
      </c>
      <c r="R3" t="s">
        <v>12</v>
      </c>
      <c r="S3">
        <v>1</v>
      </c>
    </row>
    <row r="4" spans="2:19" x14ac:dyDescent="0.35">
      <c r="B4" s="1" t="s">
        <v>1</v>
      </c>
      <c r="D4" s="2" t="s">
        <v>5</v>
      </c>
      <c r="F4" t="s">
        <v>103</v>
      </c>
      <c r="G4">
        <v>5</v>
      </c>
      <c r="I4">
        <v>20</v>
      </c>
      <c r="J4" t="s">
        <v>120</v>
      </c>
      <c r="K4">
        <v>20</v>
      </c>
      <c r="M4">
        <v>2</v>
      </c>
      <c r="N4" t="s">
        <v>176</v>
      </c>
      <c r="O4">
        <v>2</v>
      </c>
      <c r="Q4">
        <v>2</v>
      </c>
      <c r="R4" t="s">
        <v>13</v>
      </c>
      <c r="S4">
        <v>2</v>
      </c>
    </row>
    <row r="5" spans="2:19" x14ac:dyDescent="0.35">
      <c r="B5" s="1" t="s">
        <v>2</v>
      </c>
      <c r="D5" s="2" t="s">
        <v>6</v>
      </c>
      <c r="F5" t="s">
        <v>104</v>
      </c>
      <c r="G5">
        <v>17</v>
      </c>
      <c r="I5">
        <v>30</v>
      </c>
      <c r="J5" t="s">
        <v>121</v>
      </c>
      <c r="K5">
        <v>30</v>
      </c>
      <c r="M5">
        <v>3</v>
      </c>
      <c r="N5" t="s">
        <v>177</v>
      </c>
      <c r="O5">
        <v>3</v>
      </c>
      <c r="R5" t="s">
        <v>178</v>
      </c>
    </row>
    <row r="6" spans="2:19" x14ac:dyDescent="0.35">
      <c r="B6" s="2" t="s">
        <v>3</v>
      </c>
      <c r="D6" s="2" t="s">
        <v>2</v>
      </c>
      <c r="F6" t="s">
        <v>107</v>
      </c>
      <c r="G6">
        <v>18</v>
      </c>
      <c r="J6" t="s">
        <v>178</v>
      </c>
      <c r="M6">
        <v>5</v>
      </c>
      <c r="N6" t="s">
        <v>179</v>
      </c>
      <c r="O6">
        <v>5</v>
      </c>
      <c r="Q6">
        <v>1</v>
      </c>
      <c r="R6" t="s">
        <v>15</v>
      </c>
      <c r="S6">
        <v>1</v>
      </c>
    </row>
    <row r="7" spans="2:19" x14ac:dyDescent="0.35">
      <c r="D7" s="2" t="s">
        <v>3</v>
      </c>
      <c r="F7" t="s">
        <v>108</v>
      </c>
      <c r="G7">
        <v>24</v>
      </c>
      <c r="M7">
        <v>7</v>
      </c>
      <c r="N7" t="s">
        <v>180</v>
      </c>
      <c r="O7">
        <v>7</v>
      </c>
      <c r="R7" t="s">
        <v>178</v>
      </c>
    </row>
    <row r="8" spans="2:19" x14ac:dyDescent="0.35">
      <c r="F8" t="s">
        <v>109</v>
      </c>
      <c r="G8">
        <v>30</v>
      </c>
      <c r="I8" s="479" t="s">
        <v>78</v>
      </c>
      <c r="J8" s="479"/>
      <c r="K8" s="284"/>
      <c r="M8">
        <v>8</v>
      </c>
      <c r="N8" t="s">
        <v>181</v>
      </c>
      <c r="O8">
        <v>8</v>
      </c>
      <c r="Q8">
        <v>1</v>
      </c>
      <c r="R8" t="s">
        <v>17</v>
      </c>
      <c r="S8">
        <v>1</v>
      </c>
    </row>
    <row r="9" spans="2:19" x14ac:dyDescent="0.35">
      <c r="I9">
        <v>0</v>
      </c>
      <c r="J9" t="s">
        <v>182</v>
      </c>
      <c r="K9">
        <v>0</v>
      </c>
      <c r="M9">
        <v>9</v>
      </c>
      <c r="N9" t="s">
        <v>183</v>
      </c>
      <c r="O9">
        <v>9</v>
      </c>
      <c r="Q9">
        <v>2</v>
      </c>
      <c r="R9" t="s">
        <v>18</v>
      </c>
      <c r="S9">
        <v>2</v>
      </c>
    </row>
    <row r="10" spans="2:19" x14ac:dyDescent="0.35">
      <c r="B10" s="3" t="s">
        <v>10</v>
      </c>
      <c r="D10" s="93" t="s">
        <v>78</v>
      </c>
      <c r="F10" s="478" t="s">
        <v>110</v>
      </c>
      <c r="G10" s="478"/>
      <c r="I10">
        <v>1</v>
      </c>
      <c r="J10" t="s">
        <v>184</v>
      </c>
      <c r="K10">
        <v>1</v>
      </c>
      <c r="M10">
        <v>10</v>
      </c>
      <c r="N10" t="s">
        <v>185</v>
      </c>
      <c r="O10">
        <v>10</v>
      </c>
      <c r="Q10">
        <v>4</v>
      </c>
      <c r="R10" t="s">
        <v>19</v>
      </c>
      <c r="S10">
        <v>4</v>
      </c>
    </row>
    <row r="11" spans="2:19" x14ac:dyDescent="0.35">
      <c r="B11" t="s">
        <v>8</v>
      </c>
      <c r="D11" s="2" t="s">
        <v>8</v>
      </c>
      <c r="F11" t="s">
        <v>111</v>
      </c>
      <c r="G11">
        <v>1</v>
      </c>
      <c r="I11">
        <v>2</v>
      </c>
      <c r="J11" t="s">
        <v>78</v>
      </c>
      <c r="K11">
        <v>2</v>
      </c>
      <c r="R11" t="s">
        <v>178</v>
      </c>
    </row>
    <row r="12" spans="2:19" x14ac:dyDescent="0.35">
      <c r="B12" t="s">
        <v>9</v>
      </c>
      <c r="D12" s="2" t="s">
        <v>9</v>
      </c>
      <c r="F12" t="s">
        <v>112</v>
      </c>
      <c r="G12">
        <v>2</v>
      </c>
      <c r="J12" t="s">
        <v>178</v>
      </c>
      <c r="Q12">
        <v>2</v>
      </c>
      <c r="R12" t="s">
        <v>21</v>
      </c>
      <c r="S12">
        <v>2</v>
      </c>
    </row>
    <row r="13" spans="2:19" x14ac:dyDescent="0.35">
      <c r="D13" s="2" t="s">
        <v>143</v>
      </c>
      <c r="F13" t="s">
        <v>113</v>
      </c>
      <c r="G13">
        <v>3</v>
      </c>
      <c r="Q13">
        <v>3</v>
      </c>
      <c r="R13" t="s">
        <v>22</v>
      </c>
      <c r="S13">
        <v>3</v>
      </c>
    </row>
    <row r="14" spans="2:19" x14ac:dyDescent="0.35">
      <c r="B14" s="3" t="s">
        <v>11</v>
      </c>
      <c r="F14" t="s">
        <v>123</v>
      </c>
      <c r="G14">
        <v>1</v>
      </c>
      <c r="R14" t="s">
        <v>178</v>
      </c>
    </row>
    <row r="15" spans="2:19" x14ac:dyDescent="0.35">
      <c r="B15" t="s">
        <v>12</v>
      </c>
      <c r="F15" t="s">
        <v>124</v>
      </c>
      <c r="G15">
        <v>2</v>
      </c>
      <c r="Q15">
        <v>1</v>
      </c>
      <c r="R15" t="s">
        <v>24</v>
      </c>
      <c r="S15">
        <v>1</v>
      </c>
    </row>
    <row r="16" spans="2:19" x14ac:dyDescent="0.35">
      <c r="B16" t="s">
        <v>13</v>
      </c>
      <c r="F16" t="s">
        <v>114</v>
      </c>
      <c r="G16">
        <v>40</v>
      </c>
      <c r="Q16">
        <v>2</v>
      </c>
      <c r="R16" t="s">
        <v>25</v>
      </c>
      <c r="S16">
        <v>2</v>
      </c>
    </row>
    <row r="17" spans="2:19" x14ac:dyDescent="0.35">
      <c r="F17" t="s">
        <v>115</v>
      </c>
      <c r="G17">
        <v>8</v>
      </c>
      <c r="R17" t="s">
        <v>178</v>
      </c>
    </row>
    <row r="18" spans="2:19" x14ac:dyDescent="0.35">
      <c r="B18" s="3" t="s">
        <v>14</v>
      </c>
      <c r="D18" s="93" t="s">
        <v>118</v>
      </c>
      <c r="Q18">
        <v>1</v>
      </c>
      <c r="R18" t="s">
        <v>30</v>
      </c>
      <c r="S18">
        <v>1</v>
      </c>
    </row>
    <row r="19" spans="2:19" x14ac:dyDescent="0.35">
      <c r="B19" t="s">
        <v>15</v>
      </c>
      <c r="D19" t="s">
        <v>119</v>
      </c>
      <c r="R19" t="s">
        <v>178</v>
      </c>
    </row>
    <row r="20" spans="2:19" x14ac:dyDescent="0.35">
      <c r="D20" t="s">
        <v>120</v>
      </c>
      <c r="Q20">
        <v>1</v>
      </c>
      <c r="R20" t="s">
        <v>27</v>
      </c>
      <c r="S20">
        <v>1</v>
      </c>
    </row>
    <row r="21" spans="2:19" x14ac:dyDescent="0.35">
      <c r="B21" s="3" t="s">
        <v>16</v>
      </c>
      <c r="D21" t="s">
        <v>121</v>
      </c>
      <c r="Q21">
        <v>2</v>
      </c>
      <c r="R21" t="s">
        <v>28</v>
      </c>
      <c r="S21">
        <v>2</v>
      </c>
    </row>
    <row r="22" spans="2:19" x14ac:dyDescent="0.35">
      <c r="B22" t="s">
        <v>17</v>
      </c>
      <c r="R22" t="s">
        <v>178</v>
      </c>
    </row>
    <row r="23" spans="2:19" x14ac:dyDescent="0.35">
      <c r="B23" t="s">
        <v>18</v>
      </c>
      <c r="Q23">
        <v>1</v>
      </c>
      <c r="R23" t="s">
        <v>32</v>
      </c>
      <c r="S23">
        <v>1</v>
      </c>
    </row>
    <row r="24" spans="2:19" x14ac:dyDescent="0.35">
      <c r="B24" t="s">
        <v>19</v>
      </c>
      <c r="R24" t="s">
        <v>178</v>
      </c>
    </row>
    <row r="26" spans="2:19" x14ac:dyDescent="0.35">
      <c r="B26" s="3" t="s">
        <v>20</v>
      </c>
      <c r="D26" s="414" t="s">
        <v>145</v>
      </c>
    </row>
    <row r="27" spans="2:19" x14ac:dyDescent="0.35">
      <c r="B27" t="s">
        <v>21</v>
      </c>
      <c r="D27" s="56" t="s">
        <v>8</v>
      </c>
    </row>
    <row r="28" spans="2:19" x14ac:dyDescent="0.35">
      <c r="B28" t="s">
        <v>22</v>
      </c>
      <c r="D28" s="56" t="s">
        <v>302</v>
      </c>
    </row>
    <row r="29" spans="2:19" x14ac:dyDescent="0.35">
      <c r="D29" s="56" t="s">
        <v>9</v>
      </c>
    </row>
    <row r="30" spans="2:19" x14ac:dyDescent="0.35">
      <c r="B30" s="3" t="s">
        <v>23</v>
      </c>
    </row>
    <row r="31" spans="2:19" x14ac:dyDescent="0.35">
      <c r="B31" t="s">
        <v>24</v>
      </c>
    </row>
    <row r="32" spans="2:19" x14ac:dyDescent="0.35">
      <c r="B32" t="s">
        <v>25</v>
      </c>
    </row>
    <row r="34" spans="2:2" x14ac:dyDescent="0.35">
      <c r="B34" s="3" t="s">
        <v>26</v>
      </c>
    </row>
    <row r="35" spans="2:2" x14ac:dyDescent="0.35">
      <c r="B35" t="s">
        <v>27</v>
      </c>
    </row>
    <row r="36" spans="2:2" x14ac:dyDescent="0.35">
      <c r="B36" t="s">
        <v>28</v>
      </c>
    </row>
    <row r="38" spans="2:2" x14ac:dyDescent="0.35">
      <c r="B38" s="3" t="s">
        <v>29</v>
      </c>
    </row>
    <row r="39" spans="2:2" x14ac:dyDescent="0.35">
      <c r="B39" t="s">
        <v>30</v>
      </c>
    </row>
    <row r="41" spans="2:2" x14ac:dyDescent="0.35">
      <c r="B41" s="3" t="s">
        <v>31</v>
      </c>
    </row>
    <row r="42" spans="2:2" x14ac:dyDescent="0.35">
      <c r="B42" t="s">
        <v>32</v>
      </c>
    </row>
  </sheetData>
  <mergeCells count="6">
    <mergeCell ref="F2:G2"/>
    <mergeCell ref="F10:G10"/>
    <mergeCell ref="I2:J2"/>
    <mergeCell ref="M2:N2"/>
    <mergeCell ref="Q2:R2"/>
    <mergeCell ref="I8:J8"/>
  </mergeCells>
  <dataValidations count="1">
    <dataValidation type="list" allowBlank="1" showInputMessage="1" showErrorMessage="1" sqref="G9">
      <formula1>"QuarterUnit"</formula1>
    </dataValidation>
  </dataValidations>
  <pageMargins left="0.7" right="0.7" top="0.75" bottom="0.75" header="0.3" footer="0.3"/>
  <pageSetup paperSize="9" scale="5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0"/>
  <sheetViews>
    <sheetView showGridLines="0" topLeftCell="A19" zoomScaleNormal="100" workbookViewId="0"/>
  </sheetViews>
  <sheetFormatPr defaultColWidth="9.1796875" defaultRowHeight="12.5" x14ac:dyDescent="0.25"/>
  <cols>
    <col min="1" max="1" width="5.81640625" style="309" customWidth="1"/>
    <col min="2" max="2" width="19.54296875" style="309" customWidth="1"/>
    <col min="3" max="16384" width="9.1796875" style="309"/>
  </cols>
  <sheetData>
    <row r="1" spans="2:2" x14ac:dyDescent="0.25">
      <c r="B1" s="80" t="s">
        <v>150</v>
      </c>
    </row>
    <row r="70" spans="2:2" x14ac:dyDescent="0.25">
      <c r="B70" s="80" t="s">
        <v>150</v>
      </c>
    </row>
  </sheetData>
  <hyperlinks>
    <hyperlink ref="B1" location="INDEX!A1" display="Back to INDEX"/>
    <hyperlink ref="B70" location="INDEX!A1" display="Back to INDEX"/>
  </hyperlinks>
  <pageMargins left="0.70866141732283472" right="0.70866141732283472" top="0.74803149606299213" bottom="0.74803149606299213" header="0.31496062992125984" footer="0.31496062992125984"/>
  <pageSetup paperSize="9" scale="85" orientation="portrait" r:id="rId1"/>
  <rowBreaks count="1" manualBreakCount="1">
    <brk id="6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showGridLines="0" zoomScaleNormal="100" workbookViewId="0">
      <selection activeCell="O37" sqref="O37"/>
    </sheetView>
  </sheetViews>
  <sheetFormatPr defaultColWidth="9.1796875" defaultRowHeight="12.5" x14ac:dyDescent="0.25"/>
  <cols>
    <col min="1" max="16384" width="9.1796875" style="309"/>
  </cols>
  <sheetData>
    <row r="1" spans="1:1" x14ac:dyDescent="0.25">
      <c r="A1" s="80" t="s">
        <v>150</v>
      </c>
    </row>
    <row r="55" spans="1:1" x14ac:dyDescent="0.25">
      <c r="A55" s="80" t="s">
        <v>150</v>
      </c>
    </row>
  </sheetData>
  <hyperlinks>
    <hyperlink ref="A1" location="INDEX!A1" display="Back to the INDEX"/>
    <hyperlink ref="A55" location="INDEX!A1" display="Back to the INDEX"/>
  </hyperlinks>
  <pageMargins left="0.70866141732283472" right="0.70866141732283472" top="0.74803149606299213" bottom="0.74803149606299213" header="0.31496062992125984" footer="0.31496062992125984"/>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0"/>
  <sheetViews>
    <sheetView showGridLines="0" zoomScaleNormal="100" workbookViewId="0">
      <selection activeCell="I19" sqref="I19"/>
    </sheetView>
  </sheetViews>
  <sheetFormatPr defaultColWidth="9.1796875" defaultRowHeight="12.5" x14ac:dyDescent="0.25"/>
  <cols>
    <col min="1" max="16384" width="9.1796875" style="309"/>
  </cols>
  <sheetData>
    <row r="1" spans="2:11" ht="18" customHeight="1" x14ac:dyDescent="0.25">
      <c r="B1" s="80" t="s">
        <v>150</v>
      </c>
    </row>
    <row r="2" spans="2:11" ht="13.5" customHeight="1" x14ac:dyDescent="0.25"/>
    <row r="3" spans="2:11" ht="19.5" customHeight="1" x14ac:dyDescent="0.4">
      <c r="B3" s="428" t="s">
        <v>329</v>
      </c>
      <c r="C3" s="310"/>
      <c r="D3" s="310"/>
      <c r="E3" s="310"/>
      <c r="F3" s="310"/>
      <c r="G3" s="310"/>
      <c r="H3" s="310"/>
      <c r="I3" s="310"/>
      <c r="J3" s="310"/>
      <c r="K3" s="310"/>
    </row>
    <row r="4" spans="2:11" ht="13.5" customHeight="1" x14ac:dyDescent="0.4">
      <c r="B4" s="310"/>
      <c r="C4" s="310"/>
      <c r="D4" s="310"/>
      <c r="E4" s="310"/>
      <c r="F4" s="310"/>
      <c r="G4" s="310"/>
      <c r="H4" s="310"/>
      <c r="I4" s="310"/>
      <c r="J4" s="310"/>
      <c r="K4" s="310"/>
    </row>
    <row r="5" spans="2:11" ht="13.5" customHeight="1" x14ac:dyDescent="0.4">
      <c r="B5" s="311"/>
      <c r="C5" s="311"/>
      <c r="D5" s="311"/>
      <c r="E5" s="311"/>
      <c r="F5" s="311"/>
      <c r="G5" s="311"/>
      <c r="H5" s="311"/>
      <c r="I5" s="311"/>
      <c r="J5" s="311"/>
      <c r="K5" s="311"/>
    </row>
    <row r="6" spans="2:11" ht="13.5" customHeight="1" x14ac:dyDescent="0.35">
      <c r="B6" s="434"/>
      <c r="C6" s="434"/>
      <c r="D6" s="434"/>
      <c r="E6" s="434"/>
      <c r="F6" s="434"/>
      <c r="G6" s="434"/>
      <c r="H6" s="434"/>
      <c r="I6" s="434"/>
      <c r="J6" s="434"/>
      <c r="K6" s="434"/>
    </row>
    <row r="7" spans="2:11" ht="13.5" customHeight="1" x14ac:dyDescent="0.25"/>
    <row r="8" spans="2:11" ht="13.5" customHeight="1" x14ac:dyDescent="0.25"/>
    <row r="9" spans="2:11" ht="13.5" customHeight="1" x14ac:dyDescent="0.25"/>
    <row r="10" spans="2:11" ht="13.5" customHeight="1" x14ac:dyDescent="0.25"/>
  </sheetData>
  <mergeCells count="1">
    <mergeCell ref="B6:K6"/>
  </mergeCells>
  <hyperlinks>
    <hyperlink ref="B1" location="INDEX!A1" display="Back to INDEX"/>
    <hyperlink ref="B3" r:id="rId1"/>
  </hyperlinks>
  <pageMargins left="0.7" right="0.7" top="0.75" bottom="0.75" header="0.3" footer="0.3"/>
  <pageSetup paperSize="9" scale="85" orientation="portrait" r:id="rId2"/>
  <colBreaks count="1" manualBreakCount="1">
    <brk id="11" max="1048575" man="1"/>
  </colBreaks>
  <drawing r:id="rId3"/>
  <legacyDrawing r:id="rId4"/>
  <oleObjects>
    <mc:AlternateContent xmlns:mc="http://schemas.openxmlformats.org/markup-compatibility/2006">
      <mc:Choice Requires="x14">
        <oleObject progId="Acrobat Document" dvAspect="DVASPECT_ICON" shapeId="24577" r:id="rId5">
          <objectPr defaultSize="0" r:id="rId6">
            <anchor moveWithCells="1">
              <from>
                <xdr:col>1</xdr:col>
                <xdr:colOff>0</xdr:colOff>
                <xdr:row>4</xdr:row>
                <xdr:rowOff>0</xdr:rowOff>
              </from>
              <to>
                <xdr:col>2</xdr:col>
                <xdr:colOff>279400</xdr:colOff>
                <xdr:row>8</xdr:row>
                <xdr:rowOff>12700</xdr:rowOff>
              </to>
            </anchor>
          </objectPr>
        </oleObject>
      </mc:Choice>
      <mc:Fallback>
        <oleObject progId="Acrobat Document" dvAspect="DVASPECT_ICON" shapeId="24577" r:id="rId5"/>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250"/>
  <sheetViews>
    <sheetView zoomScale="70" zoomScaleNormal="70" workbookViewId="0">
      <pane xSplit="5" ySplit="5" topLeftCell="F6" activePane="bottomRight" state="frozen"/>
      <selection pane="topRight"/>
      <selection pane="bottomLeft"/>
      <selection pane="bottomRight" activeCell="E248" sqref="E248"/>
    </sheetView>
  </sheetViews>
  <sheetFormatPr defaultRowHeight="14.5" x14ac:dyDescent="0.35"/>
  <cols>
    <col min="1" max="1" width="9.1796875" customWidth="1"/>
    <col min="2" max="2" width="20.81640625" customWidth="1"/>
    <col min="3" max="3" width="43.81640625" customWidth="1"/>
    <col min="4" max="4" width="37.1796875" customWidth="1"/>
    <col min="5" max="5" width="34.1796875" customWidth="1"/>
    <col min="6" max="6" width="4.1796875" style="56" customWidth="1"/>
    <col min="7" max="7" width="15.81640625" style="353" customWidth="1"/>
    <col min="8" max="16" width="15.81640625" style="346" customWidth="1"/>
    <col min="17" max="17" width="16.453125" customWidth="1"/>
    <col min="18" max="18" width="16.1796875" customWidth="1"/>
  </cols>
  <sheetData>
    <row r="1" spans="1:18" s="67" customFormat="1" ht="25.5" thickBot="1" x14ac:dyDescent="0.55000000000000004">
      <c r="A1" s="4"/>
      <c r="B1" s="453" t="s">
        <v>33</v>
      </c>
      <c r="C1" s="454"/>
      <c r="D1" s="454"/>
      <c r="E1" s="455"/>
      <c r="F1" s="66"/>
      <c r="G1" s="349"/>
      <c r="H1" s="342"/>
      <c r="I1" s="342"/>
      <c r="J1" s="342"/>
      <c r="K1" s="342"/>
      <c r="L1" s="342"/>
      <c r="M1" s="342"/>
      <c r="N1" s="342"/>
      <c r="O1" s="342"/>
      <c r="P1" s="342"/>
    </row>
    <row r="2" spans="1:18" ht="17.5" x14ac:dyDescent="0.35">
      <c r="A2" s="4"/>
      <c r="B2" s="456" t="s">
        <v>34</v>
      </c>
      <c r="C2" s="457"/>
      <c r="D2" s="457"/>
      <c r="E2" s="458"/>
      <c r="F2" s="46"/>
      <c r="G2" s="349"/>
      <c r="H2" s="342"/>
      <c r="I2" s="342"/>
      <c r="J2" s="342"/>
      <c r="K2" s="342"/>
      <c r="L2" s="342"/>
      <c r="M2" s="342"/>
      <c r="N2" s="342"/>
      <c r="O2" s="342"/>
      <c r="P2" s="342"/>
    </row>
    <row r="3" spans="1:18" ht="18" thickBot="1" x14ac:dyDescent="0.4">
      <c r="A3" s="4"/>
      <c r="B3" s="459" t="s">
        <v>35</v>
      </c>
      <c r="C3" s="460"/>
      <c r="D3" s="460"/>
      <c r="E3" s="461"/>
      <c r="F3" s="47"/>
      <c r="G3" s="349"/>
      <c r="H3" s="342"/>
      <c r="I3" s="342"/>
      <c r="J3" s="342"/>
      <c r="K3" s="342"/>
      <c r="L3" s="342"/>
      <c r="M3" s="342"/>
      <c r="N3" s="342"/>
      <c r="O3" s="342"/>
      <c r="P3" s="342"/>
    </row>
    <row r="4" spans="1:18" ht="25" x14ac:dyDescent="0.5">
      <c r="A4" s="5"/>
      <c r="B4" s="381" t="s">
        <v>69</v>
      </c>
      <c r="C4" s="382"/>
      <c r="D4" s="382"/>
      <c r="E4" s="383">
        <f>COUNTIF(B:B,"Programme Name:")</f>
        <v>6</v>
      </c>
      <c r="F4" s="5"/>
      <c r="G4" s="400"/>
      <c r="H4" s="401"/>
      <c r="I4" s="402"/>
      <c r="J4" s="402"/>
      <c r="K4" s="402"/>
      <c r="L4" s="402"/>
      <c r="M4" s="402"/>
      <c r="N4" s="415" t="s">
        <v>300</v>
      </c>
      <c r="O4" s="402"/>
      <c r="P4" s="401"/>
      <c r="Q4" s="407" t="s">
        <v>326</v>
      </c>
      <c r="R4" s="403"/>
    </row>
    <row r="5" spans="1:18" ht="25.5" thickBot="1" x14ac:dyDescent="0.55000000000000004">
      <c r="A5" s="5"/>
      <c r="B5" s="384" t="s">
        <v>66</v>
      </c>
      <c r="C5" s="385"/>
      <c r="D5" s="385"/>
      <c r="E5" s="386"/>
      <c r="F5" s="187"/>
      <c r="G5" s="404">
        <v>2007</v>
      </c>
      <c r="H5" s="405">
        <v>2008</v>
      </c>
      <c r="I5" s="405">
        <v>2009</v>
      </c>
      <c r="J5" s="405">
        <v>2010</v>
      </c>
      <c r="K5" s="405">
        <v>2011</v>
      </c>
      <c r="L5" s="405">
        <v>2012</v>
      </c>
      <c r="M5" s="405">
        <v>2013</v>
      </c>
      <c r="N5" s="405">
        <v>2014</v>
      </c>
      <c r="O5" s="405">
        <v>2015</v>
      </c>
      <c r="P5" s="405">
        <v>2016</v>
      </c>
      <c r="Q5" s="408">
        <v>2017</v>
      </c>
      <c r="R5" s="406">
        <v>2018</v>
      </c>
    </row>
    <row r="6" spans="1:18" x14ac:dyDescent="0.35">
      <c r="A6" s="4"/>
      <c r="B6" s="65"/>
      <c r="C6" s="4"/>
      <c r="D6" s="4"/>
      <c r="E6" s="4"/>
      <c r="F6" s="4"/>
      <c r="G6" s="349"/>
      <c r="H6" s="342"/>
      <c r="I6" s="342"/>
      <c r="J6" s="342"/>
      <c r="K6" s="342"/>
      <c r="L6" s="342"/>
      <c r="M6" s="342"/>
      <c r="N6" s="342"/>
      <c r="O6" s="342"/>
      <c r="P6" s="342"/>
    </row>
    <row r="7" spans="1:18" ht="18" thickBot="1" x14ac:dyDescent="0.4">
      <c r="A7" s="4"/>
      <c r="B7" s="62"/>
      <c r="C7" s="63"/>
      <c r="D7" s="6"/>
      <c r="E7" s="6"/>
      <c r="F7" s="6"/>
      <c r="G7" s="349"/>
      <c r="H7" s="342"/>
      <c r="I7" s="342"/>
      <c r="J7" s="342"/>
      <c r="K7" s="342"/>
      <c r="L7" s="342"/>
      <c r="M7" s="342"/>
      <c r="N7" s="342"/>
      <c r="O7" s="342"/>
      <c r="P7" s="342"/>
    </row>
    <row r="8" spans="1:18" ht="94.5" customHeight="1" thickBot="1" x14ac:dyDescent="0.55000000000000004">
      <c r="A8" s="70">
        <f>COUNTIF(B$1:B8,"Programme Name:")</f>
        <v>1</v>
      </c>
      <c r="B8" s="151" t="s">
        <v>36</v>
      </c>
      <c r="C8" s="354" t="s">
        <v>332</v>
      </c>
      <c r="D8" s="355" t="s">
        <v>332</v>
      </c>
      <c r="E8" s="356"/>
      <c r="F8" s="357"/>
      <c r="G8" s="267"/>
      <c r="H8" s="190"/>
      <c r="I8" s="190"/>
      <c r="J8" s="190"/>
      <c r="K8" s="190"/>
      <c r="L8" s="190"/>
      <c r="M8" s="202"/>
      <c r="N8" s="190"/>
      <c r="O8" s="190"/>
      <c r="P8" s="190"/>
    </row>
    <row r="9" spans="1:18" ht="23.5" thickBot="1" x14ac:dyDescent="0.55000000000000004">
      <c r="A9" s="7"/>
      <c r="B9" s="8" t="s">
        <v>37</v>
      </c>
      <c r="C9" s="9" t="s">
        <v>12</v>
      </c>
      <c r="D9" s="151" t="s">
        <v>49</v>
      </c>
      <c r="E9" s="10" t="s">
        <v>119</v>
      </c>
      <c r="F9" s="358"/>
      <c r="G9" s="268"/>
      <c r="H9" s="189"/>
      <c r="I9" s="189"/>
      <c r="J9" s="189"/>
      <c r="K9" s="189"/>
      <c r="L9" s="189"/>
      <c r="M9" s="202"/>
      <c r="N9" s="189"/>
      <c r="O9" s="189"/>
      <c r="P9" s="189"/>
    </row>
    <row r="10" spans="1:18" ht="24.75" customHeight="1" thickBot="1" x14ac:dyDescent="0.4">
      <c r="A10" s="7"/>
      <c r="B10" s="8" t="s">
        <v>38</v>
      </c>
      <c r="C10" s="9" t="s">
        <v>9</v>
      </c>
      <c r="D10" s="151" t="s">
        <v>122</v>
      </c>
      <c r="E10" s="152">
        <v>1</v>
      </c>
      <c r="F10" s="358"/>
      <c r="G10" s="269"/>
      <c r="H10" s="191"/>
      <c r="I10" s="191"/>
      <c r="J10" s="191"/>
      <c r="K10" s="191"/>
      <c r="L10" s="191"/>
      <c r="M10" s="202"/>
      <c r="N10" s="191"/>
      <c r="O10" s="191"/>
      <c r="P10" s="191"/>
    </row>
    <row r="11" spans="1:18" ht="24.75" customHeight="1" thickBot="1" x14ac:dyDescent="0.55000000000000004">
      <c r="A11" s="4"/>
      <c r="B11" s="8" t="s">
        <v>78</v>
      </c>
      <c r="C11" s="94" t="s">
        <v>9</v>
      </c>
      <c r="D11" s="151" t="s">
        <v>145</v>
      </c>
      <c r="E11" s="209" t="s">
        <v>8</v>
      </c>
      <c r="F11" s="359"/>
      <c r="G11" s="270">
        <v>2007</v>
      </c>
      <c r="H11" s="259">
        <v>2008</v>
      </c>
      <c r="I11" s="259">
        <v>2009</v>
      </c>
      <c r="J11" s="259">
        <v>2010</v>
      </c>
      <c r="K11" s="259">
        <v>2011</v>
      </c>
      <c r="L11" s="270">
        <v>2012</v>
      </c>
      <c r="M11" s="259">
        <v>2013</v>
      </c>
      <c r="N11" s="259">
        <v>2014</v>
      </c>
      <c r="O11" s="259">
        <v>2015</v>
      </c>
      <c r="P11" s="259">
        <v>2016</v>
      </c>
      <c r="Q11" s="263">
        <v>2017</v>
      </c>
      <c r="R11" s="263">
        <v>2018</v>
      </c>
    </row>
    <row r="12" spans="1:18" ht="39.75" customHeight="1" thickBot="1" x14ac:dyDescent="0.4">
      <c r="A12" s="4"/>
      <c r="B12" s="447" t="s">
        <v>39</v>
      </c>
      <c r="C12" s="448"/>
      <c r="D12" s="448"/>
      <c r="E12" s="449"/>
      <c r="F12" s="378"/>
      <c r="G12" s="271" t="s">
        <v>40</v>
      </c>
      <c r="H12" s="192" t="s">
        <v>40</v>
      </c>
      <c r="I12" s="192" t="s">
        <v>40</v>
      </c>
      <c r="J12" s="192" t="s">
        <v>40</v>
      </c>
      <c r="K12" s="192" t="s">
        <v>40</v>
      </c>
      <c r="L12" s="271" t="s">
        <v>40</v>
      </c>
      <c r="M12" s="192" t="s">
        <v>40</v>
      </c>
      <c r="N12" s="192" t="s">
        <v>40</v>
      </c>
      <c r="O12" s="192" t="s">
        <v>40</v>
      </c>
      <c r="P12" s="192" t="s">
        <v>40</v>
      </c>
      <c r="Q12" s="11" t="s">
        <v>40</v>
      </c>
      <c r="R12" s="11" t="s">
        <v>40</v>
      </c>
    </row>
    <row r="13" spans="1:18" x14ac:dyDescent="0.35">
      <c r="A13" s="4"/>
      <c r="B13" s="12"/>
      <c r="C13" s="16" t="s">
        <v>41</v>
      </c>
      <c r="D13" s="16"/>
      <c r="E13" s="35"/>
      <c r="F13" s="360"/>
      <c r="G13" s="387">
        <v>291689.75</v>
      </c>
      <c r="H13" s="388">
        <v>289602.5</v>
      </c>
      <c r="I13" s="388">
        <v>292343</v>
      </c>
      <c r="J13" s="388">
        <v>296199</v>
      </c>
      <c r="K13" s="388">
        <v>297985</v>
      </c>
      <c r="L13" s="387">
        <v>297413</v>
      </c>
      <c r="M13" s="388">
        <v>300047</v>
      </c>
      <c r="N13" s="388">
        <v>300151</v>
      </c>
      <c r="O13" s="388">
        <v>300884</v>
      </c>
      <c r="P13" s="388">
        <v>305610</v>
      </c>
      <c r="Q13" s="335">
        <v>304556</v>
      </c>
      <c r="R13" s="335">
        <v>304593</v>
      </c>
    </row>
    <row r="14" spans="1:18" x14ac:dyDescent="0.35">
      <c r="A14" s="4"/>
      <c r="B14" s="14"/>
      <c r="C14" s="15" t="s">
        <v>42</v>
      </c>
      <c r="D14" s="15"/>
      <c r="E14" s="35"/>
      <c r="F14" s="360"/>
      <c r="G14" s="389">
        <v>93352.25</v>
      </c>
      <c r="H14" s="390">
        <v>92911.25</v>
      </c>
      <c r="I14" s="390">
        <v>95532</v>
      </c>
      <c r="J14" s="390">
        <v>97655</v>
      </c>
      <c r="K14" s="390">
        <v>100983</v>
      </c>
      <c r="L14" s="389">
        <v>102234</v>
      </c>
      <c r="M14" s="390">
        <v>103492</v>
      </c>
      <c r="N14" s="390">
        <v>104875</v>
      </c>
      <c r="O14" s="390">
        <v>106495</v>
      </c>
      <c r="P14" s="390">
        <v>108747</v>
      </c>
      <c r="Q14" s="336">
        <v>108503</v>
      </c>
      <c r="R14" s="336">
        <v>108633</v>
      </c>
    </row>
    <row r="15" spans="1:18" x14ac:dyDescent="0.35">
      <c r="A15" s="4"/>
      <c r="B15" s="12"/>
      <c r="C15" s="17" t="s">
        <v>43</v>
      </c>
      <c r="D15" s="17"/>
      <c r="E15" s="31"/>
      <c r="F15" s="360"/>
      <c r="G15" s="389">
        <v>198337.5</v>
      </c>
      <c r="H15" s="390">
        <v>196691.25</v>
      </c>
      <c r="I15" s="390">
        <v>196811</v>
      </c>
      <c r="J15" s="390">
        <v>198544</v>
      </c>
      <c r="K15" s="390">
        <v>197002</v>
      </c>
      <c r="L15" s="389">
        <v>195179</v>
      </c>
      <c r="M15" s="390">
        <v>196555</v>
      </c>
      <c r="N15" s="390">
        <v>195276</v>
      </c>
      <c r="O15" s="390">
        <v>194389</v>
      </c>
      <c r="P15" s="390">
        <v>196863</v>
      </c>
      <c r="Q15" s="336">
        <v>196053</v>
      </c>
      <c r="R15" s="336">
        <v>195960</v>
      </c>
    </row>
    <row r="16" spans="1:18" x14ac:dyDescent="0.35">
      <c r="A16" s="4"/>
      <c r="B16" s="12"/>
      <c r="C16" s="19" t="s">
        <v>44</v>
      </c>
      <c r="D16" s="19"/>
      <c r="E16" s="37"/>
      <c r="F16" s="360"/>
      <c r="G16" s="273" t="s">
        <v>126</v>
      </c>
      <c r="H16" s="194">
        <v>220319</v>
      </c>
      <c r="I16" s="194">
        <v>228755</v>
      </c>
      <c r="J16" s="194">
        <v>228739</v>
      </c>
      <c r="K16" s="194">
        <v>233349</v>
      </c>
      <c r="L16" s="273">
        <v>237558</v>
      </c>
      <c r="M16" s="194">
        <v>241755</v>
      </c>
      <c r="N16" s="194">
        <v>246929</v>
      </c>
      <c r="O16" s="194">
        <v>250956</v>
      </c>
      <c r="P16" s="194">
        <v>255850</v>
      </c>
      <c r="Q16" s="337">
        <v>260509</v>
      </c>
      <c r="R16" s="337">
        <v>264821</v>
      </c>
    </row>
    <row r="17" spans="1:20" x14ac:dyDescent="0.35">
      <c r="A17" s="4"/>
      <c r="B17" s="12"/>
      <c r="C17" s="15" t="s">
        <v>45</v>
      </c>
      <c r="D17" s="15"/>
      <c r="E17" s="35"/>
      <c r="F17" s="360"/>
      <c r="G17" s="273" t="s">
        <v>126</v>
      </c>
      <c r="H17" s="194">
        <v>70642.25</v>
      </c>
      <c r="I17" s="194">
        <v>73978</v>
      </c>
      <c r="J17" s="194">
        <v>73940</v>
      </c>
      <c r="K17" s="194">
        <v>76721</v>
      </c>
      <c r="L17" s="273">
        <v>78758</v>
      </c>
      <c r="M17" s="194">
        <v>80528</v>
      </c>
      <c r="N17" s="194">
        <v>82722</v>
      </c>
      <c r="O17" s="194">
        <v>84488</v>
      </c>
      <c r="P17" s="194">
        <v>86503</v>
      </c>
      <c r="Q17" s="336">
        <v>88620</v>
      </c>
      <c r="R17" s="336">
        <v>90730</v>
      </c>
    </row>
    <row r="18" spans="1:20" x14ac:dyDescent="0.35">
      <c r="A18" s="4"/>
      <c r="B18" s="12"/>
      <c r="C18" s="17" t="s">
        <v>46</v>
      </c>
      <c r="D18" s="17"/>
      <c r="E18" s="31"/>
      <c r="F18" s="360"/>
      <c r="G18" s="273" t="s">
        <v>126</v>
      </c>
      <c r="H18" s="194">
        <v>149676.75</v>
      </c>
      <c r="I18" s="194">
        <v>154777</v>
      </c>
      <c r="J18" s="194">
        <v>154799</v>
      </c>
      <c r="K18" s="194">
        <v>156628</v>
      </c>
      <c r="L18" s="273">
        <v>158800</v>
      </c>
      <c r="M18" s="194">
        <v>161227</v>
      </c>
      <c r="N18" s="194">
        <v>164207</v>
      </c>
      <c r="O18" s="194">
        <v>166468</v>
      </c>
      <c r="P18" s="194">
        <v>169347</v>
      </c>
      <c r="Q18" s="336">
        <v>171889</v>
      </c>
      <c r="R18" s="336">
        <v>174091</v>
      </c>
      <c r="S18" s="341"/>
      <c r="T18" s="341"/>
    </row>
    <row r="19" spans="1:20" ht="36" customHeight="1" thickBot="1" x14ac:dyDescent="0.4">
      <c r="A19" s="7"/>
      <c r="B19" s="57"/>
      <c r="C19" s="58"/>
      <c r="D19" s="58"/>
      <c r="E19" s="59" t="s">
        <v>47</v>
      </c>
      <c r="F19" s="361"/>
      <c r="G19" s="274" t="s">
        <v>0</v>
      </c>
      <c r="H19" s="195" t="s">
        <v>0</v>
      </c>
      <c r="I19" s="195" t="s">
        <v>5</v>
      </c>
      <c r="J19" s="195" t="s">
        <v>5</v>
      </c>
      <c r="K19" s="195" t="s">
        <v>5</v>
      </c>
      <c r="L19" s="274" t="s">
        <v>5</v>
      </c>
      <c r="M19" s="391" t="s">
        <v>5</v>
      </c>
      <c r="N19" s="195" t="s">
        <v>5</v>
      </c>
      <c r="O19" s="195" t="s">
        <v>5</v>
      </c>
      <c r="P19" s="195" t="s">
        <v>5</v>
      </c>
      <c r="Q19" s="264" t="s">
        <v>5</v>
      </c>
      <c r="R19" s="264" t="s">
        <v>5</v>
      </c>
    </row>
    <row r="20" spans="1:20" x14ac:dyDescent="0.35">
      <c r="A20" s="4"/>
      <c r="B20" s="12" t="s">
        <v>48</v>
      </c>
      <c r="C20" s="16"/>
      <c r="D20" s="16"/>
      <c r="E20" s="92"/>
      <c r="F20" s="362"/>
      <c r="G20" s="275"/>
      <c r="H20" s="258"/>
      <c r="I20" s="258"/>
      <c r="J20" s="258"/>
      <c r="K20" s="258"/>
      <c r="L20" s="275"/>
      <c r="M20" s="258"/>
      <c r="N20" s="258"/>
      <c r="O20" s="258"/>
      <c r="P20" s="258"/>
      <c r="Q20" s="261"/>
      <c r="R20" s="261"/>
    </row>
    <row r="21" spans="1:20" ht="15" thickBot="1" x14ac:dyDescent="0.4">
      <c r="A21" s="4"/>
      <c r="B21" s="12" t="s">
        <v>49</v>
      </c>
      <c r="C21" s="16"/>
      <c r="D21" s="16"/>
      <c r="E21" s="92"/>
      <c r="F21" s="362"/>
      <c r="G21" s="276"/>
      <c r="H21" s="257"/>
      <c r="I21" s="257"/>
      <c r="J21" s="257"/>
      <c r="K21" s="257"/>
      <c r="L21" s="276"/>
      <c r="M21" s="392"/>
      <c r="N21" s="417"/>
      <c r="O21" s="417"/>
      <c r="P21" s="417"/>
      <c r="Q21" s="308"/>
      <c r="R21" s="308"/>
    </row>
    <row r="22" spans="1:20" ht="15" thickBot="1" x14ac:dyDescent="0.4">
      <c r="A22" s="4"/>
      <c r="B22" s="25"/>
      <c r="C22" s="26"/>
      <c r="D22" s="26"/>
      <c r="E22" s="27"/>
      <c r="F22" s="359"/>
      <c r="G22" s="409"/>
      <c r="H22" s="410"/>
      <c r="I22" s="410"/>
      <c r="J22" s="410"/>
      <c r="K22" s="410"/>
      <c r="L22" s="409"/>
      <c r="M22" s="411"/>
      <c r="N22" s="410"/>
      <c r="O22" s="410"/>
      <c r="P22" s="410"/>
      <c r="Q22" s="28"/>
      <c r="R22" s="28"/>
    </row>
    <row r="23" spans="1:20" ht="15" thickBot="1" x14ac:dyDescent="0.4">
      <c r="A23" s="4"/>
      <c r="B23" s="441"/>
      <c r="C23" s="442"/>
      <c r="D23" s="442"/>
      <c r="E23" s="443"/>
      <c r="F23" s="363"/>
      <c r="G23" s="277"/>
      <c r="H23" s="256"/>
      <c r="I23" s="256"/>
      <c r="J23" s="256"/>
      <c r="K23" s="256"/>
      <c r="L23" s="277"/>
      <c r="M23" s="393"/>
      <c r="N23" s="256"/>
      <c r="O23" s="256"/>
      <c r="P23" s="256"/>
      <c r="Q23" s="260"/>
      <c r="R23" s="260"/>
    </row>
    <row r="24" spans="1:20" ht="15" thickBot="1" x14ac:dyDescent="0.4">
      <c r="A24" s="4"/>
      <c r="B24" s="435" t="s">
        <v>51</v>
      </c>
      <c r="C24" s="436"/>
      <c r="D24" s="436"/>
      <c r="E24" s="437"/>
      <c r="F24" s="364"/>
      <c r="G24" s="271" t="s">
        <v>40</v>
      </c>
      <c r="H24" s="192" t="s">
        <v>40</v>
      </c>
      <c r="I24" s="192" t="s">
        <v>40</v>
      </c>
      <c r="J24" s="192" t="s">
        <v>40</v>
      </c>
      <c r="K24" s="192" t="s">
        <v>40</v>
      </c>
      <c r="L24" s="271" t="s">
        <v>40</v>
      </c>
      <c r="M24" s="192" t="s">
        <v>40</v>
      </c>
      <c r="N24" s="192" t="s">
        <v>40</v>
      </c>
      <c r="O24" s="192" t="s">
        <v>40</v>
      </c>
      <c r="P24" s="192" t="s">
        <v>40</v>
      </c>
      <c r="Q24" s="11" t="s">
        <v>40</v>
      </c>
      <c r="R24" s="11" t="s">
        <v>40</v>
      </c>
    </row>
    <row r="25" spans="1:20" x14ac:dyDescent="0.35">
      <c r="A25" s="4"/>
      <c r="B25" s="29"/>
      <c r="C25" s="30" t="s">
        <v>52</v>
      </c>
      <c r="D25" s="30"/>
      <c r="E25" s="348"/>
      <c r="F25" s="363"/>
      <c r="G25" s="273">
        <v>19315</v>
      </c>
      <c r="H25" s="194">
        <v>11728</v>
      </c>
      <c r="I25" s="194">
        <v>9312</v>
      </c>
      <c r="J25" s="194">
        <v>10394</v>
      </c>
      <c r="K25" s="194">
        <v>8675</v>
      </c>
      <c r="L25" s="273">
        <v>7758</v>
      </c>
      <c r="M25" s="194">
        <v>9063</v>
      </c>
      <c r="N25" s="194">
        <v>7353</v>
      </c>
      <c r="O25" s="194">
        <v>7847</v>
      </c>
      <c r="P25" s="194">
        <v>10048</v>
      </c>
      <c r="Q25" s="337">
        <v>6577</v>
      </c>
      <c r="R25" s="337">
        <v>6443</v>
      </c>
    </row>
    <row r="26" spans="1:20" ht="15" thickBot="1" x14ac:dyDescent="0.4">
      <c r="A26" s="4"/>
      <c r="B26" s="12"/>
      <c r="C26" s="365" t="s">
        <v>136</v>
      </c>
      <c r="D26" s="18"/>
      <c r="E26" s="31"/>
      <c r="F26" s="360"/>
      <c r="G26" s="273">
        <v>28228</v>
      </c>
      <c r="H26" s="194">
        <v>21402</v>
      </c>
      <c r="I26" s="194" t="s">
        <v>126</v>
      </c>
      <c r="J26" s="194" t="s">
        <v>126</v>
      </c>
      <c r="K26" s="194" t="s">
        <v>126</v>
      </c>
      <c r="L26" s="273" t="s">
        <v>126</v>
      </c>
      <c r="M26" s="194" t="s">
        <v>126</v>
      </c>
      <c r="N26" s="194" t="s">
        <v>126</v>
      </c>
      <c r="O26" s="194" t="s">
        <v>126</v>
      </c>
      <c r="P26" s="194" t="s">
        <v>126</v>
      </c>
      <c r="Q26" s="336" t="s">
        <v>126</v>
      </c>
      <c r="R26" s="336" t="s">
        <v>126</v>
      </c>
    </row>
    <row r="27" spans="1:20" x14ac:dyDescent="0.35">
      <c r="A27" s="4"/>
      <c r="B27" s="12" t="s">
        <v>48</v>
      </c>
      <c r="C27" s="16"/>
      <c r="D27" s="16"/>
      <c r="E27" s="92"/>
      <c r="F27" s="362"/>
      <c r="G27" s="275"/>
      <c r="H27" s="258"/>
      <c r="I27" s="258"/>
      <c r="J27" s="258"/>
      <c r="K27" s="258"/>
      <c r="L27" s="275"/>
      <c r="M27" s="394"/>
      <c r="N27" s="258"/>
      <c r="O27" s="258"/>
      <c r="P27" s="258"/>
      <c r="Q27" s="261"/>
      <c r="R27" s="261"/>
    </row>
    <row r="28" spans="1:20" ht="15" thickBot="1" x14ac:dyDescent="0.4">
      <c r="A28" s="4"/>
      <c r="B28" s="12" t="s">
        <v>49</v>
      </c>
      <c r="C28" s="16"/>
      <c r="D28" s="16"/>
      <c r="E28" s="92"/>
      <c r="F28" s="362"/>
      <c r="G28" s="276"/>
      <c r="H28" s="257"/>
      <c r="I28" s="257"/>
      <c r="J28" s="257"/>
      <c r="K28" s="257"/>
      <c r="L28" s="276"/>
      <c r="M28" s="201"/>
      <c r="N28" s="257"/>
      <c r="O28" s="257"/>
      <c r="P28" s="417"/>
      <c r="Q28" s="308"/>
      <c r="R28" s="308"/>
    </row>
    <row r="29" spans="1:20" ht="15" thickBot="1" x14ac:dyDescent="0.4">
      <c r="A29" s="4"/>
      <c r="B29" s="32"/>
      <c r="C29" s="33"/>
      <c r="D29" s="33"/>
      <c r="E29" s="34"/>
      <c r="F29" s="360"/>
      <c r="G29" s="409"/>
      <c r="H29" s="410"/>
      <c r="I29" s="410"/>
      <c r="J29" s="410"/>
      <c r="K29" s="410"/>
      <c r="L29" s="409"/>
      <c r="M29" s="410"/>
      <c r="N29" s="410"/>
      <c r="O29" s="410"/>
      <c r="P29" s="410"/>
      <c r="Q29" s="28"/>
      <c r="R29" s="28"/>
    </row>
    <row r="30" spans="1:20" ht="15" thickBot="1" x14ac:dyDescent="0.4">
      <c r="A30" s="4"/>
      <c r="B30" s="441"/>
      <c r="C30" s="442"/>
      <c r="D30" s="442"/>
      <c r="E30" s="443"/>
      <c r="F30" s="363"/>
      <c r="G30" s="277"/>
      <c r="H30" s="256"/>
      <c r="I30" s="256"/>
      <c r="J30" s="256"/>
      <c r="K30" s="256"/>
      <c r="L30" s="277"/>
      <c r="M30" s="256"/>
      <c r="N30" s="256"/>
      <c r="O30" s="256"/>
      <c r="P30" s="256"/>
      <c r="Q30" s="260"/>
      <c r="R30" s="260"/>
    </row>
    <row r="31" spans="1:20" ht="42.75" customHeight="1" thickBot="1" x14ac:dyDescent="0.4">
      <c r="A31" s="4"/>
      <c r="B31" s="444" t="s">
        <v>67</v>
      </c>
      <c r="C31" s="445"/>
      <c r="D31" s="445"/>
      <c r="E31" s="446"/>
      <c r="F31" s="366"/>
      <c r="G31" s="271" t="s">
        <v>40</v>
      </c>
      <c r="H31" s="192" t="s">
        <v>40</v>
      </c>
      <c r="I31" s="192" t="s">
        <v>40</v>
      </c>
      <c r="J31" s="192" t="s">
        <v>40</v>
      </c>
      <c r="K31" s="192" t="s">
        <v>40</v>
      </c>
      <c r="L31" s="271" t="s">
        <v>40</v>
      </c>
      <c r="M31" s="192" t="s">
        <v>40</v>
      </c>
      <c r="N31" s="192" t="s">
        <v>40</v>
      </c>
      <c r="O31" s="192" t="s">
        <v>40</v>
      </c>
      <c r="P31" s="192" t="s">
        <v>40</v>
      </c>
      <c r="Q31" s="11" t="s">
        <v>40</v>
      </c>
      <c r="R31" s="11" t="s">
        <v>40</v>
      </c>
    </row>
    <row r="32" spans="1:20" ht="15" thickBot="1" x14ac:dyDescent="0.4">
      <c r="A32" s="4"/>
      <c r="B32" s="12"/>
      <c r="C32" s="367" t="s">
        <v>53</v>
      </c>
      <c r="D32" s="367"/>
      <c r="E32" s="368"/>
      <c r="F32" s="360"/>
      <c r="G32" s="369">
        <v>226.3</v>
      </c>
      <c r="H32" s="370">
        <v>278.39999999999998</v>
      </c>
      <c r="I32" s="370">
        <v>301.3</v>
      </c>
      <c r="J32" s="370">
        <v>304.5</v>
      </c>
      <c r="K32" s="370">
        <v>305</v>
      </c>
      <c r="L32" s="369">
        <v>312.89999999999998</v>
      </c>
      <c r="M32" s="370">
        <v>327.39999999999998</v>
      </c>
      <c r="N32" s="370">
        <v>345.1</v>
      </c>
      <c r="O32" s="370">
        <v>365.6</v>
      </c>
      <c r="P32" s="370">
        <v>386</v>
      </c>
      <c r="Q32" s="371">
        <v>405.4</v>
      </c>
      <c r="R32" s="371">
        <v>440.7</v>
      </c>
    </row>
    <row r="33" spans="1:18" x14ac:dyDescent="0.35">
      <c r="A33" s="4"/>
      <c r="B33" s="12" t="s">
        <v>48</v>
      </c>
      <c r="C33" s="16"/>
      <c r="D33" s="16"/>
      <c r="E33" s="92"/>
      <c r="F33" s="362"/>
      <c r="G33" s="278"/>
      <c r="H33" s="197"/>
      <c r="I33" s="197"/>
      <c r="J33" s="197"/>
      <c r="K33" s="197"/>
      <c r="L33" s="278"/>
      <c r="M33" s="197"/>
      <c r="N33" s="197"/>
      <c r="O33" s="197"/>
      <c r="P33" s="197"/>
      <c r="Q33" s="423"/>
      <c r="R33" s="423"/>
    </row>
    <row r="34" spans="1:18" ht="36" customHeight="1" thickBot="1" x14ac:dyDescent="0.4">
      <c r="A34" s="4"/>
      <c r="B34" s="12" t="s">
        <v>49</v>
      </c>
      <c r="C34" s="16"/>
      <c r="D34" s="16"/>
      <c r="E34" s="92"/>
      <c r="F34" s="362"/>
      <c r="G34" s="279"/>
      <c r="H34" s="198"/>
      <c r="I34" s="198"/>
      <c r="J34" s="198"/>
      <c r="K34" s="198"/>
      <c r="L34" s="279"/>
      <c r="M34" s="425"/>
      <c r="N34" s="425"/>
      <c r="O34" s="198"/>
      <c r="P34" s="198"/>
      <c r="Q34" s="308"/>
      <c r="R34" s="308"/>
    </row>
    <row r="35" spans="1:18" ht="15" thickBot="1" x14ac:dyDescent="0.4">
      <c r="A35" s="4"/>
      <c r="B35" s="32"/>
      <c r="C35" s="33"/>
      <c r="D35" s="33"/>
      <c r="E35" s="34"/>
      <c r="F35" s="360"/>
      <c r="G35" s="412"/>
      <c r="H35" s="413"/>
      <c r="I35" s="413"/>
      <c r="J35" s="413"/>
      <c r="K35" s="413"/>
      <c r="L35" s="412"/>
      <c r="M35" s="413"/>
      <c r="N35" s="413"/>
      <c r="O35" s="413"/>
      <c r="P35" s="413"/>
      <c r="Q35" s="373"/>
      <c r="R35" s="373"/>
    </row>
    <row r="36" spans="1:18" ht="41.25" customHeight="1" thickBot="1" x14ac:dyDescent="0.4">
      <c r="A36" s="4"/>
      <c r="B36" s="438" t="s">
        <v>68</v>
      </c>
      <c r="C36" s="439"/>
      <c r="D36" s="439"/>
      <c r="E36" s="440"/>
      <c r="F36" s="374"/>
      <c r="G36" s="277"/>
      <c r="H36" s="256"/>
      <c r="I36" s="256"/>
      <c r="J36" s="256"/>
      <c r="K36" s="256"/>
      <c r="L36" s="277"/>
      <c r="M36" s="256"/>
      <c r="N36" s="256"/>
      <c r="O36" s="256"/>
      <c r="P36" s="256"/>
      <c r="Q36" s="260"/>
      <c r="R36" s="260"/>
    </row>
    <row r="37" spans="1:18" ht="41.25" customHeight="1" thickBot="1" x14ac:dyDescent="0.4">
      <c r="A37" s="4"/>
      <c r="B37" s="450" t="s">
        <v>54</v>
      </c>
      <c r="C37" s="451"/>
      <c r="D37" s="451"/>
      <c r="E37" s="452"/>
      <c r="F37" s="375"/>
      <c r="G37" s="271" t="s">
        <v>40</v>
      </c>
      <c r="H37" s="192" t="s">
        <v>40</v>
      </c>
      <c r="I37" s="192" t="s">
        <v>40</v>
      </c>
      <c r="J37" s="192" t="s">
        <v>40</v>
      </c>
      <c r="K37" s="192" t="s">
        <v>40</v>
      </c>
      <c r="L37" s="271" t="s">
        <v>40</v>
      </c>
      <c r="M37" s="192" t="s">
        <v>40</v>
      </c>
      <c r="N37" s="192" t="s">
        <v>40</v>
      </c>
      <c r="O37" s="192" t="s">
        <v>40</v>
      </c>
      <c r="P37" s="192" t="s">
        <v>40</v>
      </c>
      <c r="Q37" s="11" t="s">
        <v>40</v>
      </c>
      <c r="R37" s="11" t="s">
        <v>40</v>
      </c>
    </row>
    <row r="38" spans="1:18" x14ac:dyDescent="0.35">
      <c r="A38" s="4"/>
      <c r="B38" s="22"/>
      <c r="C38" s="13" t="s">
        <v>135</v>
      </c>
      <c r="D38" s="13"/>
      <c r="E38" s="37"/>
      <c r="F38" s="360"/>
      <c r="G38" s="272">
        <v>291689.75</v>
      </c>
      <c r="H38" s="193">
        <v>289602.5</v>
      </c>
      <c r="I38" s="193" t="s">
        <v>126</v>
      </c>
      <c r="J38" s="193" t="s">
        <v>126</v>
      </c>
      <c r="K38" s="193" t="s">
        <v>126</v>
      </c>
      <c r="L38" s="272" t="s">
        <v>126</v>
      </c>
      <c r="M38" s="193" t="s">
        <v>126</v>
      </c>
      <c r="N38" s="193" t="s">
        <v>126</v>
      </c>
      <c r="O38" s="193" t="s">
        <v>126</v>
      </c>
      <c r="P38" s="193" t="s">
        <v>126</v>
      </c>
      <c r="Q38" s="335" t="s">
        <v>126</v>
      </c>
      <c r="R38" s="335" t="s">
        <v>126</v>
      </c>
    </row>
    <row r="39" spans="1:18" ht="15" thickBot="1" x14ac:dyDescent="0.4">
      <c r="A39" s="4"/>
      <c r="B39" s="38"/>
      <c r="C39" s="17" t="s">
        <v>55</v>
      </c>
      <c r="D39" s="17"/>
      <c r="E39" s="39"/>
      <c r="F39" s="360"/>
      <c r="G39" s="280" t="s">
        <v>126</v>
      </c>
      <c r="H39" s="200" t="s">
        <v>126</v>
      </c>
      <c r="I39" s="200" t="s">
        <v>126</v>
      </c>
      <c r="J39" s="200" t="s">
        <v>126</v>
      </c>
      <c r="K39" s="200" t="s">
        <v>126</v>
      </c>
      <c r="L39" s="280" t="s">
        <v>126</v>
      </c>
      <c r="M39" s="200" t="s">
        <v>126</v>
      </c>
      <c r="N39" s="200" t="s">
        <v>126</v>
      </c>
      <c r="O39" s="200" t="s">
        <v>126</v>
      </c>
      <c r="P39" s="200" t="s">
        <v>126</v>
      </c>
      <c r="Q39" s="340" t="s">
        <v>126</v>
      </c>
      <c r="R39" s="340" t="s">
        <v>126</v>
      </c>
    </row>
    <row r="40" spans="1:18" x14ac:dyDescent="0.35">
      <c r="A40" s="4"/>
      <c r="B40" s="12" t="s">
        <v>48</v>
      </c>
      <c r="C40" s="16"/>
      <c r="D40" s="16"/>
      <c r="E40" s="92"/>
      <c r="F40" s="362"/>
      <c r="G40" s="278"/>
      <c r="H40" s="197"/>
      <c r="I40" s="197"/>
      <c r="J40" s="197"/>
      <c r="K40" s="197"/>
      <c r="L40" s="278"/>
      <c r="M40" s="197"/>
      <c r="N40" s="197"/>
      <c r="O40" s="197"/>
      <c r="P40" s="197"/>
      <c r="Q40" s="36"/>
      <c r="R40" s="36"/>
    </row>
    <row r="41" spans="1:18" ht="15" thickBot="1" x14ac:dyDescent="0.4">
      <c r="A41" s="4"/>
      <c r="B41" s="12" t="s">
        <v>49</v>
      </c>
      <c r="C41" s="16"/>
      <c r="D41" s="16"/>
      <c r="E41" s="92" t="s">
        <v>50</v>
      </c>
      <c r="F41" s="377"/>
      <c r="G41" s="281"/>
      <c r="H41" s="201"/>
      <c r="I41" s="201"/>
      <c r="J41" s="201"/>
      <c r="K41" s="201"/>
      <c r="L41" s="281"/>
      <c r="M41" s="201"/>
      <c r="N41" s="201"/>
      <c r="O41" s="201"/>
      <c r="P41" s="201"/>
      <c r="Q41" s="24"/>
      <c r="R41" s="24"/>
    </row>
    <row r="42" spans="1:18" ht="23" x14ac:dyDescent="0.5">
      <c r="A42" s="4"/>
      <c r="B42" s="397" t="s">
        <v>56</v>
      </c>
      <c r="C42" s="398" t="str">
        <f xml:space="preserve"> C8</f>
        <v>Pension 1</v>
      </c>
      <c r="D42" s="398"/>
      <c r="E42" s="399"/>
      <c r="F42" s="362"/>
      <c r="G42" s="282"/>
      <c r="H42" s="199"/>
      <c r="I42" s="199"/>
      <c r="J42" s="199"/>
      <c r="K42" s="199"/>
      <c r="L42" s="199"/>
      <c r="M42" s="202"/>
      <c r="N42" s="199"/>
      <c r="O42" s="199"/>
      <c r="P42" s="199"/>
    </row>
    <row r="43" spans="1:18" x14ac:dyDescent="0.35">
      <c r="A43" s="4"/>
      <c r="B43" s="4"/>
      <c r="C43" s="43"/>
      <c r="D43" s="43"/>
      <c r="E43" s="44"/>
      <c r="F43" s="44"/>
      <c r="G43" s="352"/>
      <c r="H43" s="345"/>
      <c r="I43" s="345"/>
      <c r="J43" s="345"/>
      <c r="K43" s="345"/>
      <c r="L43" s="345"/>
      <c r="M43" s="345"/>
      <c r="N43" s="345"/>
      <c r="O43" s="345"/>
      <c r="P43" s="345"/>
    </row>
    <row r="44" spans="1:18" x14ac:dyDescent="0.35">
      <c r="A44" s="4"/>
      <c r="B44" s="4"/>
      <c r="C44" s="43"/>
      <c r="D44" s="43"/>
      <c r="E44" s="44"/>
      <c r="F44" s="44"/>
      <c r="G44" s="352"/>
      <c r="H44" s="345"/>
      <c r="I44" s="345"/>
      <c r="J44" s="345"/>
      <c r="K44" s="345"/>
      <c r="L44" s="345"/>
      <c r="M44" s="345"/>
      <c r="N44" s="345"/>
      <c r="O44" s="345"/>
      <c r="P44" s="345"/>
    </row>
    <row r="45" spans="1:18" x14ac:dyDescent="0.35">
      <c r="A45" s="4"/>
      <c r="C45" s="43"/>
      <c r="D45" s="43"/>
      <c r="E45" s="44"/>
      <c r="F45" s="44"/>
      <c r="G45" s="352"/>
      <c r="H45" s="345"/>
      <c r="I45" s="345"/>
      <c r="J45" s="345"/>
      <c r="K45" s="345"/>
      <c r="L45" s="345"/>
      <c r="M45" s="345"/>
      <c r="N45" s="345"/>
      <c r="O45" s="345"/>
      <c r="P45" s="345"/>
    </row>
    <row r="46" spans="1:18" x14ac:dyDescent="0.35">
      <c r="M46" s="345"/>
    </row>
    <row r="47" spans="1:18" ht="15" thickBot="1" x14ac:dyDescent="0.4"/>
    <row r="48" spans="1:18" ht="94.5" customHeight="1" thickBot="1" x14ac:dyDescent="0.55000000000000004">
      <c r="A48" s="70">
        <f>COUNTIF(B$1:B48,"Programme Name:")</f>
        <v>2</v>
      </c>
      <c r="B48" s="151" t="s">
        <v>36</v>
      </c>
      <c r="C48" s="354" t="s">
        <v>333</v>
      </c>
      <c r="D48" s="355" t="s">
        <v>333</v>
      </c>
      <c r="E48" s="356"/>
      <c r="F48" s="357"/>
      <c r="G48" s="267"/>
      <c r="H48" s="190"/>
      <c r="I48" s="190"/>
      <c r="J48" s="190"/>
      <c r="K48" s="190"/>
      <c r="L48" s="190"/>
      <c r="M48" s="202"/>
      <c r="N48" s="190"/>
      <c r="O48" s="190"/>
      <c r="P48" s="190"/>
    </row>
    <row r="49" spans="1:18" ht="23.5" thickBot="1" x14ac:dyDescent="0.55000000000000004">
      <c r="A49" s="7"/>
      <c r="B49" s="8" t="s">
        <v>37</v>
      </c>
      <c r="C49" s="9" t="s">
        <v>12</v>
      </c>
      <c r="D49" s="151" t="s">
        <v>49</v>
      </c>
      <c r="E49" s="10" t="s">
        <v>119</v>
      </c>
      <c r="F49" s="358"/>
      <c r="G49" s="268"/>
      <c r="H49" s="189"/>
      <c r="I49" s="189"/>
      <c r="J49" s="189"/>
      <c r="K49" s="189"/>
      <c r="L49" s="189"/>
      <c r="M49" s="202"/>
      <c r="N49" s="189"/>
      <c r="O49" s="189"/>
      <c r="P49" s="189"/>
    </row>
    <row r="50" spans="1:18" ht="24.75" customHeight="1" thickBot="1" x14ac:dyDescent="0.4">
      <c r="A50" s="7"/>
      <c r="B50" s="8" t="s">
        <v>38</v>
      </c>
      <c r="C50" s="9" t="s">
        <v>9</v>
      </c>
      <c r="D50" s="151" t="s">
        <v>122</v>
      </c>
      <c r="E50" s="152">
        <v>1</v>
      </c>
      <c r="F50" s="358"/>
      <c r="G50" s="269"/>
      <c r="H50" s="191"/>
      <c r="I50" s="191"/>
      <c r="J50" s="191"/>
      <c r="K50" s="191"/>
      <c r="L50" s="191"/>
      <c r="M50" s="202"/>
      <c r="N50" s="191"/>
      <c r="O50" s="191"/>
      <c r="P50" s="191"/>
    </row>
    <row r="51" spans="1:18" ht="24.75" customHeight="1" thickBot="1" x14ac:dyDescent="0.55000000000000004">
      <c r="A51" s="4"/>
      <c r="B51" s="8" t="s">
        <v>78</v>
      </c>
      <c r="C51" s="94" t="s">
        <v>9</v>
      </c>
      <c r="D51" s="151" t="s">
        <v>145</v>
      </c>
      <c r="E51" s="209" t="s">
        <v>9</v>
      </c>
      <c r="F51" s="359"/>
      <c r="G51" s="270">
        <v>2007</v>
      </c>
      <c r="H51" s="259">
        <v>2008</v>
      </c>
      <c r="I51" s="259">
        <v>2009</v>
      </c>
      <c r="J51" s="259">
        <v>2010</v>
      </c>
      <c r="K51" s="259">
        <v>2011</v>
      </c>
      <c r="L51" s="270">
        <v>2012</v>
      </c>
      <c r="M51" s="259">
        <v>2013</v>
      </c>
      <c r="N51" s="259">
        <v>2014</v>
      </c>
      <c r="O51" s="259">
        <v>2015</v>
      </c>
      <c r="P51" s="259">
        <v>2016</v>
      </c>
      <c r="Q51" s="263">
        <v>2017</v>
      </c>
      <c r="R51" s="263">
        <v>2018</v>
      </c>
    </row>
    <row r="52" spans="1:18" ht="39.75" customHeight="1" thickBot="1" x14ac:dyDescent="0.4">
      <c r="A52" s="4"/>
      <c r="B52" s="447" t="s">
        <v>39</v>
      </c>
      <c r="C52" s="448"/>
      <c r="D52" s="448"/>
      <c r="E52" s="449"/>
      <c r="F52" s="378"/>
      <c r="G52" s="271" t="s">
        <v>40</v>
      </c>
      <c r="H52" s="192" t="s">
        <v>40</v>
      </c>
      <c r="I52" s="192" t="s">
        <v>40</v>
      </c>
      <c r="J52" s="192" t="s">
        <v>40</v>
      </c>
      <c r="K52" s="192" t="s">
        <v>40</v>
      </c>
      <c r="L52" s="271" t="s">
        <v>40</v>
      </c>
      <c r="M52" s="192" t="s">
        <v>40</v>
      </c>
      <c r="N52" s="192" t="s">
        <v>40</v>
      </c>
      <c r="O52" s="192" t="s">
        <v>40</v>
      </c>
      <c r="P52" s="192" t="s">
        <v>40</v>
      </c>
      <c r="Q52" s="11" t="s">
        <v>40</v>
      </c>
      <c r="R52" s="11" t="s">
        <v>40</v>
      </c>
    </row>
    <row r="53" spans="1:18" x14ac:dyDescent="0.35">
      <c r="A53" s="4"/>
      <c r="B53" s="12"/>
      <c r="C53" s="16" t="s">
        <v>41</v>
      </c>
      <c r="D53" s="16"/>
      <c r="E53" s="35"/>
      <c r="F53" s="360"/>
      <c r="G53" s="387">
        <v>463</v>
      </c>
      <c r="H53" s="388">
        <v>534.75</v>
      </c>
      <c r="I53" s="388">
        <v>636</v>
      </c>
      <c r="J53" s="388">
        <v>740</v>
      </c>
      <c r="K53" s="388">
        <v>881</v>
      </c>
      <c r="L53" s="387">
        <v>1053</v>
      </c>
      <c r="M53" s="388">
        <v>1247</v>
      </c>
      <c r="N53" s="388">
        <v>1490</v>
      </c>
      <c r="O53" s="388">
        <v>1791</v>
      </c>
      <c r="P53" s="388">
        <v>2135</v>
      </c>
      <c r="Q53" s="335">
        <v>2491</v>
      </c>
      <c r="R53" s="335">
        <v>2787</v>
      </c>
    </row>
    <row r="54" spans="1:18" x14ac:dyDescent="0.35">
      <c r="A54" s="4"/>
      <c r="B54" s="14"/>
      <c r="C54" s="15" t="s">
        <v>42</v>
      </c>
      <c r="D54" s="15"/>
      <c r="E54" s="35"/>
      <c r="F54" s="360"/>
      <c r="G54" s="389">
        <v>242.75</v>
      </c>
      <c r="H54" s="390">
        <v>277</v>
      </c>
      <c r="I54" s="390" t="s">
        <v>126</v>
      </c>
      <c r="J54" s="390" t="s">
        <v>126</v>
      </c>
      <c r="K54" s="390" t="s">
        <v>126</v>
      </c>
      <c r="L54" s="389" t="s">
        <v>126</v>
      </c>
      <c r="M54" s="390" t="s">
        <v>126</v>
      </c>
      <c r="N54" s="390" t="s">
        <v>126</v>
      </c>
      <c r="O54" s="390" t="s">
        <v>126</v>
      </c>
      <c r="P54" s="390" t="s">
        <v>126</v>
      </c>
      <c r="Q54" s="336" t="s">
        <v>126</v>
      </c>
      <c r="R54" s="336" t="s">
        <v>126</v>
      </c>
    </row>
    <row r="55" spans="1:18" x14ac:dyDescent="0.35">
      <c r="A55" s="4"/>
      <c r="B55" s="12"/>
      <c r="C55" s="17" t="s">
        <v>43</v>
      </c>
      <c r="D55" s="17"/>
      <c r="E55" s="31"/>
      <c r="F55" s="360"/>
      <c r="G55" s="389">
        <v>220.25</v>
      </c>
      <c r="H55" s="390">
        <v>257.75</v>
      </c>
      <c r="I55" s="390" t="s">
        <v>126</v>
      </c>
      <c r="J55" s="390" t="s">
        <v>126</v>
      </c>
      <c r="K55" s="390" t="s">
        <v>126</v>
      </c>
      <c r="L55" s="389" t="s">
        <v>126</v>
      </c>
      <c r="M55" s="390" t="s">
        <v>126</v>
      </c>
      <c r="N55" s="390" t="s">
        <v>126</v>
      </c>
      <c r="O55" s="390" t="s">
        <v>126</v>
      </c>
      <c r="P55" s="390" t="s">
        <v>126</v>
      </c>
      <c r="Q55" s="336" t="s">
        <v>126</v>
      </c>
      <c r="R55" s="336" t="s">
        <v>126</v>
      </c>
    </row>
    <row r="56" spans="1:18" x14ac:dyDescent="0.35">
      <c r="A56" s="4"/>
      <c r="B56" s="12"/>
      <c r="C56" s="19" t="s">
        <v>44</v>
      </c>
      <c r="D56" s="19"/>
      <c r="E56" s="37"/>
      <c r="F56" s="360"/>
      <c r="G56" s="273">
        <v>206.25</v>
      </c>
      <c r="H56" s="194">
        <v>251.5</v>
      </c>
      <c r="I56" s="194" t="s">
        <v>126</v>
      </c>
      <c r="J56" s="194" t="s">
        <v>126</v>
      </c>
      <c r="K56" s="194" t="s">
        <v>126</v>
      </c>
      <c r="L56" s="273" t="s">
        <v>126</v>
      </c>
      <c r="M56" s="194" t="s">
        <v>126</v>
      </c>
      <c r="N56" s="194" t="s">
        <v>126</v>
      </c>
      <c r="O56" s="194" t="s">
        <v>126</v>
      </c>
      <c r="P56" s="194" t="s">
        <v>126</v>
      </c>
      <c r="Q56" s="337" t="s">
        <v>126</v>
      </c>
      <c r="R56" s="337" t="s">
        <v>126</v>
      </c>
    </row>
    <row r="57" spans="1:18" x14ac:dyDescent="0.35">
      <c r="A57" s="4"/>
      <c r="B57" s="12"/>
      <c r="C57" s="15" t="s">
        <v>45</v>
      </c>
      <c r="D57" s="15"/>
      <c r="E57" s="35"/>
      <c r="F57" s="360"/>
      <c r="G57" s="273">
        <v>188.5</v>
      </c>
      <c r="H57" s="194">
        <v>217.5</v>
      </c>
      <c r="I57" s="194" t="s">
        <v>126</v>
      </c>
      <c r="J57" s="194" t="s">
        <v>126</v>
      </c>
      <c r="K57" s="194" t="s">
        <v>126</v>
      </c>
      <c r="L57" s="273" t="s">
        <v>126</v>
      </c>
      <c r="M57" s="194" t="s">
        <v>126</v>
      </c>
      <c r="N57" s="194" t="s">
        <v>126</v>
      </c>
      <c r="O57" s="194" t="s">
        <v>126</v>
      </c>
      <c r="P57" s="194" t="s">
        <v>126</v>
      </c>
      <c r="Q57" s="336" t="s">
        <v>126</v>
      </c>
      <c r="R57" s="336" t="s">
        <v>126</v>
      </c>
    </row>
    <row r="58" spans="1:18" x14ac:dyDescent="0.35">
      <c r="A58" s="4"/>
      <c r="B58" s="12"/>
      <c r="C58" s="17" t="s">
        <v>46</v>
      </c>
      <c r="D58" s="17"/>
      <c r="E58" s="31"/>
      <c r="F58" s="360"/>
      <c r="G58" s="273">
        <v>17.75</v>
      </c>
      <c r="H58" s="194">
        <v>34</v>
      </c>
      <c r="I58" s="194" t="s">
        <v>126</v>
      </c>
      <c r="J58" s="194" t="s">
        <v>126</v>
      </c>
      <c r="K58" s="194" t="s">
        <v>126</v>
      </c>
      <c r="L58" s="273" t="s">
        <v>126</v>
      </c>
      <c r="M58" s="194" t="s">
        <v>126</v>
      </c>
      <c r="N58" s="194" t="s">
        <v>126</v>
      </c>
      <c r="O58" s="194" t="s">
        <v>126</v>
      </c>
      <c r="P58" s="194" t="s">
        <v>126</v>
      </c>
      <c r="Q58" s="336" t="s">
        <v>126</v>
      </c>
      <c r="R58" s="336" t="s">
        <v>126</v>
      </c>
    </row>
    <row r="59" spans="1:18" ht="36" customHeight="1" thickBot="1" x14ac:dyDescent="0.4">
      <c r="A59" s="7"/>
      <c r="B59" s="57"/>
      <c r="C59" s="58"/>
      <c r="D59" s="58"/>
      <c r="E59" s="59" t="s">
        <v>47</v>
      </c>
      <c r="F59" s="361"/>
      <c r="G59" s="274" t="s">
        <v>0</v>
      </c>
      <c r="H59" s="195" t="s">
        <v>0</v>
      </c>
      <c r="I59" s="195" t="s">
        <v>5</v>
      </c>
      <c r="J59" s="195" t="s">
        <v>5</v>
      </c>
      <c r="K59" s="195" t="s">
        <v>5</v>
      </c>
      <c r="L59" s="274" t="s">
        <v>5</v>
      </c>
      <c r="M59" s="391" t="s">
        <v>5</v>
      </c>
      <c r="N59" s="195" t="s">
        <v>5</v>
      </c>
      <c r="O59" s="195" t="s">
        <v>5</v>
      </c>
      <c r="P59" s="195" t="s">
        <v>5</v>
      </c>
      <c r="Q59" s="264" t="s">
        <v>5</v>
      </c>
      <c r="R59" s="21" t="s">
        <v>5</v>
      </c>
    </row>
    <row r="60" spans="1:18" x14ac:dyDescent="0.35">
      <c r="A60" s="4"/>
      <c r="B60" s="12" t="s">
        <v>48</v>
      </c>
      <c r="C60" s="16"/>
      <c r="D60" s="16"/>
      <c r="E60" s="92"/>
      <c r="F60" s="362"/>
      <c r="G60" s="275"/>
      <c r="H60" s="258"/>
      <c r="I60" s="258"/>
      <c r="J60" s="258"/>
      <c r="K60" s="258"/>
      <c r="L60" s="275"/>
      <c r="M60" s="258"/>
      <c r="N60" s="258"/>
      <c r="O60" s="258"/>
      <c r="P60" s="258"/>
      <c r="Q60" s="261"/>
      <c r="R60" s="261"/>
    </row>
    <row r="61" spans="1:18" ht="15" thickBot="1" x14ac:dyDescent="0.4">
      <c r="A61" s="4"/>
      <c r="B61" s="12" t="s">
        <v>49</v>
      </c>
      <c r="C61" s="16"/>
      <c r="D61" s="16"/>
      <c r="E61" s="92"/>
      <c r="F61" s="362"/>
      <c r="G61" s="276"/>
      <c r="H61" s="257"/>
      <c r="I61" s="257"/>
      <c r="J61" s="257"/>
      <c r="K61" s="257"/>
      <c r="L61" s="276"/>
      <c r="M61" s="392"/>
      <c r="N61" s="257"/>
      <c r="O61" s="257"/>
      <c r="P61" s="257"/>
      <c r="Q61" s="308"/>
      <c r="R61" s="308"/>
    </row>
    <row r="62" spans="1:18" ht="15" thickBot="1" x14ac:dyDescent="0.4">
      <c r="A62" s="4"/>
      <c r="B62" s="25"/>
      <c r="C62" s="26"/>
      <c r="D62" s="26"/>
      <c r="E62" s="27"/>
      <c r="F62" s="359"/>
      <c r="G62" s="409"/>
      <c r="H62" s="410"/>
      <c r="I62" s="410"/>
      <c r="J62" s="410"/>
      <c r="K62" s="410"/>
      <c r="L62" s="409"/>
      <c r="M62" s="411"/>
      <c r="N62" s="410"/>
      <c r="O62" s="410"/>
      <c r="P62" s="410"/>
      <c r="Q62" s="28"/>
      <c r="R62" s="28"/>
    </row>
    <row r="63" spans="1:18" ht="15" thickBot="1" x14ac:dyDescent="0.4">
      <c r="A63" s="4"/>
      <c r="B63" s="441"/>
      <c r="C63" s="442"/>
      <c r="D63" s="442"/>
      <c r="E63" s="443"/>
      <c r="F63" s="363"/>
      <c r="G63" s="277"/>
      <c r="H63" s="256"/>
      <c r="I63" s="256"/>
      <c r="J63" s="256"/>
      <c r="K63" s="256"/>
      <c r="L63" s="277"/>
      <c r="M63" s="393"/>
      <c r="N63" s="256"/>
      <c r="O63" s="256"/>
      <c r="P63" s="256"/>
      <c r="Q63" s="260"/>
      <c r="R63" s="260"/>
    </row>
    <row r="64" spans="1:18" ht="15" thickBot="1" x14ac:dyDescent="0.4">
      <c r="A64" s="4"/>
      <c r="B64" s="435" t="s">
        <v>51</v>
      </c>
      <c r="C64" s="436"/>
      <c r="D64" s="436"/>
      <c r="E64" s="437"/>
      <c r="F64" s="364"/>
      <c r="G64" s="271" t="s">
        <v>40</v>
      </c>
      <c r="H64" s="192" t="s">
        <v>40</v>
      </c>
      <c r="I64" s="192" t="s">
        <v>40</v>
      </c>
      <c r="J64" s="192" t="s">
        <v>40</v>
      </c>
      <c r="K64" s="192" t="s">
        <v>40</v>
      </c>
      <c r="L64" s="271" t="s">
        <v>40</v>
      </c>
      <c r="M64" s="192" t="s">
        <v>40</v>
      </c>
      <c r="N64" s="192" t="s">
        <v>40</v>
      </c>
      <c r="O64" s="192" t="s">
        <v>40</v>
      </c>
      <c r="P64" s="192" t="s">
        <v>40</v>
      </c>
      <c r="Q64" s="11" t="s">
        <v>40</v>
      </c>
      <c r="R64" s="11" t="s">
        <v>40</v>
      </c>
    </row>
    <row r="65" spans="1:18" x14ac:dyDescent="0.35">
      <c r="A65" s="4"/>
      <c r="B65" s="29"/>
      <c r="C65" s="30" t="s">
        <v>52</v>
      </c>
      <c r="D65" s="30"/>
      <c r="E65" s="348"/>
      <c r="F65" s="363"/>
      <c r="G65" s="273">
        <v>148</v>
      </c>
      <c r="H65" s="194">
        <v>122</v>
      </c>
      <c r="I65" s="194">
        <v>88</v>
      </c>
      <c r="J65" s="194">
        <v>114</v>
      </c>
      <c r="K65" s="194">
        <v>120</v>
      </c>
      <c r="L65" s="273">
        <v>157</v>
      </c>
      <c r="M65" s="194">
        <v>176</v>
      </c>
      <c r="N65" s="194">
        <v>194</v>
      </c>
      <c r="O65" s="194">
        <v>241</v>
      </c>
      <c r="P65" s="194">
        <v>268</v>
      </c>
      <c r="Q65" s="337">
        <v>278</v>
      </c>
      <c r="R65" s="337">
        <v>248</v>
      </c>
    </row>
    <row r="66" spans="1:18" ht="15" thickBot="1" x14ac:dyDescent="0.4">
      <c r="A66" s="4"/>
      <c r="B66" s="12"/>
      <c r="C66" s="365" t="s">
        <v>136</v>
      </c>
      <c r="D66" s="18"/>
      <c r="E66" s="31"/>
      <c r="F66" s="360"/>
      <c r="G66" s="273">
        <v>21</v>
      </c>
      <c r="H66" s="194">
        <v>25</v>
      </c>
      <c r="I66" s="194" t="s">
        <v>126</v>
      </c>
      <c r="J66" s="194" t="s">
        <v>126</v>
      </c>
      <c r="K66" s="194" t="s">
        <v>126</v>
      </c>
      <c r="L66" s="273" t="s">
        <v>126</v>
      </c>
      <c r="M66" s="194" t="s">
        <v>126</v>
      </c>
      <c r="N66" s="194" t="s">
        <v>126</v>
      </c>
      <c r="O66" s="194" t="s">
        <v>126</v>
      </c>
      <c r="P66" s="194" t="s">
        <v>126</v>
      </c>
      <c r="Q66" s="336" t="s">
        <v>126</v>
      </c>
      <c r="R66" s="336" t="s">
        <v>126</v>
      </c>
    </row>
    <row r="67" spans="1:18" x14ac:dyDescent="0.35">
      <c r="A67" s="4"/>
      <c r="B67" s="12" t="s">
        <v>48</v>
      </c>
      <c r="C67" s="16"/>
      <c r="D67" s="16"/>
      <c r="E67" s="92"/>
      <c r="F67" s="362"/>
      <c r="G67" s="275"/>
      <c r="H67" s="258"/>
      <c r="I67" s="258"/>
      <c r="J67" s="258"/>
      <c r="K67" s="258"/>
      <c r="L67" s="275"/>
      <c r="M67" s="394"/>
      <c r="N67" s="258"/>
      <c r="O67" s="258"/>
      <c r="P67" s="258"/>
      <c r="Q67" s="261"/>
      <c r="R67" s="261"/>
    </row>
    <row r="68" spans="1:18" ht="15" thickBot="1" x14ac:dyDescent="0.4">
      <c r="A68" s="4"/>
      <c r="B68" s="12" t="s">
        <v>49</v>
      </c>
      <c r="C68" s="16"/>
      <c r="D68" s="16"/>
      <c r="E68" s="92"/>
      <c r="F68" s="362"/>
      <c r="G68" s="276"/>
      <c r="H68" s="257"/>
      <c r="I68" s="257"/>
      <c r="J68" s="257"/>
      <c r="K68" s="257"/>
      <c r="L68" s="276"/>
      <c r="M68" s="201"/>
      <c r="N68" s="257"/>
      <c r="O68" s="257"/>
      <c r="P68" s="257"/>
      <c r="Q68" s="308"/>
      <c r="R68" s="308"/>
    </row>
    <row r="69" spans="1:18" ht="15" thickBot="1" x14ac:dyDescent="0.4">
      <c r="A69" s="4"/>
      <c r="B69" s="32"/>
      <c r="C69" s="33"/>
      <c r="D69" s="33"/>
      <c r="E69" s="34"/>
      <c r="F69" s="360"/>
      <c r="G69" s="409"/>
      <c r="H69" s="410"/>
      <c r="I69" s="410"/>
      <c r="J69" s="410"/>
      <c r="K69" s="410"/>
      <c r="L69" s="409"/>
      <c r="M69" s="410"/>
      <c r="N69" s="410"/>
      <c r="O69" s="410"/>
      <c r="P69" s="410"/>
      <c r="Q69" s="28"/>
      <c r="R69" s="28"/>
    </row>
    <row r="70" spans="1:18" ht="15" thickBot="1" x14ac:dyDescent="0.4">
      <c r="A70" s="4"/>
      <c r="B70" s="441"/>
      <c r="C70" s="442"/>
      <c r="D70" s="442"/>
      <c r="E70" s="443"/>
      <c r="F70" s="363"/>
      <c r="G70" s="277"/>
      <c r="H70" s="256"/>
      <c r="I70" s="256"/>
      <c r="J70" s="256"/>
      <c r="K70" s="256"/>
      <c r="L70" s="277"/>
      <c r="M70" s="256"/>
      <c r="N70" s="256"/>
      <c r="O70" s="256"/>
      <c r="P70" s="256"/>
      <c r="Q70" s="260"/>
      <c r="R70" s="260"/>
    </row>
    <row r="71" spans="1:18" ht="32.25" customHeight="1" thickBot="1" x14ac:dyDescent="0.4">
      <c r="A71" s="4"/>
      <c r="B71" s="444" t="s">
        <v>67</v>
      </c>
      <c r="C71" s="445"/>
      <c r="D71" s="445"/>
      <c r="E71" s="446"/>
      <c r="F71" s="366"/>
      <c r="G71" s="271" t="s">
        <v>40</v>
      </c>
      <c r="H71" s="192" t="s">
        <v>40</v>
      </c>
      <c r="I71" s="192" t="s">
        <v>40</v>
      </c>
      <c r="J71" s="192" t="s">
        <v>40</v>
      </c>
      <c r="K71" s="192" t="s">
        <v>40</v>
      </c>
      <c r="L71" s="271" t="s">
        <v>40</v>
      </c>
      <c r="M71" s="192" t="s">
        <v>40</v>
      </c>
      <c r="N71" s="192" t="s">
        <v>40</v>
      </c>
      <c r="O71" s="192" t="s">
        <v>40</v>
      </c>
      <c r="P71" s="192" t="s">
        <v>40</v>
      </c>
      <c r="Q71" s="11" t="s">
        <v>40</v>
      </c>
      <c r="R71" s="11" t="s">
        <v>40</v>
      </c>
    </row>
    <row r="72" spans="1:18" ht="15" thickBot="1" x14ac:dyDescent="0.4">
      <c r="A72" s="4"/>
      <c r="B72" s="12"/>
      <c r="C72" s="367" t="s">
        <v>53</v>
      </c>
      <c r="D72" s="367"/>
      <c r="E72" s="368"/>
      <c r="F72" s="360"/>
      <c r="G72" s="369">
        <v>4058</v>
      </c>
      <c r="H72" s="370">
        <v>4967</v>
      </c>
      <c r="I72" s="370">
        <v>336</v>
      </c>
      <c r="J72" s="370">
        <v>365.9</v>
      </c>
      <c r="K72" s="370">
        <v>344</v>
      </c>
      <c r="L72" s="369">
        <v>342</v>
      </c>
      <c r="M72" s="370">
        <v>349.55894145950299</v>
      </c>
      <c r="N72" s="370">
        <v>362.01342281879198</v>
      </c>
      <c r="O72" s="370">
        <v>377</v>
      </c>
      <c r="P72" s="370">
        <v>395</v>
      </c>
      <c r="Q72" s="371">
        <v>414.69289441991168</v>
      </c>
      <c r="R72" s="371">
        <v>442.30355220667383</v>
      </c>
    </row>
    <row r="73" spans="1:18" x14ac:dyDescent="0.35">
      <c r="A73" s="4"/>
      <c r="B73" s="12" t="s">
        <v>48</v>
      </c>
      <c r="C73" s="16"/>
      <c r="D73" s="16"/>
      <c r="E73" s="92"/>
      <c r="F73" s="362"/>
      <c r="G73" s="278"/>
      <c r="H73" s="197"/>
      <c r="I73" s="197"/>
      <c r="J73" s="197"/>
      <c r="K73" s="197"/>
      <c r="L73" s="278"/>
      <c r="M73" s="197"/>
      <c r="N73" s="197"/>
      <c r="O73" s="197"/>
      <c r="P73" s="197"/>
      <c r="Q73" s="261"/>
      <c r="R73" s="261"/>
    </row>
    <row r="74" spans="1:18" ht="15" thickBot="1" x14ac:dyDescent="0.4">
      <c r="A74" s="4"/>
      <c r="B74" s="12" t="s">
        <v>49</v>
      </c>
      <c r="C74" s="16"/>
      <c r="D74" s="16"/>
      <c r="E74" s="92"/>
      <c r="F74" s="362"/>
      <c r="G74" s="279"/>
      <c r="H74" s="198"/>
      <c r="I74" s="198"/>
      <c r="J74" s="198"/>
      <c r="K74" s="198"/>
      <c r="L74" s="279"/>
      <c r="M74" s="395"/>
      <c r="N74" s="198"/>
      <c r="O74" s="198"/>
      <c r="P74" s="198"/>
      <c r="Q74" s="308"/>
      <c r="R74" s="308"/>
    </row>
    <row r="75" spans="1:18" ht="15" thickBot="1" x14ac:dyDescent="0.4">
      <c r="A75" s="4"/>
      <c r="B75" s="32"/>
      <c r="C75" s="33"/>
      <c r="D75" s="33"/>
      <c r="E75" s="34"/>
      <c r="F75" s="360"/>
      <c r="G75" s="412"/>
      <c r="H75" s="413"/>
      <c r="I75" s="413"/>
      <c r="J75" s="413"/>
      <c r="K75" s="413"/>
      <c r="L75" s="412"/>
      <c r="M75" s="413"/>
      <c r="N75" s="413"/>
      <c r="O75" s="413"/>
      <c r="P75" s="413"/>
      <c r="Q75" s="373"/>
      <c r="R75" s="373"/>
    </row>
    <row r="76" spans="1:18" ht="36.75" customHeight="1" thickBot="1" x14ac:dyDescent="0.4">
      <c r="A76" s="4"/>
      <c r="B76" s="438" t="s">
        <v>68</v>
      </c>
      <c r="C76" s="439"/>
      <c r="D76" s="439"/>
      <c r="E76" s="440"/>
      <c r="F76" s="374"/>
      <c r="G76" s="277"/>
      <c r="H76" s="256"/>
      <c r="I76" s="256"/>
      <c r="J76" s="256"/>
      <c r="K76" s="256"/>
      <c r="L76" s="277"/>
      <c r="M76" s="256"/>
      <c r="N76" s="256"/>
      <c r="O76" s="256"/>
      <c r="P76" s="256"/>
      <c r="Q76" s="260"/>
      <c r="R76" s="260"/>
    </row>
    <row r="77" spans="1:18" ht="36.75" customHeight="1" thickBot="1" x14ac:dyDescent="0.4">
      <c r="A77" s="4"/>
      <c r="B77" s="450" t="s">
        <v>54</v>
      </c>
      <c r="C77" s="451"/>
      <c r="D77" s="451"/>
      <c r="E77" s="452"/>
      <c r="F77" s="375"/>
      <c r="G77" s="271" t="s">
        <v>40</v>
      </c>
      <c r="H77" s="192" t="s">
        <v>40</v>
      </c>
      <c r="I77" s="192" t="s">
        <v>40</v>
      </c>
      <c r="J77" s="192" t="s">
        <v>40</v>
      </c>
      <c r="K77" s="192" t="s">
        <v>40</v>
      </c>
      <c r="L77" s="271" t="s">
        <v>40</v>
      </c>
      <c r="M77" s="192" t="s">
        <v>40</v>
      </c>
      <c r="N77" s="192" t="s">
        <v>40</v>
      </c>
      <c r="O77" s="192" t="s">
        <v>40</v>
      </c>
      <c r="P77" s="192" t="s">
        <v>40</v>
      </c>
      <c r="Q77" s="11" t="s">
        <v>40</v>
      </c>
      <c r="R77" s="11" t="s">
        <v>40</v>
      </c>
    </row>
    <row r="78" spans="1:18" x14ac:dyDescent="0.35">
      <c r="A78" s="4"/>
      <c r="B78" s="22"/>
      <c r="C78" s="13" t="s">
        <v>135</v>
      </c>
      <c r="D78" s="13"/>
      <c r="E78" s="37"/>
      <c r="F78" s="360"/>
      <c r="G78" s="272">
        <v>463</v>
      </c>
      <c r="H78" s="193">
        <v>534.75</v>
      </c>
      <c r="I78" s="193" t="s">
        <v>126</v>
      </c>
      <c r="J78" s="193" t="s">
        <v>126</v>
      </c>
      <c r="K78" s="193" t="s">
        <v>126</v>
      </c>
      <c r="L78" s="272" t="s">
        <v>126</v>
      </c>
      <c r="M78" s="193" t="s">
        <v>126</v>
      </c>
      <c r="N78" s="193" t="s">
        <v>126</v>
      </c>
      <c r="O78" s="193" t="s">
        <v>126</v>
      </c>
      <c r="P78" s="193" t="s">
        <v>126</v>
      </c>
      <c r="Q78" s="429" t="s">
        <v>126</v>
      </c>
      <c r="R78" s="335" t="s">
        <v>126</v>
      </c>
    </row>
    <row r="79" spans="1:18" ht="15" thickBot="1" x14ac:dyDescent="0.4">
      <c r="A79" s="4"/>
      <c r="B79" s="38"/>
      <c r="C79" s="17" t="s">
        <v>55</v>
      </c>
      <c r="D79" s="17"/>
      <c r="E79" s="39"/>
      <c r="F79" s="360"/>
      <c r="G79" s="280" t="s">
        <v>126</v>
      </c>
      <c r="H79" s="200" t="s">
        <v>126</v>
      </c>
      <c r="I79" s="200" t="s">
        <v>126</v>
      </c>
      <c r="J79" s="200" t="s">
        <v>126</v>
      </c>
      <c r="K79" s="200" t="s">
        <v>126</v>
      </c>
      <c r="L79" s="280" t="s">
        <v>126</v>
      </c>
      <c r="M79" s="200" t="s">
        <v>126</v>
      </c>
      <c r="N79" s="200" t="s">
        <v>126</v>
      </c>
      <c r="O79" s="200" t="s">
        <v>126</v>
      </c>
      <c r="P79" s="200" t="s">
        <v>126</v>
      </c>
      <c r="Q79" s="432" t="s">
        <v>126</v>
      </c>
      <c r="R79" s="433" t="s">
        <v>126</v>
      </c>
    </row>
    <row r="80" spans="1:18" x14ac:dyDescent="0.35">
      <c r="A80" s="4"/>
      <c r="B80" s="12" t="s">
        <v>48</v>
      </c>
      <c r="C80" s="16"/>
      <c r="D80" s="16"/>
      <c r="E80" s="92"/>
      <c r="F80" s="362"/>
      <c r="G80" s="278"/>
      <c r="H80" s="197"/>
      <c r="I80" s="197"/>
      <c r="J80" s="197"/>
      <c r="K80" s="197"/>
      <c r="L80" s="278"/>
      <c r="M80" s="197"/>
      <c r="N80" s="197"/>
      <c r="O80" s="197"/>
      <c r="P80" s="197"/>
      <c r="Q80" s="36"/>
      <c r="R80" s="36"/>
    </row>
    <row r="81" spans="1:18" ht="15" thickBot="1" x14ac:dyDescent="0.4">
      <c r="A81" s="4"/>
      <c r="B81" s="40" t="s">
        <v>49</v>
      </c>
      <c r="C81" s="41"/>
      <c r="D81" s="41"/>
      <c r="E81" s="376" t="s">
        <v>50</v>
      </c>
      <c r="F81" s="377"/>
      <c r="G81" s="281"/>
      <c r="H81" s="201"/>
      <c r="I81" s="201"/>
      <c r="J81" s="201"/>
      <c r="K81" s="201"/>
      <c r="L81" s="281"/>
      <c r="M81" s="201"/>
      <c r="N81" s="201"/>
      <c r="O81" s="201"/>
      <c r="P81" s="201"/>
      <c r="Q81" s="24"/>
      <c r="R81" s="24"/>
    </row>
    <row r="82" spans="1:18" ht="23" x14ac:dyDescent="0.5">
      <c r="A82" s="4"/>
      <c r="B82" s="397" t="s">
        <v>56</v>
      </c>
      <c r="C82" s="398" t="str">
        <f xml:space="preserve"> C48</f>
        <v>Pension 2</v>
      </c>
      <c r="D82" s="398"/>
      <c r="E82" s="399"/>
      <c r="F82" s="362"/>
      <c r="G82" s="282"/>
      <c r="H82" s="199"/>
      <c r="I82" s="199"/>
      <c r="J82" s="199"/>
      <c r="K82" s="199"/>
      <c r="L82" s="199"/>
      <c r="M82" s="202"/>
      <c r="N82" s="199"/>
      <c r="O82" s="199"/>
      <c r="P82" s="199"/>
    </row>
    <row r="83" spans="1:18" x14ac:dyDescent="0.35">
      <c r="A83" s="4"/>
      <c r="B83" s="4"/>
      <c r="C83" s="43"/>
      <c r="D83" s="43"/>
      <c r="E83" s="44"/>
      <c r="F83" s="44"/>
      <c r="G83" s="352"/>
      <c r="H83" s="345"/>
      <c r="I83" s="345"/>
      <c r="J83" s="345"/>
      <c r="K83" s="345"/>
      <c r="L83" s="345"/>
      <c r="M83" s="345"/>
      <c r="N83" s="345"/>
      <c r="O83" s="345"/>
      <c r="P83" s="345"/>
    </row>
    <row r="84" spans="1:18" x14ac:dyDescent="0.35">
      <c r="A84" s="4"/>
      <c r="B84" s="4"/>
      <c r="C84" s="43"/>
      <c r="D84" s="43"/>
      <c r="E84" s="44"/>
      <c r="F84" s="44"/>
      <c r="G84" s="352"/>
      <c r="H84" s="345"/>
      <c r="I84" s="345"/>
      <c r="J84" s="345"/>
      <c r="K84" s="345"/>
      <c r="L84" s="345"/>
      <c r="M84" s="345"/>
      <c r="N84" s="345"/>
      <c r="O84" s="345"/>
      <c r="P84" s="345"/>
    </row>
    <row r="85" spans="1:18" x14ac:dyDescent="0.35">
      <c r="A85" s="4"/>
      <c r="C85" s="43"/>
      <c r="D85" s="43"/>
      <c r="E85" s="44"/>
      <c r="F85" s="44"/>
      <c r="G85" s="352"/>
      <c r="H85" s="345"/>
      <c r="I85" s="345"/>
      <c r="J85" s="345"/>
      <c r="K85" s="345"/>
      <c r="L85" s="345"/>
      <c r="M85" s="345"/>
      <c r="N85" s="345"/>
      <c r="O85" s="345"/>
      <c r="P85" s="345"/>
    </row>
    <row r="86" spans="1:18" x14ac:dyDescent="0.35">
      <c r="M86" s="345"/>
    </row>
    <row r="87" spans="1:18" ht="15" thickBot="1" x14ac:dyDescent="0.4"/>
    <row r="88" spans="1:18" ht="94.5" customHeight="1" thickBot="1" x14ac:dyDescent="0.55000000000000004">
      <c r="A88" s="70">
        <f>COUNTIF(B$1:B88,"Programme Name:")</f>
        <v>3</v>
      </c>
      <c r="B88" s="151" t="s">
        <v>36</v>
      </c>
      <c r="C88" s="354" t="s">
        <v>334</v>
      </c>
      <c r="D88" s="355" t="s">
        <v>334</v>
      </c>
      <c r="E88" s="356"/>
      <c r="F88" s="357"/>
      <c r="G88" s="267"/>
      <c r="H88" s="190"/>
      <c r="I88" s="190"/>
      <c r="J88" s="190"/>
      <c r="K88" s="190"/>
      <c r="L88" s="190"/>
      <c r="M88" s="202"/>
      <c r="N88" s="190"/>
      <c r="O88" s="190"/>
      <c r="P88" s="190"/>
    </row>
    <row r="89" spans="1:18" ht="23.5" thickBot="1" x14ac:dyDescent="0.55000000000000004">
      <c r="A89" s="7"/>
      <c r="B89" s="8" t="s">
        <v>37</v>
      </c>
      <c r="C89" s="9" t="s">
        <v>12</v>
      </c>
      <c r="D89" s="151" t="s">
        <v>49</v>
      </c>
      <c r="E89" s="10" t="s">
        <v>119</v>
      </c>
      <c r="F89" s="358"/>
      <c r="G89" s="268"/>
      <c r="H89" s="189"/>
      <c r="I89" s="189"/>
      <c r="J89" s="189"/>
      <c r="K89" s="189"/>
      <c r="L89" s="189"/>
      <c r="M89" s="202"/>
      <c r="N89" s="189"/>
      <c r="O89" s="189"/>
      <c r="P89" s="189"/>
    </row>
    <row r="90" spans="1:18" ht="24.75" customHeight="1" thickBot="1" x14ac:dyDescent="0.4">
      <c r="A90" s="7"/>
      <c r="B90" s="8" t="s">
        <v>38</v>
      </c>
      <c r="C90" s="9" t="s">
        <v>9</v>
      </c>
      <c r="D90" s="151" t="s">
        <v>122</v>
      </c>
      <c r="E90" s="152">
        <v>1</v>
      </c>
      <c r="F90" s="358"/>
      <c r="G90" s="269"/>
      <c r="H90" s="191"/>
      <c r="I90" s="191"/>
      <c r="J90" s="191"/>
      <c r="K90" s="191"/>
      <c r="L90" s="191"/>
      <c r="M90" s="202"/>
      <c r="N90" s="191"/>
      <c r="O90" s="191"/>
      <c r="P90" s="191"/>
    </row>
    <row r="91" spans="1:18" ht="24.75" customHeight="1" thickBot="1" x14ac:dyDescent="0.55000000000000004">
      <c r="A91" s="4"/>
      <c r="B91" s="8" t="s">
        <v>78</v>
      </c>
      <c r="C91" s="94" t="s">
        <v>9</v>
      </c>
      <c r="D91" s="151" t="s">
        <v>145</v>
      </c>
      <c r="E91" s="209" t="s">
        <v>8</v>
      </c>
      <c r="F91" s="359"/>
      <c r="G91" s="270">
        <v>2007</v>
      </c>
      <c r="H91" s="259">
        <v>2008</v>
      </c>
      <c r="I91" s="259">
        <v>2009</v>
      </c>
      <c r="J91" s="259">
        <v>2010</v>
      </c>
      <c r="K91" s="259">
        <v>2011</v>
      </c>
      <c r="L91" s="270">
        <v>2012</v>
      </c>
      <c r="M91" s="259">
        <v>2013</v>
      </c>
      <c r="N91" s="259">
        <v>2014</v>
      </c>
      <c r="O91" s="259">
        <v>2015</v>
      </c>
      <c r="P91" s="259">
        <v>2016</v>
      </c>
      <c r="Q91" s="263">
        <v>2017</v>
      </c>
      <c r="R91" s="263">
        <v>2018</v>
      </c>
    </row>
    <row r="92" spans="1:18" ht="39.75" customHeight="1" thickBot="1" x14ac:dyDescent="0.4">
      <c r="A92" s="4"/>
      <c r="B92" s="447" t="s">
        <v>39</v>
      </c>
      <c r="C92" s="448"/>
      <c r="D92" s="448"/>
      <c r="E92" s="449"/>
      <c r="F92" s="378"/>
      <c r="G92" s="271" t="s">
        <v>40</v>
      </c>
      <c r="H92" s="192" t="s">
        <v>40</v>
      </c>
      <c r="I92" s="192" t="s">
        <v>40</v>
      </c>
      <c r="J92" s="192" t="s">
        <v>40</v>
      </c>
      <c r="K92" s="192" t="s">
        <v>40</v>
      </c>
      <c r="L92" s="271" t="s">
        <v>40</v>
      </c>
      <c r="M92" s="192" t="s">
        <v>40</v>
      </c>
      <c r="N92" s="192" t="s">
        <v>40</v>
      </c>
      <c r="O92" s="192" t="s">
        <v>40</v>
      </c>
      <c r="P92" s="192" t="s">
        <v>40</v>
      </c>
      <c r="Q92" s="11" t="s">
        <v>40</v>
      </c>
      <c r="R92" s="11" t="s">
        <v>40</v>
      </c>
    </row>
    <row r="93" spans="1:18" x14ac:dyDescent="0.35">
      <c r="A93" s="4"/>
      <c r="B93" s="12"/>
      <c r="C93" s="16" t="s">
        <v>41</v>
      </c>
      <c r="D93" s="16"/>
      <c r="E93" s="35"/>
      <c r="F93" s="360"/>
      <c r="G93" s="387">
        <v>2476.25</v>
      </c>
      <c r="H93" s="388">
        <v>2479.5</v>
      </c>
      <c r="I93" s="388">
        <v>2632</v>
      </c>
      <c r="J93" s="388">
        <v>2568</v>
      </c>
      <c r="K93" s="388">
        <v>2555</v>
      </c>
      <c r="L93" s="387">
        <v>2561</v>
      </c>
      <c r="M93" s="388">
        <v>2529</v>
      </c>
      <c r="N93" s="388">
        <v>2574</v>
      </c>
      <c r="O93" s="388">
        <v>2748</v>
      </c>
      <c r="P93" s="388">
        <v>2937</v>
      </c>
      <c r="Q93" s="335">
        <v>3272</v>
      </c>
      <c r="R93" s="335">
        <v>3507</v>
      </c>
    </row>
    <row r="94" spans="1:18" x14ac:dyDescent="0.35">
      <c r="A94" s="4"/>
      <c r="B94" s="14"/>
      <c r="C94" s="15" t="s">
        <v>42</v>
      </c>
      <c r="D94" s="15"/>
      <c r="E94" s="35"/>
      <c r="F94" s="360"/>
      <c r="G94" s="389">
        <v>1861.5</v>
      </c>
      <c r="H94" s="390">
        <v>1820.75</v>
      </c>
      <c r="I94" s="390">
        <v>1940</v>
      </c>
      <c r="J94" s="390">
        <v>1894</v>
      </c>
      <c r="K94" s="390">
        <v>1847</v>
      </c>
      <c r="L94" s="389">
        <v>1870</v>
      </c>
      <c r="M94" s="390" t="s">
        <v>126</v>
      </c>
      <c r="N94" s="390" t="s">
        <v>126</v>
      </c>
      <c r="O94" s="390" t="s">
        <v>126</v>
      </c>
      <c r="P94" s="390" t="s">
        <v>126</v>
      </c>
      <c r="Q94" s="336" t="s">
        <v>126</v>
      </c>
      <c r="R94" s="336" t="s">
        <v>126</v>
      </c>
    </row>
    <row r="95" spans="1:18" x14ac:dyDescent="0.35">
      <c r="A95" s="4"/>
      <c r="B95" s="12"/>
      <c r="C95" s="17" t="s">
        <v>43</v>
      </c>
      <c r="D95" s="17"/>
      <c r="E95" s="31"/>
      <c r="F95" s="360"/>
      <c r="G95" s="389">
        <v>614.75</v>
      </c>
      <c r="H95" s="390">
        <v>658.75</v>
      </c>
      <c r="I95" s="390">
        <v>692</v>
      </c>
      <c r="J95" s="390">
        <v>674</v>
      </c>
      <c r="K95" s="390">
        <v>708</v>
      </c>
      <c r="L95" s="389">
        <v>691</v>
      </c>
      <c r="M95" s="390" t="s">
        <v>126</v>
      </c>
      <c r="N95" s="390" t="s">
        <v>126</v>
      </c>
      <c r="O95" s="390" t="s">
        <v>126</v>
      </c>
      <c r="P95" s="390" t="s">
        <v>126</v>
      </c>
      <c r="Q95" s="336" t="s">
        <v>126</v>
      </c>
      <c r="R95" s="336" t="s">
        <v>126</v>
      </c>
    </row>
    <row r="96" spans="1:18" x14ac:dyDescent="0.35">
      <c r="A96" s="4"/>
      <c r="B96" s="12"/>
      <c r="C96" s="19" t="s">
        <v>44</v>
      </c>
      <c r="D96" s="19"/>
      <c r="E96" s="37"/>
      <c r="F96" s="360"/>
      <c r="G96" s="273">
        <v>201.75</v>
      </c>
      <c r="H96" s="194">
        <v>220.25</v>
      </c>
      <c r="I96" s="194">
        <v>261</v>
      </c>
      <c r="J96" s="194">
        <v>272</v>
      </c>
      <c r="K96" s="194">
        <v>312</v>
      </c>
      <c r="L96" s="273" t="s">
        <v>126</v>
      </c>
      <c r="M96" s="194" t="s">
        <v>126</v>
      </c>
      <c r="N96" s="194" t="s">
        <v>126</v>
      </c>
      <c r="O96" s="194" t="s">
        <v>126</v>
      </c>
      <c r="P96" s="194" t="s">
        <v>126</v>
      </c>
      <c r="Q96" s="337" t="s">
        <v>126</v>
      </c>
      <c r="R96" s="337" t="s">
        <v>126</v>
      </c>
    </row>
    <row r="97" spans="1:18" x14ac:dyDescent="0.35">
      <c r="A97" s="4"/>
      <c r="B97" s="12"/>
      <c r="C97" s="15" t="s">
        <v>45</v>
      </c>
      <c r="D97" s="15"/>
      <c r="E97" s="35"/>
      <c r="F97" s="360"/>
      <c r="G97" s="273">
        <v>186</v>
      </c>
      <c r="H97" s="194">
        <v>201</v>
      </c>
      <c r="I97" s="194">
        <v>237</v>
      </c>
      <c r="J97" s="194">
        <v>246</v>
      </c>
      <c r="K97" s="194">
        <v>279</v>
      </c>
      <c r="L97" s="273" t="s">
        <v>126</v>
      </c>
      <c r="M97" s="194" t="s">
        <v>126</v>
      </c>
      <c r="N97" s="194" t="s">
        <v>126</v>
      </c>
      <c r="O97" s="194" t="s">
        <v>126</v>
      </c>
      <c r="P97" s="194" t="s">
        <v>126</v>
      </c>
      <c r="Q97" s="336" t="s">
        <v>126</v>
      </c>
      <c r="R97" s="336" t="s">
        <v>126</v>
      </c>
    </row>
    <row r="98" spans="1:18" x14ac:dyDescent="0.35">
      <c r="A98" s="4"/>
      <c r="B98" s="12"/>
      <c r="C98" s="17" t="s">
        <v>46</v>
      </c>
      <c r="D98" s="17"/>
      <c r="E98" s="31"/>
      <c r="F98" s="360"/>
      <c r="G98" s="273">
        <v>15.75</v>
      </c>
      <c r="H98" s="194">
        <v>19.25</v>
      </c>
      <c r="I98" s="194">
        <v>24</v>
      </c>
      <c r="J98" s="194">
        <v>26</v>
      </c>
      <c r="K98" s="194">
        <v>33</v>
      </c>
      <c r="L98" s="273" t="s">
        <v>126</v>
      </c>
      <c r="M98" s="194" t="s">
        <v>126</v>
      </c>
      <c r="N98" s="194" t="s">
        <v>126</v>
      </c>
      <c r="O98" s="194" t="s">
        <v>126</v>
      </c>
      <c r="P98" s="194" t="s">
        <v>126</v>
      </c>
      <c r="Q98" s="336" t="s">
        <v>126</v>
      </c>
      <c r="R98" s="336" t="s">
        <v>126</v>
      </c>
    </row>
    <row r="99" spans="1:18" ht="36" customHeight="1" thickBot="1" x14ac:dyDescent="0.4">
      <c r="A99" s="7"/>
      <c r="B99" s="57"/>
      <c r="C99" s="58"/>
      <c r="D99" s="58"/>
      <c r="E99" s="59" t="s">
        <v>47</v>
      </c>
      <c r="F99" s="361"/>
      <c r="G99" s="274" t="s">
        <v>0</v>
      </c>
      <c r="H99" s="195" t="s">
        <v>0</v>
      </c>
      <c r="I99" s="195" t="s">
        <v>5</v>
      </c>
      <c r="J99" s="195" t="s">
        <v>5</v>
      </c>
      <c r="K99" s="195" t="s">
        <v>5</v>
      </c>
      <c r="L99" s="274" t="s">
        <v>5</v>
      </c>
      <c r="M99" s="391" t="s">
        <v>5</v>
      </c>
      <c r="N99" s="195" t="s">
        <v>5</v>
      </c>
      <c r="O99" s="195" t="s">
        <v>5</v>
      </c>
      <c r="P99" s="195" t="s">
        <v>5</v>
      </c>
      <c r="Q99" s="264" t="s">
        <v>5</v>
      </c>
      <c r="R99" s="21" t="s">
        <v>5</v>
      </c>
    </row>
    <row r="100" spans="1:18" x14ac:dyDescent="0.35">
      <c r="A100" s="4"/>
      <c r="B100" s="12" t="s">
        <v>48</v>
      </c>
      <c r="C100" s="16"/>
      <c r="D100" s="16"/>
      <c r="E100" s="92"/>
      <c r="F100" s="362"/>
      <c r="G100" s="275"/>
      <c r="H100" s="258"/>
      <c r="I100" s="258"/>
      <c r="J100" s="258"/>
      <c r="K100" s="258"/>
      <c r="L100" s="275"/>
      <c r="M100" s="258"/>
      <c r="N100" s="258"/>
      <c r="O100" s="258"/>
      <c r="P100" s="258"/>
      <c r="Q100" s="261"/>
      <c r="R100" s="261"/>
    </row>
    <row r="101" spans="1:18" ht="15" thickBot="1" x14ac:dyDescent="0.4">
      <c r="A101" s="4"/>
      <c r="B101" s="12" t="s">
        <v>49</v>
      </c>
      <c r="C101" s="16"/>
      <c r="D101" s="16"/>
      <c r="E101" s="92"/>
      <c r="F101" s="362"/>
      <c r="G101" s="276"/>
      <c r="H101" s="257"/>
      <c r="I101" s="257"/>
      <c r="J101" s="257"/>
      <c r="K101" s="257"/>
      <c r="L101" s="276"/>
      <c r="M101" s="392"/>
      <c r="N101" s="257"/>
      <c r="O101" s="257"/>
      <c r="P101" s="257"/>
      <c r="Q101" s="308"/>
      <c r="R101" s="308"/>
    </row>
    <row r="102" spans="1:18" ht="15" thickBot="1" x14ac:dyDescent="0.4">
      <c r="A102" s="4"/>
      <c r="B102" s="25"/>
      <c r="C102" s="26"/>
      <c r="D102" s="26"/>
      <c r="E102" s="27"/>
      <c r="F102" s="359"/>
      <c r="G102" s="409"/>
      <c r="H102" s="410"/>
      <c r="I102" s="410"/>
      <c r="J102" s="410"/>
      <c r="K102" s="410"/>
      <c r="L102" s="409"/>
      <c r="M102" s="411"/>
      <c r="N102" s="410"/>
      <c r="O102" s="410"/>
      <c r="P102" s="410"/>
      <c r="Q102" s="28"/>
      <c r="R102" s="28"/>
    </row>
    <row r="103" spans="1:18" ht="15" thickBot="1" x14ac:dyDescent="0.4">
      <c r="A103" s="4"/>
      <c r="B103" s="441"/>
      <c r="C103" s="442"/>
      <c r="D103" s="442"/>
      <c r="E103" s="443"/>
      <c r="F103" s="363"/>
      <c r="G103" s="277"/>
      <c r="H103" s="256"/>
      <c r="I103" s="256"/>
      <c r="J103" s="256"/>
      <c r="K103" s="256"/>
      <c r="L103" s="277"/>
      <c r="M103" s="393"/>
      <c r="N103" s="256"/>
      <c r="O103" s="256"/>
      <c r="P103" s="256"/>
      <c r="Q103" s="260"/>
      <c r="R103" s="260"/>
    </row>
    <row r="104" spans="1:18" ht="15" thickBot="1" x14ac:dyDescent="0.4">
      <c r="A104" s="4"/>
      <c r="B104" s="435" t="s">
        <v>51</v>
      </c>
      <c r="C104" s="436"/>
      <c r="D104" s="436"/>
      <c r="E104" s="437"/>
      <c r="F104" s="364"/>
      <c r="G104" s="271" t="s">
        <v>40</v>
      </c>
      <c r="H104" s="192" t="s">
        <v>40</v>
      </c>
      <c r="I104" s="192" t="s">
        <v>40</v>
      </c>
      <c r="J104" s="192" t="s">
        <v>40</v>
      </c>
      <c r="K104" s="192" t="s">
        <v>40</v>
      </c>
      <c r="L104" s="271" t="s">
        <v>40</v>
      </c>
      <c r="M104" s="192" t="s">
        <v>40</v>
      </c>
      <c r="N104" s="192" t="s">
        <v>40</v>
      </c>
      <c r="O104" s="192" t="s">
        <v>40</v>
      </c>
      <c r="P104" s="192" t="s">
        <v>40</v>
      </c>
      <c r="Q104" s="11" t="s">
        <v>40</v>
      </c>
      <c r="R104" s="11" t="s">
        <v>40</v>
      </c>
    </row>
    <row r="105" spans="1:18" x14ac:dyDescent="0.35">
      <c r="A105" s="4"/>
      <c r="B105" s="29"/>
      <c r="C105" s="30" t="s">
        <v>52</v>
      </c>
      <c r="D105" s="30"/>
      <c r="E105" s="348"/>
      <c r="F105" s="363"/>
      <c r="G105" s="273">
        <v>758</v>
      </c>
      <c r="H105" s="194">
        <v>461</v>
      </c>
      <c r="I105" s="194">
        <v>233</v>
      </c>
      <c r="J105" s="194">
        <v>173</v>
      </c>
      <c r="K105" s="194">
        <v>188</v>
      </c>
      <c r="L105" s="273">
        <v>229</v>
      </c>
      <c r="M105" s="194" t="s">
        <v>126</v>
      </c>
      <c r="N105" s="194" t="s">
        <v>126</v>
      </c>
      <c r="O105" s="194" t="s">
        <v>126</v>
      </c>
      <c r="P105" s="194">
        <v>378</v>
      </c>
      <c r="Q105" s="337">
        <v>447</v>
      </c>
      <c r="R105" s="337">
        <v>338</v>
      </c>
    </row>
    <row r="106" spans="1:18" ht="15" thickBot="1" x14ac:dyDescent="0.4">
      <c r="A106" s="4"/>
      <c r="B106" s="12"/>
      <c r="C106" s="365" t="s">
        <v>136</v>
      </c>
      <c r="D106" s="18"/>
      <c r="E106" s="31"/>
      <c r="F106" s="360"/>
      <c r="G106" s="273">
        <v>498</v>
      </c>
      <c r="H106" s="194">
        <v>162</v>
      </c>
      <c r="I106" s="194" t="s">
        <v>126</v>
      </c>
      <c r="J106" s="194" t="s">
        <v>126</v>
      </c>
      <c r="K106" s="194" t="s">
        <v>126</v>
      </c>
      <c r="L106" s="273" t="s">
        <v>126</v>
      </c>
      <c r="M106" s="194" t="s">
        <v>126</v>
      </c>
      <c r="N106" s="194" t="s">
        <v>126</v>
      </c>
      <c r="O106" s="194" t="s">
        <v>126</v>
      </c>
      <c r="P106" s="194" t="s">
        <v>126</v>
      </c>
      <c r="Q106" s="336" t="s">
        <v>126</v>
      </c>
      <c r="R106" s="336" t="s">
        <v>126</v>
      </c>
    </row>
    <row r="107" spans="1:18" x14ac:dyDescent="0.35">
      <c r="A107" s="4"/>
      <c r="B107" s="12" t="s">
        <v>48</v>
      </c>
      <c r="C107" s="16"/>
      <c r="D107" s="16"/>
      <c r="E107" s="92"/>
      <c r="F107" s="362"/>
      <c r="G107" s="275"/>
      <c r="H107" s="258"/>
      <c r="I107" s="258"/>
      <c r="J107" s="258"/>
      <c r="K107" s="258"/>
      <c r="L107" s="275"/>
      <c r="M107" s="394"/>
      <c r="N107" s="258"/>
      <c r="O107" s="258"/>
      <c r="P107" s="258"/>
      <c r="Q107" s="261"/>
      <c r="R107" s="261"/>
    </row>
    <row r="108" spans="1:18" ht="15" thickBot="1" x14ac:dyDescent="0.4">
      <c r="A108" s="4"/>
      <c r="B108" s="12" t="s">
        <v>49</v>
      </c>
      <c r="C108" s="16"/>
      <c r="D108" s="16"/>
      <c r="E108" s="92"/>
      <c r="F108" s="362"/>
      <c r="G108" s="276"/>
      <c r="H108" s="257"/>
      <c r="I108" s="257"/>
      <c r="J108" s="257"/>
      <c r="K108" s="257"/>
      <c r="L108" s="276"/>
      <c r="M108" s="201"/>
      <c r="N108" s="257"/>
      <c r="O108" s="257"/>
      <c r="P108" s="257"/>
      <c r="Q108" s="308"/>
      <c r="R108" s="308"/>
    </row>
    <row r="109" spans="1:18" ht="15" thickBot="1" x14ac:dyDescent="0.4">
      <c r="A109" s="4"/>
      <c r="B109" s="32"/>
      <c r="C109" s="33"/>
      <c r="D109" s="33"/>
      <c r="E109" s="34"/>
      <c r="F109" s="360"/>
      <c r="G109" s="409"/>
      <c r="H109" s="410"/>
      <c r="I109" s="410"/>
      <c r="J109" s="410"/>
      <c r="K109" s="410"/>
      <c r="L109" s="409"/>
      <c r="M109" s="410"/>
      <c r="N109" s="410"/>
      <c r="O109" s="410"/>
      <c r="P109" s="410"/>
      <c r="Q109" s="28"/>
      <c r="R109" s="28"/>
    </row>
    <row r="110" spans="1:18" ht="15" thickBot="1" x14ac:dyDescent="0.4">
      <c r="A110" s="4"/>
      <c r="B110" s="441"/>
      <c r="C110" s="442"/>
      <c r="D110" s="442"/>
      <c r="E110" s="443"/>
      <c r="F110" s="363"/>
      <c r="G110" s="277"/>
      <c r="H110" s="256"/>
      <c r="I110" s="256"/>
      <c r="J110" s="256"/>
      <c r="K110" s="256"/>
      <c r="L110" s="277"/>
      <c r="M110" s="256"/>
      <c r="N110" s="256"/>
      <c r="O110" s="256"/>
      <c r="P110" s="256"/>
      <c r="Q110" s="260"/>
      <c r="R110" s="260"/>
    </row>
    <row r="111" spans="1:18" ht="39.75" customHeight="1" thickBot="1" x14ac:dyDescent="0.4">
      <c r="A111" s="4"/>
      <c r="B111" s="444" t="s">
        <v>67</v>
      </c>
      <c r="C111" s="445"/>
      <c r="D111" s="445"/>
      <c r="E111" s="446"/>
      <c r="F111" s="366"/>
      <c r="G111" s="271" t="s">
        <v>40</v>
      </c>
      <c r="H111" s="192" t="s">
        <v>40</v>
      </c>
      <c r="I111" s="192" t="s">
        <v>40</v>
      </c>
      <c r="J111" s="192" t="s">
        <v>40</v>
      </c>
      <c r="K111" s="192" t="s">
        <v>40</v>
      </c>
      <c r="L111" s="271" t="s">
        <v>40</v>
      </c>
      <c r="M111" s="192" t="s">
        <v>40</v>
      </c>
      <c r="N111" s="192" t="s">
        <v>40</v>
      </c>
      <c r="O111" s="192" t="s">
        <v>40</v>
      </c>
      <c r="P111" s="192" t="s">
        <v>40</v>
      </c>
      <c r="Q111" s="11" t="s">
        <v>40</v>
      </c>
      <c r="R111" s="11" t="s">
        <v>40</v>
      </c>
    </row>
    <row r="112" spans="1:18" ht="15" thickBot="1" x14ac:dyDescent="0.4">
      <c r="A112" s="4"/>
      <c r="B112" s="12"/>
      <c r="C112" s="367" t="s">
        <v>53</v>
      </c>
      <c r="D112" s="367"/>
      <c r="E112" s="368"/>
      <c r="F112" s="360"/>
      <c r="G112" s="369">
        <v>3718</v>
      </c>
      <c r="H112" s="370">
        <v>4609</v>
      </c>
      <c r="I112" s="370">
        <v>298.10000000000002</v>
      </c>
      <c r="J112" s="370">
        <v>305.2</v>
      </c>
      <c r="K112" s="370">
        <v>325</v>
      </c>
      <c r="L112" s="369">
        <v>333</v>
      </c>
      <c r="M112" s="370">
        <v>356.5</v>
      </c>
      <c r="N112" s="370">
        <v>384</v>
      </c>
      <c r="O112" s="370">
        <v>406</v>
      </c>
      <c r="P112" s="370">
        <v>432</v>
      </c>
      <c r="Q112" s="371">
        <v>563.26405867970664</v>
      </c>
      <c r="R112" s="371">
        <v>594.01197604790423</v>
      </c>
    </row>
    <row r="113" spans="1:18" x14ac:dyDescent="0.35">
      <c r="A113" s="4"/>
      <c r="B113" s="12" t="s">
        <v>48</v>
      </c>
      <c r="C113" s="16"/>
      <c r="D113" s="16"/>
      <c r="E113" s="92"/>
      <c r="F113" s="362"/>
      <c r="G113" s="278"/>
      <c r="H113" s="197"/>
      <c r="I113" s="197"/>
      <c r="J113" s="197"/>
      <c r="K113" s="197"/>
      <c r="L113" s="278"/>
      <c r="M113" s="197"/>
      <c r="N113" s="197"/>
      <c r="O113" s="197"/>
      <c r="P113" s="197"/>
      <c r="Q113" s="261"/>
      <c r="R113" s="261"/>
    </row>
    <row r="114" spans="1:18" ht="15" customHeight="1" thickBot="1" x14ac:dyDescent="0.4">
      <c r="A114" s="4"/>
      <c r="B114" s="12" t="s">
        <v>49</v>
      </c>
      <c r="C114" s="16"/>
      <c r="D114" s="16"/>
      <c r="E114" s="92"/>
      <c r="F114" s="362"/>
      <c r="G114" s="279"/>
      <c r="H114" s="198"/>
      <c r="I114" s="198"/>
      <c r="J114" s="198"/>
      <c r="K114" s="198"/>
      <c r="L114" s="279"/>
      <c r="M114" s="395"/>
      <c r="N114" s="198"/>
      <c r="O114" s="198"/>
      <c r="P114" s="198"/>
      <c r="Q114" s="308"/>
      <c r="R114" s="308"/>
    </row>
    <row r="115" spans="1:18" ht="15" thickBot="1" x14ac:dyDescent="0.4">
      <c r="A115" s="4"/>
      <c r="B115" s="32"/>
      <c r="C115" s="33"/>
      <c r="D115" s="33"/>
      <c r="E115" s="34"/>
      <c r="F115" s="360"/>
      <c r="G115" s="412"/>
      <c r="H115" s="413"/>
      <c r="I115" s="413"/>
      <c r="J115" s="413"/>
      <c r="K115" s="413"/>
      <c r="L115" s="412"/>
      <c r="M115" s="413"/>
      <c r="N115" s="413"/>
      <c r="O115" s="413"/>
      <c r="P115" s="413"/>
      <c r="Q115" s="373"/>
      <c r="R115" s="373"/>
    </row>
    <row r="116" spans="1:18" ht="32.25" customHeight="1" thickBot="1" x14ac:dyDescent="0.4">
      <c r="A116" s="4"/>
      <c r="B116" s="438" t="s">
        <v>68</v>
      </c>
      <c r="C116" s="439"/>
      <c r="D116" s="439"/>
      <c r="E116" s="440"/>
      <c r="F116" s="374"/>
      <c r="G116" s="277"/>
      <c r="H116" s="256"/>
      <c r="I116" s="256"/>
      <c r="J116" s="256"/>
      <c r="K116" s="256"/>
      <c r="L116" s="277"/>
      <c r="M116" s="256"/>
      <c r="N116" s="256"/>
      <c r="O116" s="256"/>
      <c r="P116" s="256"/>
      <c r="Q116" s="260"/>
      <c r="R116" s="260"/>
    </row>
    <row r="117" spans="1:18" ht="32.25" customHeight="1" thickBot="1" x14ac:dyDescent="0.4">
      <c r="A117" s="4"/>
      <c r="B117" s="450" t="s">
        <v>54</v>
      </c>
      <c r="C117" s="451"/>
      <c r="D117" s="451"/>
      <c r="E117" s="452"/>
      <c r="F117" s="375"/>
      <c r="G117" s="271" t="s">
        <v>40</v>
      </c>
      <c r="H117" s="192" t="s">
        <v>40</v>
      </c>
      <c r="I117" s="192" t="s">
        <v>40</v>
      </c>
      <c r="J117" s="192" t="s">
        <v>40</v>
      </c>
      <c r="K117" s="192" t="s">
        <v>40</v>
      </c>
      <c r="L117" s="271" t="s">
        <v>40</v>
      </c>
      <c r="M117" s="192" t="s">
        <v>40</v>
      </c>
      <c r="N117" s="192" t="s">
        <v>40</v>
      </c>
      <c r="O117" s="192" t="s">
        <v>40</v>
      </c>
      <c r="P117" s="192" t="s">
        <v>40</v>
      </c>
      <c r="Q117" s="11" t="s">
        <v>40</v>
      </c>
      <c r="R117" s="11" t="s">
        <v>40</v>
      </c>
    </row>
    <row r="118" spans="1:18" x14ac:dyDescent="0.35">
      <c r="A118" s="4"/>
      <c r="B118" s="22"/>
      <c r="C118" s="13" t="s">
        <v>135</v>
      </c>
      <c r="D118" s="13"/>
      <c r="E118" s="37"/>
      <c r="F118" s="360"/>
      <c r="G118" s="272">
        <v>2476.25</v>
      </c>
      <c r="H118" s="193">
        <v>2479.5</v>
      </c>
      <c r="I118" s="193" t="s">
        <v>126</v>
      </c>
      <c r="J118" s="193" t="s">
        <v>126</v>
      </c>
      <c r="K118" s="193" t="s">
        <v>126</v>
      </c>
      <c r="L118" s="272" t="s">
        <v>126</v>
      </c>
      <c r="M118" s="193" t="s">
        <v>126</v>
      </c>
      <c r="N118" s="193" t="s">
        <v>126</v>
      </c>
      <c r="O118" s="193" t="s">
        <v>126</v>
      </c>
      <c r="P118" s="193" t="s">
        <v>126</v>
      </c>
      <c r="Q118" s="429" t="s">
        <v>126</v>
      </c>
      <c r="R118" s="335" t="s">
        <v>126</v>
      </c>
    </row>
    <row r="119" spans="1:18" ht="15" thickBot="1" x14ac:dyDescent="0.4">
      <c r="A119" s="4"/>
      <c r="B119" s="38"/>
      <c r="C119" s="17" t="s">
        <v>55</v>
      </c>
      <c r="D119" s="17"/>
      <c r="E119" s="39"/>
      <c r="F119" s="360"/>
      <c r="G119" s="280" t="s">
        <v>126</v>
      </c>
      <c r="H119" s="200" t="s">
        <v>126</v>
      </c>
      <c r="I119" s="200" t="s">
        <v>126</v>
      </c>
      <c r="J119" s="200" t="s">
        <v>126</v>
      </c>
      <c r="K119" s="200" t="s">
        <v>126</v>
      </c>
      <c r="L119" s="280" t="s">
        <v>126</v>
      </c>
      <c r="M119" s="200" t="s">
        <v>126</v>
      </c>
      <c r="N119" s="200" t="s">
        <v>126</v>
      </c>
      <c r="O119" s="200" t="s">
        <v>126</v>
      </c>
      <c r="P119" s="200" t="s">
        <v>126</v>
      </c>
      <c r="Q119" s="432" t="s">
        <v>126</v>
      </c>
      <c r="R119" s="433" t="s">
        <v>126</v>
      </c>
    </row>
    <row r="120" spans="1:18" x14ac:dyDescent="0.35">
      <c r="A120" s="4"/>
      <c r="B120" s="12" t="s">
        <v>48</v>
      </c>
      <c r="C120" s="16"/>
      <c r="D120" s="16"/>
      <c r="E120" s="92"/>
      <c r="F120" s="362"/>
      <c r="G120" s="278"/>
      <c r="H120" s="197"/>
      <c r="I120" s="197"/>
      <c r="J120" s="197"/>
      <c r="K120" s="197"/>
      <c r="L120" s="278"/>
      <c r="M120" s="197"/>
      <c r="N120" s="197"/>
      <c r="O120" s="197"/>
      <c r="P120" s="197"/>
      <c r="Q120" s="36"/>
      <c r="R120" s="36"/>
    </row>
    <row r="121" spans="1:18" ht="15" thickBot="1" x14ac:dyDescent="0.4">
      <c r="A121" s="4"/>
      <c r="B121" s="40" t="s">
        <v>49</v>
      </c>
      <c r="C121" s="41"/>
      <c r="D121" s="41"/>
      <c r="E121" s="376" t="s">
        <v>50</v>
      </c>
      <c r="F121" s="377"/>
      <c r="G121" s="281"/>
      <c r="H121" s="201"/>
      <c r="I121" s="201"/>
      <c r="J121" s="201"/>
      <c r="K121" s="201"/>
      <c r="L121" s="281"/>
      <c r="M121" s="201"/>
      <c r="N121" s="201"/>
      <c r="O121" s="201"/>
      <c r="P121" s="201"/>
      <c r="Q121" s="24"/>
      <c r="R121" s="24"/>
    </row>
    <row r="122" spans="1:18" ht="23" x14ac:dyDescent="0.5">
      <c r="A122" s="4"/>
      <c r="B122" s="397" t="s">
        <v>56</v>
      </c>
      <c r="C122" s="398" t="str">
        <f xml:space="preserve"> C88</f>
        <v>Pension 3</v>
      </c>
      <c r="D122" s="398"/>
      <c r="E122" s="399"/>
      <c r="F122" s="362"/>
      <c r="G122" s="282"/>
      <c r="H122" s="199"/>
      <c r="I122" s="199"/>
      <c r="J122" s="199"/>
      <c r="K122" s="199"/>
      <c r="L122" s="199"/>
      <c r="M122" s="202"/>
      <c r="N122" s="199"/>
      <c r="O122" s="199"/>
      <c r="P122" s="199"/>
    </row>
    <row r="123" spans="1:18" x14ac:dyDescent="0.35">
      <c r="A123" s="4"/>
      <c r="B123" s="4"/>
      <c r="C123" s="43"/>
      <c r="D123" s="43"/>
      <c r="E123" s="44"/>
      <c r="F123" s="44"/>
      <c r="G123" s="352"/>
      <c r="H123" s="345"/>
      <c r="I123" s="345"/>
      <c r="J123" s="345"/>
      <c r="K123" s="345"/>
      <c r="L123" s="345"/>
      <c r="M123" s="345"/>
      <c r="N123" s="345"/>
      <c r="O123" s="345"/>
      <c r="P123" s="345"/>
    </row>
    <row r="124" spans="1:18" x14ac:dyDescent="0.35">
      <c r="A124" s="4"/>
      <c r="B124" s="4"/>
      <c r="C124" s="43"/>
      <c r="D124" s="43"/>
      <c r="E124" s="44"/>
      <c r="F124" s="44"/>
      <c r="G124" s="352"/>
      <c r="H124" s="345"/>
      <c r="I124" s="345"/>
      <c r="J124" s="345"/>
      <c r="K124" s="345"/>
      <c r="L124" s="345"/>
      <c r="M124" s="345"/>
      <c r="N124" s="345"/>
      <c r="O124" s="345"/>
      <c r="P124" s="345"/>
    </row>
    <row r="125" spans="1:18" x14ac:dyDescent="0.35">
      <c r="A125" s="4"/>
      <c r="C125" s="43"/>
      <c r="D125" s="43"/>
      <c r="E125" s="44"/>
      <c r="F125" s="44"/>
      <c r="G125" s="352"/>
      <c r="H125" s="345"/>
      <c r="I125" s="345"/>
      <c r="J125" s="345"/>
      <c r="K125" s="345"/>
      <c r="L125" s="345"/>
      <c r="M125" s="345"/>
      <c r="N125" s="345"/>
      <c r="O125" s="345"/>
      <c r="P125" s="345"/>
    </row>
    <row r="126" spans="1:18" x14ac:dyDescent="0.35">
      <c r="M126" s="345"/>
    </row>
    <row r="127" spans="1:18" ht="15" thickBot="1" x14ac:dyDescent="0.4"/>
    <row r="128" spans="1:18" ht="23.5" thickBot="1" x14ac:dyDescent="0.55000000000000004">
      <c r="A128" s="70">
        <f>COUNTIF(B$1:B128,"Programme Name:")</f>
        <v>4</v>
      </c>
      <c r="B128" s="151" t="s">
        <v>36</v>
      </c>
      <c r="C128" s="354" t="s">
        <v>335</v>
      </c>
      <c r="D128" s="355" t="s">
        <v>335</v>
      </c>
      <c r="E128" s="356"/>
      <c r="F128" s="357"/>
      <c r="G128" s="267"/>
      <c r="H128" s="190"/>
      <c r="I128" s="190"/>
      <c r="J128" s="190"/>
      <c r="K128" s="190"/>
      <c r="L128" s="190"/>
      <c r="M128" s="202"/>
      <c r="N128" s="190"/>
      <c r="O128" s="190"/>
      <c r="P128" s="190"/>
    </row>
    <row r="129" spans="1:18" ht="23.5" thickBot="1" x14ac:dyDescent="0.55000000000000004">
      <c r="A129" s="7"/>
      <c r="B129" s="8" t="s">
        <v>37</v>
      </c>
      <c r="C129" s="9" t="s">
        <v>12</v>
      </c>
      <c r="D129" s="151" t="s">
        <v>49</v>
      </c>
      <c r="E129" s="10" t="s">
        <v>119</v>
      </c>
      <c r="F129" s="358"/>
      <c r="G129" s="268"/>
      <c r="H129" s="189"/>
      <c r="I129" s="189"/>
      <c r="J129" s="189"/>
      <c r="K129" s="189"/>
      <c r="L129" s="189"/>
      <c r="M129" s="202"/>
      <c r="N129" s="189"/>
      <c r="O129" s="189"/>
      <c r="P129" s="189"/>
    </row>
    <row r="130" spans="1:18" ht="24.75" customHeight="1" thickBot="1" x14ac:dyDescent="0.4">
      <c r="A130" s="7"/>
      <c r="B130" s="8" t="s">
        <v>38</v>
      </c>
      <c r="C130" s="9" t="s">
        <v>9</v>
      </c>
      <c r="D130" s="151" t="s">
        <v>122</v>
      </c>
      <c r="E130" s="152">
        <v>1</v>
      </c>
      <c r="F130" s="358"/>
      <c r="G130" s="269"/>
      <c r="H130" s="191"/>
      <c r="I130" s="191"/>
      <c r="J130" s="191"/>
      <c r="K130" s="191"/>
      <c r="L130" s="191"/>
      <c r="M130" s="202"/>
      <c r="N130" s="191"/>
      <c r="O130" s="191"/>
      <c r="P130" s="191"/>
    </row>
    <row r="131" spans="1:18" ht="24.75" customHeight="1" thickBot="1" x14ac:dyDescent="0.55000000000000004">
      <c r="A131" s="4"/>
      <c r="B131" s="8" t="s">
        <v>78</v>
      </c>
      <c r="C131" s="94" t="s">
        <v>9</v>
      </c>
      <c r="D131" s="151" t="s">
        <v>145</v>
      </c>
      <c r="E131" s="209" t="s">
        <v>9</v>
      </c>
      <c r="F131" s="359"/>
      <c r="G131" s="270">
        <v>2007</v>
      </c>
      <c r="H131" s="259">
        <v>2008</v>
      </c>
      <c r="I131" s="259">
        <v>2009</v>
      </c>
      <c r="J131" s="259">
        <v>2010</v>
      </c>
      <c r="K131" s="259">
        <v>2011</v>
      </c>
      <c r="L131" s="270">
        <v>2012</v>
      </c>
      <c r="M131" s="259">
        <v>2013</v>
      </c>
      <c r="N131" s="259">
        <v>2014</v>
      </c>
      <c r="O131" s="259">
        <v>2015</v>
      </c>
      <c r="P131" s="259">
        <v>2016</v>
      </c>
      <c r="Q131" s="263">
        <v>2017</v>
      </c>
      <c r="R131" s="263">
        <v>2018</v>
      </c>
    </row>
    <row r="132" spans="1:18" ht="39.75" customHeight="1" thickBot="1" x14ac:dyDescent="0.4">
      <c r="A132" s="4"/>
      <c r="B132" s="447" t="s">
        <v>39</v>
      </c>
      <c r="C132" s="448"/>
      <c r="D132" s="448"/>
      <c r="E132" s="449"/>
      <c r="F132" s="378"/>
      <c r="G132" s="271" t="s">
        <v>40</v>
      </c>
      <c r="H132" s="192" t="s">
        <v>40</v>
      </c>
      <c r="I132" s="192" t="s">
        <v>40</v>
      </c>
      <c r="J132" s="192" t="s">
        <v>40</v>
      </c>
      <c r="K132" s="192" t="s">
        <v>40</v>
      </c>
      <c r="L132" s="271" t="s">
        <v>40</v>
      </c>
      <c r="M132" s="192" t="s">
        <v>40</v>
      </c>
      <c r="N132" s="192" t="s">
        <v>40</v>
      </c>
      <c r="O132" s="192" t="s">
        <v>40</v>
      </c>
      <c r="P132" s="192" t="s">
        <v>40</v>
      </c>
      <c r="Q132" s="11" t="s">
        <v>40</v>
      </c>
      <c r="R132" s="11" t="s">
        <v>40</v>
      </c>
    </row>
    <row r="133" spans="1:18" x14ac:dyDescent="0.35">
      <c r="A133" s="4"/>
      <c r="B133" s="12"/>
      <c r="C133" s="16" t="s">
        <v>41</v>
      </c>
      <c r="D133" s="16"/>
      <c r="E133" s="35"/>
      <c r="F133" s="360"/>
      <c r="G133" s="273" t="s">
        <v>126</v>
      </c>
      <c r="H133" s="194" t="s">
        <v>126</v>
      </c>
      <c r="I133" s="194" t="s">
        <v>126</v>
      </c>
      <c r="J133" s="194" t="s">
        <v>126</v>
      </c>
      <c r="K133" s="194" t="s">
        <v>126</v>
      </c>
      <c r="L133" s="273" t="s">
        <v>126</v>
      </c>
      <c r="M133" s="194">
        <v>124</v>
      </c>
      <c r="N133" s="194">
        <v>132</v>
      </c>
      <c r="O133" s="194">
        <v>137</v>
      </c>
      <c r="P133" s="194">
        <v>150</v>
      </c>
      <c r="Q133" s="337">
        <v>151</v>
      </c>
      <c r="R133" s="337">
        <v>164</v>
      </c>
    </row>
    <row r="134" spans="1:18" x14ac:dyDescent="0.35">
      <c r="A134" s="4"/>
      <c r="B134" s="14"/>
      <c r="C134" s="15" t="s">
        <v>42</v>
      </c>
      <c r="D134" s="15"/>
      <c r="E134" s="35"/>
      <c r="F134" s="360"/>
      <c r="G134" s="273" t="s">
        <v>126</v>
      </c>
      <c r="H134" s="194" t="s">
        <v>126</v>
      </c>
      <c r="I134" s="194" t="s">
        <v>126</v>
      </c>
      <c r="J134" s="194" t="s">
        <v>126</v>
      </c>
      <c r="K134" s="194" t="s">
        <v>126</v>
      </c>
      <c r="L134" s="273" t="s">
        <v>126</v>
      </c>
      <c r="M134" s="194" t="s">
        <v>126</v>
      </c>
      <c r="N134" s="194" t="s">
        <v>126</v>
      </c>
      <c r="O134" s="194" t="s">
        <v>126</v>
      </c>
      <c r="P134" s="194" t="s">
        <v>126</v>
      </c>
      <c r="Q134" s="336" t="s">
        <v>126</v>
      </c>
      <c r="R134" s="336" t="s">
        <v>126</v>
      </c>
    </row>
    <row r="135" spans="1:18" x14ac:dyDescent="0.35">
      <c r="A135" s="4"/>
      <c r="B135" s="12"/>
      <c r="C135" s="17" t="s">
        <v>43</v>
      </c>
      <c r="D135" s="17"/>
      <c r="E135" s="31"/>
      <c r="F135" s="360"/>
      <c r="G135" s="273" t="s">
        <v>126</v>
      </c>
      <c r="H135" s="194" t="s">
        <v>126</v>
      </c>
      <c r="I135" s="194" t="s">
        <v>126</v>
      </c>
      <c r="J135" s="194" t="s">
        <v>126</v>
      </c>
      <c r="K135" s="194" t="s">
        <v>126</v>
      </c>
      <c r="L135" s="273" t="s">
        <v>126</v>
      </c>
      <c r="M135" s="194" t="s">
        <v>126</v>
      </c>
      <c r="N135" s="194" t="s">
        <v>126</v>
      </c>
      <c r="O135" s="194" t="s">
        <v>126</v>
      </c>
      <c r="P135" s="194" t="s">
        <v>126</v>
      </c>
      <c r="Q135" s="336" t="s">
        <v>126</v>
      </c>
      <c r="R135" s="336" t="s">
        <v>126</v>
      </c>
    </row>
    <row r="136" spans="1:18" x14ac:dyDescent="0.35">
      <c r="A136" s="4"/>
      <c r="B136" s="12"/>
      <c r="C136" s="19" t="s">
        <v>44</v>
      </c>
      <c r="D136" s="19"/>
      <c r="E136" s="37"/>
      <c r="F136" s="360"/>
      <c r="G136" s="273" t="s">
        <v>126</v>
      </c>
      <c r="H136" s="194" t="s">
        <v>126</v>
      </c>
      <c r="I136" s="194" t="s">
        <v>126</v>
      </c>
      <c r="J136" s="194" t="s">
        <v>126</v>
      </c>
      <c r="K136" s="194" t="s">
        <v>126</v>
      </c>
      <c r="L136" s="273" t="s">
        <v>126</v>
      </c>
      <c r="M136" s="194" t="s">
        <v>126</v>
      </c>
      <c r="N136" s="194" t="s">
        <v>126</v>
      </c>
      <c r="O136" s="194" t="s">
        <v>126</v>
      </c>
      <c r="P136" s="194" t="s">
        <v>126</v>
      </c>
      <c r="Q136" s="337" t="s">
        <v>126</v>
      </c>
      <c r="R136" s="337" t="s">
        <v>126</v>
      </c>
    </row>
    <row r="137" spans="1:18" x14ac:dyDescent="0.35">
      <c r="A137" s="4"/>
      <c r="B137" s="12"/>
      <c r="C137" s="15" t="s">
        <v>45</v>
      </c>
      <c r="D137" s="15"/>
      <c r="E137" s="35"/>
      <c r="F137" s="360"/>
      <c r="G137" s="273" t="s">
        <v>126</v>
      </c>
      <c r="H137" s="194" t="s">
        <v>126</v>
      </c>
      <c r="I137" s="194" t="s">
        <v>126</v>
      </c>
      <c r="J137" s="194" t="s">
        <v>126</v>
      </c>
      <c r="K137" s="194" t="s">
        <v>126</v>
      </c>
      <c r="L137" s="273" t="s">
        <v>126</v>
      </c>
      <c r="M137" s="194" t="s">
        <v>126</v>
      </c>
      <c r="N137" s="194" t="s">
        <v>126</v>
      </c>
      <c r="O137" s="194" t="s">
        <v>126</v>
      </c>
      <c r="P137" s="194" t="s">
        <v>126</v>
      </c>
      <c r="Q137" s="336" t="s">
        <v>126</v>
      </c>
      <c r="R137" s="336" t="s">
        <v>126</v>
      </c>
    </row>
    <row r="138" spans="1:18" x14ac:dyDescent="0.35">
      <c r="A138" s="4"/>
      <c r="B138" s="12"/>
      <c r="C138" s="17" t="s">
        <v>46</v>
      </c>
      <c r="D138" s="17"/>
      <c r="E138" s="31"/>
      <c r="F138" s="360"/>
      <c r="G138" s="273" t="s">
        <v>126</v>
      </c>
      <c r="H138" s="194" t="s">
        <v>126</v>
      </c>
      <c r="I138" s="194" t="s">
        <v>126</v>
      </c>
      <c r="J138" s="194" t="s">
        <v>126</v>
      </c>
      <c r="K138" s="194" t="s">
        <v>126</v>
      </c>
      <c r="L138" s="273" t="s">
        <v>126</v>
      </c>
      <c r="M138" s="194" t="s">
        <v>126</v>
      </c>
      <c r="N138" s="194" t="s">
        <v>126</v>
      </c>
      <c r="O138" s="194" t="s">
        <v>126</v>
      </c>
      <c r="P138" s="194" t="s">
        <v>126</v>
      </c>
      <c r="Q138" s="336" t="s">
        <v>126</v>
      </c>
      <c r="R138" s="336" t="s">
        <v>126</v>
      </c>
    </row>
    <row r="139" spans="1:18" ht="36" customHeight="1" thickBot="1" x14ac:dyDescent="0.4">
      <c r="A139" s="7"/>
      <c r="B139" s="57"/>
      <c r="C139" s="58"/>
      <c r="D139" s="58"/>
      <c r="E139" s="59" t="s">
        <v>47</v>
      </c>
      <c r="F139" s="361"/>
      <c r="G139" s="274"/>
      <c r="H139" s="195"/>
      <c r="I139" s="195"/>
      <c r="J139" s="195"/>
      <c r="K139" s="195"/>
      <c r="L139" s="274"/>
      <c r="M139" s="391" t="s">
        <v>5</v>
      </c>
      <c r="N139" s="195" t="s">
        <v>5</v>
      </c>
      <c r="O139" s="195" t="s">
        <v>5</v>
      </c>
      <c r="P139" s="195" t="s">
        <v>5</v>
      </c>
      <c r="Q139" s="264" t="s">
        <v>5</v>
      </c>
      <c r="R139" s="21" t="s">
        <v>5</v>
      </c>
    </row>
    <row r="140" spans="1:18" x14ac:dyDescent="0.35">
      <c r="A140" s="4"/>
      <c r="B140" s="12" t="s">
        <v>48</v>
      </c>
      <c r="C140" s="16"/>
      <c r="D140" s="16"/>
      <c r="E140" s="92"/>
      <c r="F140" s="362"/>
      <c r="G140" s="275"/>
      <c r="H140" s="258"/>
      <c r="I140" s="258"/>
      <c r="J140" s="258"/>
      <c r="K140" s="258"/>
      <c r="L140" s="275"/>
      <c r="M140" s="258"/>
      <c r="N140" s="258"/>
      <c r="O140" s="258"/>
      <c r="P140" s="258"/>
      <c r="Q140" s="423"/>
      <c r="R140" s="423"/>
    </row>
    <row r="141" spans="1:18" ht="33.75" customHeight="1" thickBot="1" x14ac:dyDescent="0.4">
      <c r="A141" s="4"/>
      <c r="B141" s="12" t="s">
        <v>49</v>
      </c>
      <c r="C141" s="16"/>
      <c r="D141" s="16"/>
      <c r="E141" s="92"/>
      <c r="F141" s="362"/>
      <c r="G141" s="276"/>
      <c r="H141" s="257"/>
      <c r="I141" s="257"/>
      <c r="J141" s="257"/>
      <c r="K141" s="257"/>
      <c r="L141" s="276"/>
      <c r="M141" s="392"/>
      <c r="N141" s="257"/>
      <c r="O141" s="257"/>
      <c r="P141" s="257"/>
      <c r="Q141" s="308"/>
      <c r="R141" s="308"/>
    </row>
    <row r="142" spans="1:18" ht="15" thickBot="1" x14ac:dyDescent="0.4">
      <c r="A142" s="4"/>
      <c r="B142" s="25"/>
      <c r="C142" s="26"/>
      <c r="D142" s="26"/>
      <c r="E142" s="27"/>
      <c r="F142" s="359"/>
      <c r="G142" s="409"/>
      <c r="H142" s="410"/>
      <c r="I142" s="410"/>
      <c r="J142" s="410"/>
      <c r="K142" s="410"/>
      <c r="L142" s="409"/>
      <c r="M142" s="411"/>
      <c r="N142" s="410"/>
      <c r="O142" s="410"/>
      <c r="P142" s="410"/>
      <c r="Q142" s="28"/>
      <c r="R142" s="28"/>
    </row>
    <row r="143" spans="1:18" ht="15" thickBot="1" x14ac:dyDescent="0.4">
      <c r="A143" s="4"/>
      <c r="B143" s="441"/>
      <c r="C143" s="442"/>
      <c r="D143" s="442"/>
      <c r="E143" s="443"/>
      <c r="F143" s="363"/>
      <c r="G143" s="277"/>
      <c r="H143" s="256"/>
      <c r="I143" s="256"/>
      <c r="J143" s="256"/>
      <c r="K143" s="256"/>
      <c r="L143" s="277"/>
      <c r="M143" s="393"/>
      <c r="N143" s="256"/>
      <c r="O143" s="256"/>
      <c r="P143" s="256"/>
      <c r="Q143" s="260"/>
      <c r="R143" s="260"/>
    </row>
    <row r="144" spans="1:18" ht="15" thickBot="1" x14ac:dyDescent="0.4">
      <c r="A144" s="4"/>
      <c r="B144" s="435" t="s">
        <v>51</v>
      </c>
      <c r="C144" s="436"/>
      <c r="D144" s="436"/>
      <c r="E144" s="437"/>
      <c r="F144" s="364"/>
      <c r="G144" s="271" t="s">
        <v>40</v>
      </c>
      <c r="H144" s="192" t="s">
        <v>40</v>
      </c>
      <c r="I144" s="192" t="s">
        <v>40</v>
      </c>
      <c r="J144" s="192" t="s">
        <v>40</v>
      </c>
      <c r="K144" s="192" t="s">
        <v>40</v>
      </c>
      <c r="L144" s="271" t="s">
        <v>40</v>
      </c>
      <c r="M144" s="192" t="s">
        <v>40</v>
      </c>
      <c r="N144" s="192" t="s">
        <v>40</v>
      </c>
      <c r="O144" s="192" t="s">
        <v>40</v>
      </c>
      <c r="P144" s="192" t="s">
        <v>40</v>
      </c>
      <c r="Q144" s="11" t="s">
        <v>40</v>
      </c>
      <c r="R144" s="11" t="s">
        <v>40</v>
      </c>
    </row>
    <row r="145" spans="1:18" x14ac:dyDescent="0.35">
      <c r="A145" s="4"/>
      <c r="B145" s="29"/>
      <c r="C145" s="30" t="s">
        <v>52</v>
      </c>
      <c r="D145" s="30"/>
      <c r="E145" s="348"/>
      <c r="F145" s="363"/>
      <c r="G145" s="273">
        <v>74</v>
      </c>
      <c r="H145" s="194">
        <v>54</v>
      </c>
      <c r="I145" s="194">
        <v>47</v>
      </c>
      <c r="J145" s="194">
        <v>55</v>
      </c>
      <c r="K145" s="194">
        <v>36</v>
      </c>
      <c r="L145" s="273">
        <v>0</v>
      </c>
      <c r="M145" s="194" t="s">
        <v>126</v>
      </c>
      <c r="N145" s="194" t="s">
        <v>126</v>
      </c>
      <c r="O145" s="194" t="s">
        <v>126</v>
      </c>
      <c r="P145" s="194">
        <v>7</v>
      </c>
      <c r="Q145" s="337">
        <v>0</v>
      </c>
      <c r="R145" s="337">
        <v>4</v>
      </c>
    </row>
    <row r="146" spans="1:18" ht="15" thickBot="1" x14ac:dyDescent="0.4">
      <c r="A146" s="4"/>
      <c r="B146" s="12"/>
      <c r="C146" s="365" t="s">
        <v>136</v>
      </c>
      <c r="D146" s="18"/>
      <c r="E146" s="31"/>
      <c r="F146" s="360"/>
      <c r="G146" s="273">
        <v>92</v>
      </c>
      <c r="H146" s="194">
        <v>33</v>
      </c>
      <c r="I146" s="194" t="s">
        <v>126</v>
      </c>
      <c r="J146" s="194" t="s">
        <v>126</v>
      </c>
      <c r="K146" s="194" t="s">
        <v>126</v>
      </c>
      <c r="L146" s="273" t="s">
        <v>126</v>
      </c>
      <c r="M146" s="194" t="s">
        <v>126</v>
      </c>
      <c r="N146" s="194" t="s">
        <v>126</v>
      </c>
      <c r="O146" s="194" t="s">
        <v>126</v>
      </c>
      <c r="P146" s="194" t="s">
        <v>126</v>
      </c>
      <c r="Q146" s="336" t="s">
        <v>126</v>
      </c>
      <c r="R146" s="336" t="s">
        <v>126</v>
      </c>
    </row>
    <row r="147" spans="1:18" x14ac:dyDescent="0.35">
      <c r="A147" s="4"/>
      <c r="B147" s="12" t="s">
        <v>48</v>
      </c>
      <c r="C147" s="16"/>
      <c r="D147" s="16"/>
      <c r="E147" s="92"/>
      <c r="F147" s="362"/>
      <c r="G147" s="275"/>
      <c r="H147" s="258"/>
      <c r="I147" s="258"/>
      <c r="J147" s="258"/>
      <c r="K147" s="258"/>
      <c r="L147" s="275"/>
      <c r="M147" s="258"/>
      <c r="N147" s="258"/>
      <c r="O147" s="258"/>
      <c r="P147" s="258"/>
      <c r="Q147" s="423"/>
      <c r="R147" s="423"/>
    </row>
    <row r="148" spans="1:18" ht="15.75" customHeight="1" thickBot="1" x14ac:dyDescent="0.4">
      <c r="A148" s="4"/>
      <c r="B148" s="12" t="s">
        <v>49</v>
      </c>
      <c r="C148" s="16"/>
      <c r="D148" s="16"/>
      <c r="E148" s="92"/>
      <c r="F148" s="362"/>
      <c r="G148" s="276"/>
      <c r="H148" s="257"/>
      <c r="I148" s="257"/>
      <c r="J148" s="257"/>
      <c r="K148" s="257"/>
      <c r="L148" s="276"/>
      <c r="M148" s="392"/>
      <c r="N148" s="257"/>
      <c r="O148" s="257"/>
      <c r="P148" s="257"/>
      <c r="Q148" s="308"/>
      <c r="R148" s="308"/>
    </row>
    <row r="149" spans="1:18" ht="15" thickBot="1" x14ac:dyDescent="0.4">
      <c r="A149" s="4"/>
      <c r="B149" s="32"/>
      <c r="C149" s="33"/>
      <c r="D149" s="33"/>
      <c r="E149" s="34"/>
      <c r="F149" s="360"/>
      <c r="G149" s="409"/>
      <c r="H149" s="410"/>
      <c r="I149" s="410"/>
      <c r="J149" s="410"/>
      <c r="K149" s="410"/>
      <c r="L149" s="409"/>
      <c r="M149" s="410"/>
      <c r="N149" s="410"/>
      <c r="O149" s="410"/>
      <c r="P149" s="410"/>
      <c r="Q149" s="28"/>
      <c r="R149" s="28"/>
    </row>
    <row r="150" spans="1:18" ht="15" thickBot="1" x14ac:dyDescent="0.4">
      <c r="A150" s="4"/>
      <c r="B150" s="441"/>
      <c r="C150" s="442"/>
      <c r="D150" s="442"/>
      <c r="E150" s="443"/>
      <c r="F150" s="363"/>
      <c r="G150" s="277"/>
      <c r="H150" s="256"/>
      <c r="I150" s="256"/>
      <c r="J150" s="256"/>
      <c r="K150" s="256"/>
      <c r="L150" s="277"/>
      <c r="M150" s="256"/>
      <c r="N150" s="256"/>
      <c r="O150" s="256"/>
      <c r="P150" s="256"/>
      <c r="Q150" s="260"/>
      <c r="R150" s="260"/>
    </row>
    <row r="151" spans="1:18" ht="38.25" customHeight="1" thickBot="1" x14ac:dyDescent="0.4">
      <c r="A151" s="4"/>
      <c r="B151" s="444" t="s">
        <v>67</v>
      </c>
      <c r="C151" s="445"/>
      <c r="D151" s="445"/>
      <c r="E151" s="446"/>
      <c r="F151" s="366"/>
      <c r="G151" s="271" t="s">
        <v>40</v>
      </c>
      <c r="H151" s="192" t="s">
        <v>40</v>
      </c>
      <c r="I151" s="192" t="s">
        <v>40</v>
      </c>
      <c r="J151" s="192" t="s">
        <v>40</v>
      </c>
      <c r="K151" s="192" t="s">
        <v>40</v>
      </c>
      <c r="L151" s="271" t="s">
        <v>40</v>
      </c>
      <c r="M151" s="192" t="s">
        <v>40</v>
      </c>
      <c r="N151" s="192" t="s">
        <v>40</v>
      </c>
      <c r="O151" s="192" t="s">
        <v>40</v>
      </c>
      <c r="P151" s="192" t="s">
        <v>40</v>
      </c>
      <c r="Q151" s="11" t="s">
        <v>40</v>
      </c>
      <c r="R151" s="11" t="s">
        <v>40</v>
      </c>
    </row>
    <row r="152" spans="1:18" ht="15" thickBot="1" x14ac:dyDescent="0.4">
      <c r="A152" s="4"/>
      <c r="B152" s="12"/>
      <c r="C152" s="367" t="s">
        <v>53</v>
      </c>
      <c r="D152" s="367"/>
      <c r="E152" s="368"/>
      <c r="F152" s="360"/>
      <c r="G152" s="369">
        <v>7929</v>
      </c>
      <c r="H152" s="370">
        <v>9590</v>
      </c>
      <c r="I152" s="370">
        <v>577</v>
      </c>
      <c r="J152" s="370">
        <v>586.79999999999995</v>
      </c>
      <c r="K152" s="370">
        <v>593</v>
      </c>
      <c r="L152" s="369">
        <v>1629</v>
      </c>
      <c r="M152" s="370">
        <v>1711.29</v>
      </c>
      <c r="N152" s="370">
        <v>2119.6999999999998</v>
      </c>
      <c r="O152" s="370">
        <v>2167</v>
      </c>
      <c r="P152" s="370">
        <v>2283</v>
      </c>
      <c r="Q152" s="371">
        <v>2328.4768211920532</v>
      </c>
      <c r="R152" s="371">
        <v>2503.6585365853657</v>
      </c>
    </row>
    <row r="153" spans="1:18" x14ac:dyDescent="0.35">
      <c r="A153" s="4"/>
      <c r="B153" s="12" t="s">
        <v>48</v>
      </c>
      <c r="C153" s="16"/>
      <c r="D153" s="16"/>
      <c r="E153" s="92"/>
      <c r="F153" s="362"/>
      <c r="G153" s="275"/>
      <c r="H153" s="258"/>
      <c r="I153" s="258"/>
      <c r="J153" s="258"/>
      <c r="K153" s="258"/>
      <c r="L153" s="275"/>
      <c r="M153" s="258"/>
      <c r="N153" s="258"/>
      <c r="O153" s="258"/>
      <c r="P153" s="258"/>
      <c r="Q153" s="423"/>
      <c r="R153" s="423"/>
    </row>
    <row r="154" spans="1:18" ht="15" customHeight="1" thickBot="1" x14ac:dyDescent="0.4">
      <c r="A154" s="4"/>
      <c r="B154" s="12" t="s">
        <v>49</v>
      </c>
      <c r="C154" s="16"/>
      <c r="D154" s="16"/>
      <c r="E154" s="92"/>
      <c r="F154" s="362"/>
      <c r="G154" s="276"/>
      <c r="H154" s="257"/>
      <c r="I154" s="257"/>
      <c r="J154" s="257"/>
      <c r="K154" s="257"/>
      <c r="L154" s="276"/>
      <c r="M154" s="392"/>
      <c r="N154" s="257"/>
      <c r="O154" s="257"/>
      <c r="P154" s="257"/>
      <c r="Q154" s="308"/>
      <c r="R154" s="308"/>
    </row>
    <row r="155" spans="1:18" ht="15" thickBot="1" x14ac:dyDescent="0.4">
      <c r="A155" s="4"/>
      <c r="B155" s="32"/>
      <c r="C155" s="33"/>
      <c r="D155" s="33"/>
      <c r="E155" s="34"/>
      <c r="F155" s="360"/>
      <c r="G155" s="412"/>
      <c r="H155" s="413"/>
      <c r="I155" s="413"/>
      <c r="J155" s="413"/>
      <c r="K155" s="413"/>
      <c r="L155" s="412"/>
      <c r="M155" s="413"/>
      <c r="N155" s="413"/>
      <c r="O155" s="413"/>
      <c r="P155" s="413"/>
      <c r="Q155" s="373"/>
      <c r="R155" s="373"/>
    </row>
    <row r="156" spans="1:18" ht="44.25" customHeight="1" thickBot="1" x14ac:dyDescent="0.4">
      <c r="A156" s="4"/>
      <c r="B156" s="438" t="s">
        <v>68</v>
      </c>
      <c r="C156" s="439"/>
      <c r="D156" s="439"/>
      <c r="E156" s="440"/>
      <c r="F156" s="374"/>
      <c r="G156" s="277"/>
      <c r="H156" s="256"/>
      <c r="I156" s="256"/>
      <c r="J156" s="256"/>
      <c r="K156" s="256"/>
      <c r="L156" s="277"/>
      <c r="M156" s="256"/>
      <c r="N156" s="256"/>
      <c r="O156" s="256"/>
      <c r="P156" s="256"/>
      <c r="Q156" s="260"/>
      <c r="R156" s="260"/>
    </row>
    <row r="157" spans="1:18" ht="44.25" customHeight="1" thickBot="1" x14ac:dyDescent="0.4">
      <c r="A157" s="4"/>
      <c r="B157" s="450" t="s">
        <v>54</v>
      </c>
      <c r="C157" s="451"/>
      <c r="D157" s="451"/>
      <c r="E157" s="452"/>
      <c r="F157" s="375"/>
      <c r="G157" s="271" t="s">
        <v>40</v>
      </c>
      <c r="H157" s="192" t="s">
        <v>40</v>
      </c>
      <c r="I157" s="192" t="s">
        <v>40</v>
      </c>
      <c r="J157" s="192" t="s">
        <v>40</v>
      </c>
      <c r="K157" s="192" t="s">
        <v>40</v>
      </c>
      <c r="L157" s="271" t="s">
        <v>40</v>
      </c>
      <c r="M157" s="192" t="s">
        <v>40</v>
      </c>
      <c r="N157" s="192" t="s">
        <v>40</v>
      </c>
      <c r="O157" s="192" t="s">
        <v>40</v>
      </c>
      <c r="P157" s="192" t="s">
        <v>40</v>
      </c>
      <c r="Q157" s="11" t="s">
        <v>40</v>
      </c>
      <c r="R157" s="11" t="s">
        <v>40</v>
      </c>
    </row>
    <row r="158" spans="1:18" x14ac:dyDescent="0.35">
      <c r="A158" s="4"/>
      <c r="B158" s="22"/>
      <c r="C158" s="13" t="s">
        <v>135</v>
      </c>
      <c r="D158" s="13"/>
      <c r="E158" s="37"/>
      <c r="F158" s="360"/>
      <c r="G158" s="272">
        <v>1264.5</v>
      </c>
      <c r="H158" s="193">
        <v>1319</v>
      </c>
      <c r="I158" s="193" t="s">
        <v>126</v>
      </c>
      <c r="J158" s="193" t="s">
        <v>126</v>
      </c>
      <c r="K158" s="193" t="s">
        <v>126</v>
      </c>
      <c r="L158" s="272" t="s">
        <v>126</v>
      </c>
      <c r="M158" s="193" t="s">
        <v>126</v>
      </c>
      <c r="N158" s="193" t="s">
        <v>126</v>
      </c>
      <c r="O158" s="193" t="s">
        <v>126</v>
      </c>
      <c r="P158" s="193" t="s">
        <v>126</v>
      </c>
      <c r="Q158" s="335" t="s">
        <v>126</v>
      </c>
      <c r="R158" s="335" t="s">
        <v>126</v>
      </c>
    </row>
    <row r="159" spans="1:18" ht="15" thickBot="1" x14ac:dyDescent="0.4">
      <c r="A159" s="4"/>
      <c r="B159" s="38"/>
      <c r="C159" s="17" t="s">
        <v>55</v>
      </c>
      <c r="D159" s="17"/>
      <c r="E159" s="39"/>
      <c r="F159" s="360"/>
      <c r="G159" s="280" t="s">
        <v>126</v>
      </c>
      <c r="H159" s="200" t="s">
        <v>126</v>
      </c>
      <c r="I159" s="200" t="s">
        <v>126</v>
      </c>
      <c r="J159" s="200" t="s">
        <v>126</v>
      </c>
      <c r="K159" s="200" t="s">
        <v>126</v>
      </c>
      <c r="L159" s="280" t="s">
        <v>126</v>
      </c>
      <c r="M159" s="200" t="s">
        <v>126</v>
      </c>
      <c r="N159" s="200" t="s">
        <v>126</v>
      </c>
      <c r="O159" s="200" t="s">
        <v>126</v>
      </c>
      <c r="P159" s="200" t="s">
        <v>126</v>
      </c>
      <c r="Q159" s="432" t="s">
        <v>126</v>
      </c>
      <c r="R159" s="433" t="s">
        <v>126</v>
      </c>
    </row>
    <row r="160" spans="1:18" x14ac:dyDescent="0.35">
      <c r="A160" s="4"/>
      <c r="B160" s="12" t="s">
        <v>48</v>
      </c>
      <c r="C160" s="16"/>
      <c r="D160" s="16"/>
      <c r="E160" s="92"/>
      <c r="F160" s="362"/>
      <c r="G160" s="275"/>
      <c r="H160" s="258"/>
      <c r="I160" s="258"/>
      <c r="J160" s="258"/>
      <c r="K160" s="258"/>
      <c r="L160" s="275"/>
      <c r="M160" s="258"/>
      <c r="N160" s="258"/>
      <c r="O160" s="258"/>
      <c r="P160" s="258"/>
      <c r="Q160" s="423"/>
      <c r="R160" s="423"/>
    </row>
    <row r="161" spans="1:18" ht="15" thickBot="1" x14ac:dyDescent="0.4">
      <c r="A161" s="4"/>
      <c r="B161" s="40" t="s">
        <v>49</v>
      </c>
      <c r="C161" s="41"/>
      <c r="D161" s="41"/>
      <c r="E161" s="92"/>
      <c r="F161" s="362"/>
      <c r="G161" s="276"/>
      <c r="H161" s="257"/>
      <c r="I161" s="257"/>
      <c r="J161" s="257"/>
      <c r="K161" s="257"/>
      <c r="L161" s="276"/>
      <c r="M161" s="392"/>
      <c r="N161" s="257"/>
      <c r="O161" s="257"/>
      <c r="P161" s="257"/>
      <c r="Q161" s="308"/>
      <c r="R161" s="308"/>
    </row>
    <row r="162" spans="1:18" ht="23" x14ac:dyDescent="0.5">
      <c r="A162" s="4"/>
      <c r="B162" s="397" t="s">
        <v>56</v>
      </c>
      <c r="C162" s="398" t="str">
        <f xml:space="preserve"> C128</f>
        <v>Pension 4</v>
      </c>
      <c r="D162" s="398"/>
      <c r="E162" s="399"/>
      <c r="F162" s="362"/>
      <c r="G162" s="282"/>
      <c r="H162" s="199"/>
      <c r="I162" s="199"/>
      <c r="J162" s="199"/>
      <c r="K162" s="199"/>
      <c r="L162" s="199"/>
      <c r="M162" s="202"/>
      <c r="N162" s="199"/>
      <c r="O162" s="199"/>
      <c r="P162" s="199"/>
    </row>
    <row r="163" spans="1:18" x14ac:dyDescent="0.35">
      <c r="A163" s="4"/>
      <c r="B163" s="4"/>
      <c r="C163" s="43"/>
      <c r="D163" s="43"/>
      <c r="E163" s="44"/>
      <c r="F163" s="44"/>
      <c r="G163" s="352"/>
      <c r="H163" s="345"/>
      <c r="I163" s="345"/>
      <c r="J163" s="345"/>
      <c r="K163" s="345"/>
      <c r="L163" s="345"/>
      <c r="M163" s="345"/>
      <c r="N163" s="345"/>
      <c r="O163" s="345"/>
      <c r="P163" s="345"/>
    </row>
    <row r="164" spans="1:18" x14ac:dyDescent="0.35">
      <c r="A164" s="4"/>
      <c r="B164" s="4"/>
      <c r="C164" s="43"/>
      <c r="D164" s="43"/>
      <c r="E164" s="44"/>
      <c r="F164" s="44"/>
      <c r="G164" s="352"/>
      <c r="H164" s="345"/>
      <c r="I164" s="345"/>
      <c r="J164" s="345"/>
      <c r="K164" s="345"/>
      <c r="L164" s="345"/>
      <c r="M164" s="345"/>
      <c r="N164" s="345"/>
      <c r="O164" s="345"/>
      <c r="P164" s="345"/>
    </row>
    <row r="165" spans="1:18" x14ac:dyDescent="0.35">
      <c r="A165" s="4"/>
      <c r="C165" s="43"/>
      <c r="D165" s="43"/>
      <c r="E165" s="44"/>
      <c r="F165" s="44"/>
      <c r="G165" s="352"/>
      <c r="H165" s="345"/>
      <c r="I165" s="345"/>
      <c r="J165" s="345"/>
      <c r="K165" s="345"/>
      <c r="L165" s="345"/>
      <c r="M165" s="345"/>
      <c r="N165" s="345"/>
      <c r="O165" s="345"/>
      <c r="P165" s="345"/>
    </row>
    <row r="166" spans="1:18" x14ac:dyDescent="0.35">
      <c r="M166" s="345"/>
    </row>
    <row r="167" spans="1:18" ht="15" thickBot="1" x14ac:dyDescent="0.4"/>
    <row r="168" spans="1:18" ht="94.5" customHeight="1" thickBot="1" x14ac:dyDescent="0.55000000000000004">
      <c r="A168" s="70">
        <f>COUNTIF(B$1:B168,"Programme Name:")</f>
        <v>5</v>
      </c>
      <c r="B168" s="151" t="s">
        <v>36</v>
      </c>
      <c r="C168" s="354" t="s">
        <v>336</v>
      </c>
      <c r="D168" s="355" t="s">
        <v>336</v>
      </c>
      <c r="E168" s="356"/>
      <c r="F168" s="357"/>
      <c r="G168" s="267"/>
      <c r="H168" s="190"/>
      <c r="I168" s="190"/>
      <c r="J168" s="190"/>
      <c r="K168" s="190"/>
      <c r="L168" s="190"/>
      <c r="M168" s="202"/>
      <c r="N168" s="190"/>
      <c r="O168" s="190"/>
      <c r="P168" s="190"/>
    </row>
    <row r="169" spans="1:18" ht="23.5" thickBot="1" x14ac:dyDescent="0.55000000000000004">
      <c r="A169" s="7"/>
      <c r="B169" s="8" t="s">
        <v>37</v>
      </c>
      <c r="C169" s="9" t="s">
        <v>12</v>
      </c>
      <c r="D169" s="151" t="s">
        <v>49</v>
      </c>
      <c r="E169" s="10" t="s">
        <v>120</v>
      </c>
      <c r="F169" s="358"/>
      <c r="G169" s="268"/>
      <c r="H169" s="189"/>
      <c r="I169" s="189"/>
      <c r="J169" s="189"/>
      <c r="K169" s="189"/>
      <c r="L169" s="189"/>
      <c r="M169" s="202"/>
      <c r="N169" s="189"/>
      <c r="O169" s="189"/>
      <c r="P169" s="189"/>
    </row>
    <row r="170" spans="1:18" ht="24.75" customHeight="1" thickBot="1" x14ac:dyDescent="0.4">
      <c r="A170" s="7"/>
      <c r="B170" s="8" t="s">
        <v>38</v>
      </c>
      <c r="C170" s="9" t="s">
        <v>9</v>
      </c>
      <c r="D170" s="151" t="s">
        <v>122</v>
      </c>
      <c r="E170" s="152">
        <v>1</v>
      </c>
      <c r="F170" s="358"/>
      <c r="G170" s="269"/>
      <c r="H170" s="191"/>
      <c r="I170" s="191"/>
      <c r="J170" s="191"/>
      <c r="K170" s="191"/>
      <c r="L170" s="191"/>
      <c r="M170" s="202"/>
      <c r="N170" s="191"/>
      <c r="O170" s="191"/>
      <c r="P170" s="191"/>
    </row>
    <row r="171" spans="1:18" ht="24.75" customHeight="1" thickBot="1" x14ac:dyDescent="0.55000000000000004">
      <c r="A171" s="4"/>
      <c r="B171" s="8" t="s">
        <v>78</v>
      </c>
      <c r="C171" s="94" t="s">
        <v>9</v>
      </c>
      <c r="D171" s="151" t="s">
        <v>145</v>
      </c>
      <c r="E171" s="209" t="s">
        <v>9</v>
      </c>
      <c r="F171" s="359"/>
      <c r="G171" s="270">
        <v>2007</v>
      </c>
      <c r="H171" s="259">
        <v>2008</v>
      </c>
      <c r="I171" s="259">
        <v>2009</v>
      </c>
      <c r="J171" s="259">
        <v>2010</v>
      </c>
      <c r="K171" s="259">
        <v>2011</v>
      </c>
      <c r="L171" s="270">
        <v>2012</v>
      </c>
      <c r="M171" s="259">
        <v>2013</v>
      </c>
      <c r="N171" s="259">
        <v>2014</v>
      </c>
      <c r="O171" s="259">
        <v>2015</v>
      </c>
      <c r="P171" s="259">
        <v>2016</v>
      </c>
      <c r="Q171" s="263">
        <v>2017</v>
      </c>
      <c r="R171" s="263">
        <v>2018</v>
      </c>
    </row>
    <row r="172" spans="1:18" ht="39.75" customHeight="1" thickBot="1" x14ac:dyDescent="0.4">
      <c r="A172" s="4"/>
      <c r="B172" s="447" t="s">
        <v>39</v>
      </c>
      <c r="C172" s="448"/>
      <c r="D172" s="448"/>
      <c r="E172" s="449"/>
      <c r="F172" s="378"/>
      <c r="G172" s="271" t="s">
        <v>40</v>
      </c>
      <c r="H172" s="192" t="s">
        <v>40</v>
      </c>
      <c r="I172" s="192" t="s">
        <v>40</v>
      </c>
      <c r="J172" s="192" t="s">
        <v>40</v>
      </c>
      <c r="K172" s="192" t="s">
        <v>40</v>
      </c>
      <c r="L172" s="271" t="s">
        <v>40</v>
      </c>
      <c r="M172" s="192" t="s">
        <v>40</v>
      </c>
      <c r="N172" s="192" t="s">
        <v>40</v>
      </c>
      <c r="O172" s="192" t="s">
        <v>40</v>
      </c>
      <c r="P172" s="192" t="s">
        <v>40</v>
      </c>
      <c r="Q172" s="11" t="s">
        <v>40</v>
      </c>
      <c r="R172" s="11" t="s">
        <v>40</v>
      </c>
    </row>
    <row r="173" spans="1:18" x14ac:dyDescent="0.35">
      <c r="A173" s="4"/>
      <c r="B173" s="12"/>
      <c r="C173" s="16" t="s">
        <v>41</v>
      </c>
      <c r="D173" s="16"/>
      <c r="E173" s="35"/>
      <c r="F173" s="360"/>
      <c r="G173" s="387" t="s">
        <v>126</v>
      </c>
      <c r="H173" s="388" t="s">
        <v>126</v>
      </c>
      <c r="I173" s="388" t="s">
        <v>126</v>
      </c>
      <c r="J173" s="388" t="s">
        <v>126</v>
      </c>
      <c r="K173" s="388" t="s">
        <v>126</v>
      </c>
      <c r="L173" s="387" t="s">
        <v>126</v>
      </c>
      <c r="M173" s="388" t="s">
        <v>126</v>
      </c>
      <c r="N173" s="388" t="s">
        <v>126</v>
      </c>
      <c r="O173" s="388" t="s">
        <v>126</v>
      </c>
      <c r="P173" s="388" t="s">
        <v>126</v>
      </c>
      <c r="Q173" s="429" t="s">
        <v>126</v>
      </c>
      <c r="R173" s="335" t="s">
        <v>126</v>
      </c>
    </row>
    <row r="174" spans="1:18" x14ac:dyDescent="0.35">
      <c r="A174" s="4"/>
      <c r="B174" s="14"/>
      <c r="C174" s="15" t="s">
        <v>42</v>
      </c>
      <c r="D174" s="15"/>
      <c r="E174" s="35"/>
      <c r="F174" s="360"/>
      <c r="G174" s="273" t="s">
        <v>126</v>
      </c>
      <c r="H174" s="194" t="s">
        <v>126</v>
      </c>
      <c r="I174" s="194" t="s">
        <v>126</v>
      </c>
      <c r="J174" s="194" t="s">
        <v>126</v>
      </c>
      <c r="K174" s="194" t="s">
        <v>126</v>
      </c>
      <c r="L174" s="273" t="s">
        <v>126</v>
      </c>
      <c r="M174" s="194" t="s">
        <v>126</v>
      </c>
      <c r="N174" s="194" t="s">
        <v>126</v>
      </c>
      <c r="O174" s="194" t="s">
        <v>126</v>
      </c>
      <c r="P174" s="194" t="s">
        <v>126</v>
      </c>
      <c r="Q174" s="430" t="s">
        <v>126</v>
      </c>
      <c r="R174" s="336" t="s">
        <v>126</v>
      </c>
    </row>
    <row r="175" spans="1:18" x14ac:dyDescent="0.35">
      <c r="A175" s="4"/>
      <c r="B175" s="12"/>
      <c r="C175" s="17" t="s">
        <v>43</v>
      </c>
      <c r="D175" s="17"/>
      <c r="E175" s="31"/>
      <c r="F175" s="360"/>
      <c r="G175" s="273" t="s">
        <v>126</v>
      </c>
      <c r="H175" s="194" t="s">
        <v>126</v>
      </c>
      <c r="I175" s="194" t="s">
        <v>126</v>
      </c>
      <c r="J175" s="194" t="s">
        <v>126</v>
      </c>
      <c r="K175" s="194" t="s">
        <v>126</v>
      </c>
      <c r="L175" s="273" t="s">
        <v>126</v>
      </c>
      <c r="M175" s="194" t="s">
        <v>126</v>
      </c>
      <c r="N175" s="194" t="s">
        <v>126</v>
      </c>
      <c r="O175" s="194" t="s">
        <v>126</v>
      </c>
      <c r="P175" s="194" t="s">
        <v>126</v>
      </c>
      <c r="Q175" s="430" t="s">
        <v>126</v>
      </c>
      <c r="R175" s="336" t="s">
        <v>126</v>
      </c>
    </row>
    <row r="176" spans="1:18" x14ac:dyDescent="0.35">
      <c r="A176" s="4"/>
      <c r="B176" s="12"/>
      <c r="C176" s="19" t="s">
        <v>44</v>
      </c>
      <c r="D176" s="19"/>
      <c r="E176" s="37"/>
      <c r="F176" s="360"/>
      <c r="G176" s="273" t="s">
        <v>126</v>
      </c>
      <c r="H176" s="194" t="s">
        <v>126</v>
      </c>
      <c r="I176" s="194" t="s">
        <v>126</v>
      </c>
      <c r="J176" s="194" t="s">
        <v>126</v>
      </c>
      <c r="K176" s="194" t="s">
        <v>126</v>
      </c>
      <c r="L176" s="273" t="s">
        <v>126</v>
      </c>
      <c r="M176" s="194" t="s">
        <v>126</v>
      </c>
      <c r="N176" s="194" t="s">
        <v>126</v>
      </c>
      <c r="O176" s="194" t="s">
        <v>126</v>
      </c>
      <c r="P176" s="194" t="s">
        <v>126</v>
      </c>
      <c r="Q176" s="431" t="s">
        <v>126</v>
      </c>
      <c r="R176" s="337" t="s">
        <v>126</v>
      </c>
    </row>
    <row r="177" spans="1:18" x14ac:dyDescent="0.35">
      <c r="A177" s="4"/>
      <c r="B177" s="12"/>
      <c r="C177" s="15" t="s">
        <v>45</v>
      </c>
      <c r="D177" s="15"/>
      <c r="E177" s="35"/>
      <c r="F177" s="360"/>
      <c r="G177" s="273" t="s">
        <v>126</v>
      </c>
      <c r="H177" s="194" t="s">
        <v>126</v>
      </c>
      <c r="I177" s="194" t="s">
        <v>126</v>
      </c>
      <c r="J177" s="194" t="s">
        <v>126</v>
      </c>
      <c r="K177" s="194" t="s">
        <v>126</v>
      </c>
      <c r="L177" s="273" t="s">
        <v>126</v>
      </c>
      <c r="M177" s="194" t="s">
        <v>126</v>
      </c>
      <c r="N177" s="194" t="s">
        <v>126</v>
      </c>
      <c r="O177" s="194" t="s">
        <v>126</v>
      </c>
      <c r="P177" s="194" t="s">
        <v>126</v>
      </c>
      <c r="Q177" s="430" t="s">
        <v>126</v>
      </c>
      <c r="R177" s="336" t="s">
        <v>126</v>
      </c>
    </row>
    <row r="178" spans="1:18" x14ac:dyDescent="0.35">
      <c r="A178" s="4"/>
      <c r="B178" s="12"/>
      <c r="C178" s="17" t="s">
        <v>46</v>
      </c>
      <c r="D178" s="17"/>
      <c r="E178" s="31"/>
      <c r="F178" s="360"/>
      <c r="G178" s="273" t="s">
        <v>126</v>
      </c>
      <c r="H178" s="194" t="s">
        <v>126</v>
      </c>
      <c r="I178" s="194" t="s">
        <v>126</v>
      </c>
      <c r="J178" s="194" t="s">
        <v>126</v>
      </c>
      <c r="K178" s="194" t="s">
        <v>126</v>
      </c>
      <c r="L178" s="273" t="s">
        <v>126</v>
      </c>
      <c r="M178" s="194" t="s">
        <v>126</v>
      </c>
      <c r="N178" s="194" t="s">
        <v>126</v>
      </c>
      <c r="O178" s="194" t="s">
        <v>126</v>
      </c>
      <c r="P178" s="194" t="s">
        <v>126</v>
      </c>
      <c r="Q178" s="336" t="s">
        <v>126</v>
      </c>
      <c r="R178" s="336" t="s">
        <v>126</v>
      </c>
    </row>
    <row r="179" spans="1:18" ht="36" customHeight="1" thickBot="1" x14ac:dyDescent="0.4">
      <c r="A179" s="7"/>
      <c r="B179" s="57"/>
      <c r="C179" s="58"/>
      <c r="D179" s="58"/>
      <c r="E179" s="59" t="s">
        <v>47</v>
      </c>
      <c r="F179" s="361"/>
      <c r="G179" s="274"/>
      <c r="H179" s="195"/>
      <c r="I179" s="195"/>
      <c r="J179" s="195"/>
      <c r="K179" s="195"/>
      <c r="L179" s="274"/>
      <c r="M179" s="391"/>
      <c r="N179" s="195"/>
      <c r="O179" s="195"/>
      <c r="P179" s="195"/>
      <c r="Q179" s="264"/>
      <c r="R179" s="21"/>
    </row>
    <row r="180" spans="1:18" x14ac:dyDescent="0.35">
      <c r="A180" s="4"/>
      <c r="B180" s="12" t="s">
        <v>48</v>
      </c>
      <c r="C180" s="16"/>
      <c r="D180" s="16"/>
      <c r="E180" s="92"/>
      <c r="F180" s="362"/>
      <c r="G180" s="275"/>
      <c r="H180" s="258"/>
      <c r="I180" s="258"/>
      <c r="J180" s="258"/>
      <c r="K180" s="258"/>
      <c r="L180" s="275"/>
      <c r="M180" s="258"/>
      <c r="N180" s="258"/>
      <c r="O180" s="258"/>
      <c r="P180" s="258"/>
      <c r="Q180" s="338"/>
      <c r="R180" s="338"/>
    </row>
    <row r="181" spans="1:18" ht="15" thickBot="1" x14ac:dyDescent="0.4">
      <c r="A181" s="4"/>
      <c r="B181" s="12" t="s">
        <v>49</v>
      </c>
      <c r="C181" s="16"/>
      <c r="D181" s="16"/>
      <c r="E181" s="92"/>
      <c r="F181" s="362"/>
      <c r="G181" s="276"/>
      <c r="H181" s="257"/>
      <c r="I181" s="257"/>
      <c r="J181" s="257"/>
      <c r="K181" s="257"/>
      <c r="L181" s="276"/>
      <c r="M181" s="392"/>
      <c r="N181" s="257"/>
      <c r="O181" s="257"/>
      <c r="P181" s="257"/>
      <c r="Q181" s="308"/>
      <c r="R181" s="308"/>
    </row>
    <row r="182" spans="1:18" ht="15" thickBot="1" x14ac:dyDescent="0.4">
      <c r="A182" s="4"/>
      <c r="B182" s="25"/>
      <c r="C182" s="26"/>
      <c r="D182" s="26"/>
      <c r="E182" s="27"/>
      <c r="F182" s="359"/>
      <c r="G182" s="409"/>
      <c r="H182" s="410"/>
      <c r="I182" s="410"/>
      <c r="J182" s="410"/>
      <c r="K182" s="410"/>
      <c r="L182" s="409"/>
      <c r="M182" s="411"/>
      <c r="N182" s="410"/>
      <c r="O182" s="410"/>
      <c r="P182" s="410"/>
      <c r="Q182" s="28"/>
      <c r="R182" s="28"/>
    </row>
    <row r="183" spans="1:18" ht="15" thickBot="1" x14ac:dyDescent="0.4">
      <c r="A183" s="4"/>
      <c r="B183" s="441"/>
      <c r="C183" s="442"/>
      <c r="D183" s="442"/>
      <c r="E183" s="443"/>
      <c r="F183" s="363"/>
      <c r="G183" s="277"/>
      <c r="H183" s="256"/>
      <c r="I183" s="256"/>
      <c r="J183" s="256"/>
      <c r="K183" s="256"/>
      <c r="L183" s="277"/>
      <c r="M183" s="393"/>
      <c r="N183" s="256"/>
      <c r="O183" s="256"/>
      <c r="P183" s="256"/>
      <c r="Q183" s="260"/>
      <c r="R183" s="260"/>
    </row>
    <row r="184" spans="1:18" ht="15" thickBot="1" x14ac:dyDescent="0.4">
      <c r="A184" s="4"/>
      <c r="B184" s="435" t="s">
        <v>51</v>
      </c>
      <c r="C184" s="436"/>
      <c r="D184" s="436"/>
      <c r="E184" s="437"/>
      <c r="F184" s="364"/>
      <c r="G184" s="271" t="s">
        <v>40</v>
      </c>
      <c r="H184" s="192" t="s">
        <v>40</v>
      </c>
      <c r="I184" s="192" t="s">
        <v>40</v>
      </c>
      <c r="J184" s="192" t="s">
        <v>40</v>
      </c>
      <c r="K184" s="192" t="s">
        <v>40</v>
      </c>
      <c r="L184" s="271" t="s">
        <v>40</v>
      </c>
      <c r="M184" s="192" t="s">
        <v>40</v>
      </c>
      <c r="N184" s="192" t="s">
        <v>40</v>
      </c>
      <c r="O184" s="192" t="s">
        <v>40</v>
      </c>
      <c r="P184" s="192" t="s">
        <v>40</v>
      </c>
      <c r="Q184" s="11" t="s">
        <v>40</v>
      </c>
      <c r="R184" s="11" t="s">
        <v>40</v>
      </c>
    </row>
    <row r="185" spans="1:18" x14ac:dyDescent="0.35">
      <c r="A185" s="4"/>
      <c r="B185" s="29"/>
      <c r="C185" s="30" t="s">
        <v>52</v>
      </c>
      <c r="D185" s="30"/>
      <c r="E185" s="348"/>
      <c r="F185" s="363"/>
      <c r="G185" s="273" t="s">
        <v>126</v>
      </c>
      <c r="H185" s="194" t="s">
        <v>126</v>
      </c>
      <c r="I185" s="194" t="s">
        <v>126</v>
      </c>
      <c r="J185" s="194" t="s">
        <v>126</v>
      </c>
      <c r="K185" s="194" t="s">
        <v>126</v>
      </c>
      <c r="L185" s="273" t="s">
        <v>126</v>
      </c>
      <c r="M185" s="194" t="s">
        <v>126</v>
      </c>
      <c r="N185" s="194" t="s">
        <v>126</v>
      </c>
      <c r="O185" s="194" t="s">
        <v>126</v>
      </c>
      <c r="P185" s="194" t="s">
        <v>126</v>
      </c>
      <c r="Q185" s="337" t="s">
        <v>126</v>
      </c>
      <c r="R185" s="337" t="s">
        <v>126</v>
      </c>
    </row>
    <row r="186" spans="1:18" ht="15" thickBot="1" x14ac:dyDescent="0.4">
      <c r="A186" s="4"/>
      <c r="B186" s="12"/>
      <c r="C186" s="365" t="s">
        <v>136</v>
      </c>
      <c r="D186" s="18"/>
      <c r="E186" s="31"/>
      <c r="F186" s="360"/>
      <c r="G186" s="273" t="s">
        <v>126</v>
      </c>
      <c r="H186" s="194" t="s">
        <v>126</v>
      </c>
      <c r="I186" s="194" t="s">
        <v>126</v>
      </c>
      <c r="J186" s="194" t="s">
        <v>126</v>
      </c>
      <c r="K186" s="194" t="s">
        <v>126</v>
      </c>
      <c r="L186" s="273" t="s">
        <v>126</v>
      </c>
      <c r="M186" s="194" t="s">
        <v>126</v>
      </c>
      <c r="N186" s="194" t="s">
        <v>126</v>
      </c>
      <c r="O186" s="194" t="s">
        <v>126</v>
      </c>
      <c r="P186" s="194" t="s">
        <v>126</v>
      </c>
      <c r="Q186" s="336" t="s">
        <v>126</v>
      </c>
      <c r="R186" s="336" t="s">
        <v>126</v>
      </c>
    </row>
    <row r="187" spans="1:18" x14ac:dyDescent="0.35">
      <c r="A187" s="4"/>
      <c r="B187" s="12" t="s">
        <v>48</v>
      </c>
      <c r="C187" s="16"/>
      <c r="D187" s="16"/>
      <c r="E187" s="92"/>
      <c r="F187" s="362"/>
      <c r="G187" s="275"/>
      <c r="H187" s="258"/>
      <c r="I187" s="258"/>
      <c r="J187" s="258"/>
      <c r="K187" s="258"/>
      <c r="L187" s="275"/>
      <c r="M187" s="394"/>
      <c r="N187" s="258"/>
      <c r="O187" s="258"/>
      <c r="P187" s="258"/>
      <c r="Q187" s="261"/>
      <c r="R187" s="261"/>
    </row>
    <row r="188" spans="1:18" ht="15" thickBot="1" x14ac:dyDescent="0.4">
      <c r="A188" s="4"/>
      <c r="B188" s="12" t="s">
        <v>49</v>
      </c>
      <c r="C188" s="16"/>
      <c r="D188" s="16"/>
      <c r="E188" s="92" t="s">
        <v>50</v>
      </c>
      <c r="F188" s="362"/>
      <c r="G188" s="276"/>
      <c r="H188" s="257"/>
      <c r="I188" s="257"/>
      <c r="J188" s="257"/>
      <c r="K188" s="257"/>
      <c r="L188" s="276"/>
      <c r="M188" s="201"/>
      <c r="N188" s="257"/>
      <c r="O188" s="257"/>
      <c r="P188" s="257"/>
      <c r="Q188" s="262"/>
      <c r="R188" s="262"/>
    </row>
    <row r="189" spans="1:18" ht="15" thickBot="1" x14ac:dyDescent="0.4">
      <c r="A189" s="4"/>
      <c r="B189" s="32"/>
      <c r="C189" s="33"/>
      <c r="D189" s="33"/>
      <c r="E189" s="34"/>
      <c r="F189" s="360"/>
      <c r="G189" s="409"/>
      <c r="H189" s="410"/>
      <c r="I189" s="410"/>
      <c r="J189" s="410"/>
      <c r="K189" s="410"/>
      <c r="L189" s="409"/>
      <c r="M189" s="410"/>
      <c r="N189" s="410"/>
      <c r="O189" s="410"/>
      <c r="P189" s="410"/>
      <c r="Q189" s="28"/>
      <c r="R189" s="28"/>
    </row>
    <row r="190" spans="1:18" ht="15" thickBot="1" x14ac:dyDescent="0.4">
      <c r="A190" s="4"/>
      <c r="B190" s="441"/>
      <c r="C190" s="442"/>
      <c r="D190" s="442"/>
      <c r="E190" s="443"/>
      <c r="F190" s="363"/>
      <c r="G190" s="277"/>
      <c r="H190" s="256"/>
      <c r="I190" s="256"/>
      <c r="J190" s="256"/>
      <c r="K190" s="256"/>
      <c r="L190" s="277"/>
      <c r="M190" s="256"/>
      <c r="N190" s="256"/>
      <c r="O190" s="256"/>
      <c r="P190" s="256"/>
      <c r="Q190" s="260"/>
      <c r="R190" s="260"/>
    </row>
    <row r="191" spans="1:18" ht="33.75" customHeight="1" thickBot="1" x14ac:dyDescent="0.4">
      <c r="A191" s="4"/>
      <c r="B191" s="444" t="s">
        <v>67</v>
      </c>
      <c r="C191" s="445"/>
      <c r="D191" s="445"/>
      <c r="E191" s="446"/>
      <c r="F191" s="366"/>
      <c r="G191" s="271" t="s">
        <v>40</v>
      </c>
      <c r="H191" s="192" t="s">
        <v>40</v>
      </c>
      <c r="I191" s="192" t="s">
        <v>40</v>
      </c>
      <c r="J191" s="192" t="s">
        <v>40</v>
      </c>
      <c r="K191" s="192" t="s">
        <v>40</v>
      </c>
      <c r="L191" s="271" t="s">
        <v>40</v>
      </c>
      <c r="M191" s="192" t="s">
        <v>40</v>
      </c>
      <c r="N191" s="192" t="s">
        <v>40</v>
      </c>
      <c r="O191" s="192" t="s">
        <v>40</v>
      </c>
      <c r="P191" s="192" t="s">
        <v>40</v>
      </c>
      <c r="Q191" s="11" t="s">
        <v>40</v>
      </c>
      <c r="R191" s="11" t="s">
        <v>40</v>
      </c>
    </row>
    <row r="192" spans="1:18" ht="15" thickBot="1" x14ac:dyDescent="0.4">
      <c r="A192" s="4"/>
      <c r="B192" s="12"/>
      <c r="C192" s="367" t="s">
        <v>53</v>
      </c>
      <c r="D192" s="367"/>
      <c r="E192" s="368"/>
      <c r="F192" s="360"/>
      <c r="G192" s="369" t="s">
        <v>126</v>
      </c>
      <c r="H192" s="370" t="s">
        <v>126</v>
      </c>
      <c r="I192" s="370" t="s">
        <v>126</v>
      </c>
      <c r="J192" s="370" t="s">
        <v>126</v>
      </c>
      <c r="K192" s="370" t="s">
        <v>126</v>
      </c>
      <c r="L192" s="369" t="s">
        <v>126</v>
      </c>
      <c r="M192" s="370" t="s">
        <v>126</v>
      </c>
      <c r="N192" s="370" t="s">
        <v>126</v>
      </c>
      <c r="O192" s="370" t="s">
        <v>126</v>
      </c>
      <c r="P192" s="370" t="s">
        <v>126</v>
      </c>
      <c r="Q192" s="371" t="s">
        <v>126</v>
      </c>
      <c r="R192" s="371" t="s">
        <v>126</v>
      </c>
    </row>
    <row r="193" spans="1:18" x14ac:dyDescent="0.35">
      <c r="A193" s="4"/>
      <c r="B193" s="12" t="s">
        <v>48</v>
      </c>
      <c r="C193" s="16"/>
      <c r="D193" s="16"/>
      <c r="E193" s="92"/>
      <c r="F193" s="362"/>
      <c r="G193" s="278"/>
      <c r="H193" s="197"/>
      <c r="I193" s="197"/>
      <c r="J193" s="197"/>
      <c r="K193" s="197"/>
      <c r="L193" s="278"/>
      <c r="M193" s="197"/>
      <c r="N193" s="197"/>
      <c r="O193" s="197"/>
      <c r="P193" s="197"/>
      <c r="Q193" s="339"/>
      <c r="R193" s="36"/>
    </row>
    <row r="194" spans="1:18" ht="15" thickBot="1" x14ac:dyDescent="0.4">
      <c r="A194" s="4"/>
      <c r="B194" s="12" t="s">
        <v>49</v>
      </c>
      <c r="C194" s="16"/>
      <c r="D194" s="16"/>
      <c r="E194" s="92" t="s">
        <v>50</v>
      </c>
      <c r="F194" s="362"/>
      <c r="G194" s="279"/>
      <c r="H194" s="198"/>
      <c r="I194" s="198"/>
      <c r="J194" s="198"/>
      <c r="K194" s="198"/>
      <c r="L194" s="279"/>
      <c r="M194" s="395"/>
      <c r="N194" s="198"/>
      <c r="O194" s="198"/>
      <c r="P194" s="198"/>
      <c r="Q194" s="372"/>
      <c r="R194" s="372"/>
    </row>
    <row r="195" spans="1:18" ht="15" thickBot="1" x14ac:dyDescent="0.4">
      <c r="A195" s="4"/>
      <c r="B195" s="32"/>
      <c r="C195" s="33"/>
      <c r="D195" s="33"/>
      <c r="E195" s="34"/>
      <c r="F195" s="360"/>
      <c r="G195" s="412"/>
      <c r="H195" s="413"/>
      <c r="I195" s="413"/>
      <c r="J195" s="413"/>
      <c r="K195" s="413"/>
      <c r="L195" s="412"/>
      <c r="M195" s="413"/>
      <c r="N195" s="413"/>
      <c r="O195" s="413"/>
      <c r="P195" s="413"/>
      <c r="Q195" s="373"/>
      <c r="R195" s="373"/>
    </row>
    <row r="196" spans="1:18" ht="45.75" customHeight="1" thickBot="1" x14ac:dyDescent="0.4">
      <c r="A196" s="4"/>
      <c r="B196" s="438" t="s">
        <v>68</v>
      </c>
      <c r="C196" s="439"/>
      <c r="D196" s="439"/>
      <c r="E196" s="440"/>
      <c r="F196" s="374"/>
      <c r="G196" s="277"/>
      <c r="H196" s="256"/>
      <c r="I196" s="256"/>
      <c r="J196" s="256"/>
      <c r="K196" s="256"/>
      <c r="L196" s="277"/>
      <c r="M196" s="256"/>
      <c r="N196" s="256"/>
      <c r="O196" s="256"/>
      <c r="P196" s="256"/>
      <c r="Q196" s="260"/>
      <c r="R196" s="260"/>
    </row>
    <row r="197" spans="1:18" ht="45.75" customHeight="1" thickBot="1" x14ac:dyDescent="0.4">
      <c r="A197" s="4"/>
      <c r="B197" s="450" t="s">
        <v>54</v>
      </c>
      <c r="C197" s="451"/>
      <c r="D197" s="451"/>
      <c r="E197" s="452"/>
      <c r="F197" s="375"/>
      <c r="G197" s="271" t="s">
        <v>40</v>
      </c>
      <c r="H197" s="192" t="s">
        <v>40</v>
      </c>
      <c r="I197" s="192" t="s">
        <v>40</v>
      </c>
      <c r="J197" s="192" t="s">
        <v>40</v>
      </c>
      <c r="K197" s="192" t="s">
        <v>40</v>
      </c>
      <c r="L197" s="271" t="s">
        <v>40</v>
      </c>
      <c r="M197" s="192" t="s">
        <v>40</v>
      </c>
      <c r="N197" s="192" t="s">
        <v>40</v>
      </c>
      <c r="O197" s="192" t="s">
        <v>40</v>
      </c>
      <c r="P197" s="192" t="s">
        <v>40</v>
      </c>
      <c r="Q197" s="11" t="s">
        <v>40</v>
      </c>
      <c r="R197" s="11" t="s">
        <v>40</v>
      </c>
    </row>
    <row r="198" spans="1:18" x14ac:dyDescent="0.35">
      <c r="A198" s="4"/>
      <c r="B198" s="22"/>
      <c r="C198" s="13" t="s">
        <v>135</v>
      </c>
      <c r="D198" s="13"/>
      <c r="E198" s="37"/>
      <c r="F198" s="360"/>
      <c r="G198" s="272" t="s">
        <v>126</v>
      </c>
      <c r="H198" s="193" t="s">
        <v>126</v>
      </c>
      <c r="I198" s="193" t="s">
        <v>126</v>
      </c>
      <c r="J198" s="193" t="s">
        <v>126</v>
      </c>
      <c r="K198" s="193" t="s">
        <v>126</v>
      </c>
      <c r="L198" s="272" t="s">
        <v>126</v>
      </c>
      <c r="M198" s="193" t="s">
        <v>126</v>
      </c>
      <c r="N198" s="193" t="s">
        <v>126</v>
      </c>
      <c r="O198" s="193" t="s">
        <v>126</v>
      </c>
      <c r="P198" s="193" t="s">
        <v>126</v>
      </c>
      <c r="Q198" s="335" t="s">
        <v>126</v>
      </c>
      <c r="R198" s="335" t="s">
        <v>126</v>
      </c>
    </row>
    <row r="199" spans="1:18" ht="15" thickBot="1" x14ac:dyDescent="0.4">
      <c r="A199" s="4"/>
      <c r="B199" s="38"/>
      <c r="C199" s="17" t="s">
        <v>55</v>
      </c>
      <c r="D199" s="17"/>
      <c r="E199" s="39"/>
      <c r="F199" s="360"/>
      <c r="G199" s="280" t="s">
        <v>126</v>
      </c>
      <c r="H199" s="200" t="s">
        <v>126</v>
      </c>
      <c r="I199" s="200" t="s">
        <v>126</v>
      </c>
      <c r="J199" s="200" t="s">
        <v>126</v>
      </c>
      <c r="K199" s="200" t="s">
        <v>126</v>
      </c>
      <c r="L199" s="280" t="s">
        <v>126</v>
      </c>
      <c r="M199" s="200" t="s">
        <v>126</v>
      </c>
      <c r="N199" s="200" t="s">
        <v>126</v>
      </c>
      <c r="O199" s="200" t="s">
        <v>126</v>
      </c>
      <c r="P199" s="200" t="s">
        <v>126</v>
      </c>
      <c r="Q199" s="340" t="s">
        <v>126</v>
      </c>
      <c r="R199" s="340" t="s">
        <v>126</v>
      </c>
    </row>
    <row r="200" spans="1:18" x14ac:dyDescent="0.35">
      <c r="A200" s="4"/>
      <c r="B200" s="12" t="s">
        <v>48</v>
      </c>
      <c r="C200" s="16"/>
      <c r="D200" s="16"/>
      <c r="E200" s="92"/>
      <c r="F200" s="362"/>
      <c r="G200" s="278"/>
      <c r="H200" s="197"/>
      <c r="I200" s="197"/>
      <c r="J200" s="197"/>
      <c r="K200" s="197"/>
      <c r="L200" s="278"/>
      <c r="M200" s="197"/>
      <c r="N200" s="197"/>
      <c r="O200" s="197"/>
      <c r="P200" s="197"/>
      <c r="Q200" s="36"/>
      <c r="R200" s="36"/>
    </row>
    <row r="201" spans="1:18" ht="15" thickBot="1" x14ac:dyDescent="0.4">
      <c r="A201" s="4"/>
      <c r="B201" s="40" t="s">
        <v>49</v>
      </c>
      <c r="C201" s="41"/>
      <c r="D201" s="41"/>
      <c r="E201" s="376" t="s">
        <v>50</v>
      </c>
      <c r="F201" s="377"/>
      <c r="G201" s="281"/>
      <c r="H201" s="201"/>
      <c r="I201" s="201"/>
      <c r="J201" s="201"/>
      <c r="K201" s="201"/>
      <c r="L201" s="281"/>
      <c r="M201" s="201"/>
      <c r="N201" s="201"/>
      <c r="O201" s="201"/>
      <c r="P201" s="201"/>
      <c r="Q201" s="24"/>
      <c r="R201" s="24"/>
    </row>
    <row r="202" spans="1:18" ht="23" x14ac:dyDescent="0.5">
      <c r="A202" s="4"/>
      <c r="B202" s="397" t="s">
        <v>56</v>
      </c>
      <c r="C202" s="398" t="str">
        <f xml:space="preserve"> C168</f>
        <v>Pension 5</v>
      </c>
      <c r="D202" s="398"/>
      <c r="E202" s="399"/>
      <c r="F202" s="362"/>
      <c r="G202" s="282"/>
      <c r="H202" s="199"/>
      <c r="I202" s="199"/>
      <c r="J202" s="199"/>
      <c r="K202" s="199"/>
      <c r="L202" s="199"/>
      <c r="M202" s="202"/>
      <c r="N202" s="199"/>
      <c r="O202" s="199"/>
      <c r="P202" s="199"/>
    </row>
    <row r="203" spans="1:18" x14ac:dyDescent="0.35">
      <c r="A203" s="4"/>
      <c r="B203" s="4"/>
      <c r="C203" s="43"/>
      <c r="D203" s="43"/>
      <c r="E203" s="44"/>
      <c r="F203" s="44"/>
      <c r="G203" s="352"/>
      <c r="H203" s="345"/>
      <c r="I203" s="345"/>
      <c r="J203" s="345"/>
      <c r="K203" s="345"/>
      <c r="L203" s="345"/>
      <c r="M203" s="345"/>
      <c r="N203" s="345"/>
      <c r="O203" s="345"/>
      <c r="P203" s="345"/>
    </row>
    <row r="204" spans="1:18" x14ac:dyDescent="0.35">
      <c r="A204" s="4"/>
      <c r="B204" s="4"/>
      <c r="C204" s="43"/>
      <c r="D204" s="43"/>
      <c r="E204" s="44"/>
      <c r="F204" s="44"/>
      <c r="G204" s="352"/>
      <c r="H204" s="345"/>
      <c r="I204" s="345"/>
      <c r="J204" s="345"/>
      <c r="K204" s="345"/>
      <c r="L204" s="345"/>
      <c r="M204" s="345"/>
      <c r="N204" s="345"/>
      <c r="O204" s="345"/>
      <c r="P204" s="345"/>
    </row>
    <row r="205" spans="1:18" x14ac:dyDescent="0.35">
      <c r="A205" s="4"/>
      <c r="C205" s="43"/>
      <c r="D205" s="43"/>
      <c r="E205" s="44"/>
      <c r="F205" s="44"/>
      <c r="G205" s="352"/>
      <c r="H205" s="345"/>
      <c r="I205" s="345"/>
      <c r="J205" s="345"/>
      <c r="K205" s="345"/>
      <c r="L205" s="345"/>
      <c r="M205" s="345"/>
      <c r="N205" s="345"/>
      <c r="O205" s="345"/>
      <c r="P205" s="345"/>
    </row>
    <row r="206" spans="1:18" x14ac:dyDescent="0.35">
      <c r="M206" s="345"/>
    </row>
    <row r="207" spans="1:18" ht="15" thickBot="1" x14ac:dyDescent="0.4"/>
    <row r="208" spans="1:18" ht="94.5" customHeight="1" thickBot="1" x14ac:dyDescent="0.55000000000000004">
      <c r="A208" s="70">
        <f>COUNTIF(B$1:B208,"Programme Name:")</f>
        <v>6</v>
      </c>
      <c r="B208" s="151" t="s">
        <v>36</v>
      </c>
      <c r="C208" s="354" t="s">
        <v>125</v>
      </c>
      <c r="D208" s="355" t="s">
        <v>125</v>
      </c>
      <c r="E208" s="356"/>
      <c r="F208" s="357"/>
      <c r="G208" s="267"/>
      <c r="H208" s="190"/>
      <c r="I208" s="190"/>
      <c r="J208" s="190"/>
      <c r="K208" s="190"/>
      <c r="L208" s="190"/>
      <c r="M208" s="202"/>
      <c r="N208" s="190"/>
      <c r="O208" s="190"/>
      <c r="P208" s="190"/>
    </row>
    <row r="209" spans="1:18" ht="23.5" thickBot="1" x14ac:dyDescent="0.55000000000000004">
      <c r="A209" s="7"/>
      <c r="B209" s="8" t="s">
        <v>37</v>
      </c>
      <c r="C209" s="9" t="s">
        <v>13</v>
      </c>
      <c r="D209" s="151" t="s">
        <v>49</v>
      </c>
      <c r="E209" s="10" t="s">
        <v>119</v>
      </c>
      <c r="F209" s="358"/>
      <c r="G209" s="268"/>
      <c r="H209" s="189"/>
      <c r="I209" s="189"/>
      <c r="J209" s="189"/>
      <c r="K209" s="189"/>
      <c r="L209" s="189"/>
      <c r="M209" s="202"/>
      <c r="N209" s="189"/>
      <c r="O209" s="189"/>
      <c r="P209" s="189"/>
    </row>
    <row r="210" spans="1:18" ht="24.75" customHeight="1" thickBot="1" x14ac:dyDescent="0.4">
      <c r="A210" s="7"/>
      <c r="B210" s="8" t="s">
        <v>38</v>
      </c>
      <c r="C210" s="9" t="s">
        <v>9</v>
      </c>
      <c r="D210" s="151" t="s">
        <v>122</v>
      </c>
      <c r="E210" s="152">
        <v>1</v>
      </c>
      <c r="F210" s="358"/>
      <c r="G210" s="269"/>
      <c r="H210" s="191"/>
      <c r="I210" s="191"/>
      <c r="J210" s="191"/>
      <c r="K210" s="191"/>
      <c r="L210" s="191"/>
      <c r="M210" s="202"/>
      <c r="N210" s="191"/>
      <c r="O210" s="191"/>
      <c r="P210" s="191"/>
    </row>
    <row r="211" spans="1:18" ht="24.75" customHeight="1" thickBot="1" x14ac:dyDescent="0.55000000000000004">
      <c r="A211" s="4"/>
      <c r="B211" s="8" t="s">
        <v>78</v>
      </c>
      <c r="C211" s="94" t="s">
        <v>9</v>
      </c>
      <c r="D211" s="151" t="s">
        <v>145</v>
      </c>
      <c r="E211" s="209" t="s">
        <v>9</v>
      </c>
      <c r="F211" s="359"/>
      <c r="G211" s="270">
        <v>2007</v>
      </c>
      <c r="H211" s="259">
        <v>2008</v>
      </c>
      <c r="I211" s="259">
        <v>2009</v>
      </c>
      <c r="J211" s="259">
        <v>2010</v>
      </c>
      <c r="K211" s="259">
        <v>2011</v>
      </c>
      <c r="L211" s="270">
        <v>2012</v>
      </c>
      <c r="M211" s="259">
        <v>2013</v>
      </c>
      <c r="N211" s="259">
        <v>2014</v>
      </c>
      <c r="O211" s="259">
        <v>2015</v>
      </c>
      <c r="P211" s="259">
        <v>2016</v>
      </c>
      <c r="Q211" s="263">
        <v>2017</v>
      </c>
      <c r="R211" s="263">
        <v>2018</v>
      </c>
    </row>
    <row r="212" spans="1:18" ht="39.75" customHeight="1" thickBot="1" x14ac:dyDescent="0.4">
      <c r="A212" s="4"/>
      <c r="B212" s="447" t="s">
        <v>39</v>
      </c>
      <c r="C212" s="448"/>
      <c r="D212" s="448"/>
      <c r="E212" s="449"/>
      <c r="F212" s="378"/>
      <c r="G212" s="271" t="s">
        <v>40</v>
      </c>
      <c r="H212" s="192" t="s">
        <v>40</v>
      </c>
      <c r="I212" s="192" t="s">
        <v>40</v>
      </c>
      <c r="J212" s="192" t="s">
        <v>40</v>
      </c>
      <c r="K212" s="192" t="s">
        <v>40</v>
      </c>
      <c r="L212" s="271" t="s">
        <v>40</v>
      </c>
      <c r="M212" s="192" t="s">
        <v>40</v>
      </c>
      <c r="N212" s="192" t="s">
        <v>40</v>
      </c>
      <c r="O212" s="192" t="s">
        <v>40</v>
      </c>
      <c r="P212" s="192" t="s">
        <v>40</v>
      </c>
      <c r="Q212" s="11" t="s">
        <v>40</v>
      </c>
      <c r="R212" s="11" t="s">
        <v>40</v>
      </c>
    </row>
    <row r="213" spans="1:18" x14ac:dyDescent="0.35">
      <c r="A213" s="4"/>
      <c r="B213" s="12"/>
      <c r="C213" s="16" t="s">
        <v>41</v>
      </c>
      <c r="D213" s="16"/>
      <c r="E213" s="35"/>
      <c r="F213" s="360"/>
      <c r="G213" s="387">
        <v>13409</v>
      </c>
      <c r="H213" s="388">
        <v>14639</v>
      </c>
      <c r="I213" s="388">
        <v>16893</v>
      </c>
      <c r="J213" s="388">
        <v>19327</v>
      </c>
      <c r="K213" s="388">
        <v>20602</v>
      </c>
      <c r="L213" s="387">
        <v>21632</v>
      </c>
      <c r="M213" s="388">
        <v>22965</v>
      </c>
      <c r="N213" s="388">
        <v>24231</v>
      </c>
      <c r="O213" s="388">
        <v>25457</v>
      </c>
      <c r="P213" s="388">
        <v>29121</v>
      </c>
      <c r="Q213" s="335">
        <v>27048</v>
      </c>
      <c r="R213" s="335">
        <v>27511</v>
      </c>
    </row>
    <row r="214" spans="1:18" x14ac:dyDescent="0.35">
      <c r="A214" s="4"/>
      <c r="B214" s="14"/>
      <c r="C214" s="15" t="s">
        <v>42</v>
      </c>
      <c r="D214" s="15"/>
      <c r="E214" s="35"/>
      <c r="F214" s="360"/>
      <c r="G214" s="273" t="s">
        <v>126</v>
      </c>
      <c r="H214" s="194" t="s">
        <v>126</v>
      </c>
      <c r="I214" s="194" t="s">
        <v>126</v>
      </c>
      <c r="J214" s="194" t="s">
        <v>126</v>
      </c>
      <c r="K214" s="194" t="s">
        <v>126</v>
      </c>
      <c r="L214" s="273" t="s">
        <v>126</v>
      </c>
      <c r="M214" s="194" t="s">
        <v>126</v>
      </c>
      <c r="N214" s="194" t="s">
        <v>126</v>
      </c>
      <c r="O214" s="194" t="s">
        <v>126</v>
      </c>
      <c r="P214" s="194" t="s">
        <v>126</v>
      </c>
      <c r="Q214" s="336" t="s">
        <v>126</v>
      </c>
      <c r="R214" s="336" t="s">
        <v>126</v>
      </c>
    </row>
    <row r="215" spans="1:18" x14ac:dyDescent="0.35">
      <c r="A215" s="4"/>
      <c r="B215" s="12"/>
      <c r="C215" s="17" t="s">
        <v>43</v>
      </c>
      <c r="D215" s="17"/>
      <c r="E215" s="31"/>
      <c r="F215" s="360"/>
      <c r="G215" s="273" t="s">
        <v>126</v>
      </c>
      <c r="H215" s="194" t="s">
        <v>126</v>
      </c>
      <c r="I215" s="194" t="s">
        <v>126</v>
      </c>
      <c r="J215" s="194" t="s">
        <v>126</v>
      </c>
      <c r="K215" s="194" t="s">
        <v>126</v>
      </c>
      <c r="L215" s="273" t="s">
        <v>126</v>
      </c>
      <c r="M215" s="194" t="s">
        <v>126</v>
      </c>
      <c r="N215" s="194" t="s">
        <v>126</v>
      </c>
      <c r="O215" s="194" t="s">
        <v>126</v>
      </c>
      <c r="P215" s="194" t="s">
        <v>126</v>
      </c>
      <c r="Q215" s="336" t="s">
        <v>126</v>
      </c>
      <c r="R215" s="336" t="s">
        <v>126</v>
      </c>
    </row>
    <row r="216" spans="1:18" x14ac:dyDescent="0.35">
      <c r="A216" s="4"/>
      <c r="B216" s="12"/>
      <c r="C216" s="19" t="s">
        <v>44</v>
      </c>
      <c r="D216" s="19"/>
      <c r="E216" s="37"/>
      <c r="F216" s="360"/>
      <c r="G216" s="273" t="s">
        <v>126</v>
      </c>
      <c r="H216" s="194" t="s">
        <v>126</v>
      </c>
      <c r="I216" s="194" t="s">
        <v>126</v>
      </c>
      <c r="J216" s="194" t="s">
        <v>126</v>
      </c>
      <c r="K216" s="194" t="s">
        <v>126</v>
      </c>
      <c r="L216" s="273" t="s">
        <v>126</v>
      </c>
      <c r="M216" s="194" t="s">
        <v>126</v>
      </c>
      <c r="N216" s="194" t="s">
        <v>126</v>
      </c>
      <c r="O216" s="194" t="s">
        <v>126</v>
      </c>
      <c r="P216" s="194" t="s">
        <v>126</v>
      </c>
      <c r="Q216" s="337" t="s">
        <v>126</v>
      </c>
      <c r="R216" s="337" t="s">
        <v>126</v>
      </c>
    </row>
    <row r="217" spans="1:18" x14ac:dyDescent="0.35">
      <c r="A217" s="4"/>
      <c r="B217" s="12"/>
      <c r="C217" s="15" t="s">
        <v>45</v>
      </c>
      <c r="D217" s="15"/>
      <c r="E217" s="35"/>
      <c r="F217" s="360"/>
      <c r="G217" s="273" t="s">
        <v>126</v>
      </c>
      <c r="H217" s="194" t="s">
        <v>126</v>
      </c>
      <c r="I217" s="194" t="s">
        <v>126</v>
      </c>
      <c r="J217" s="194" t="s">
        <v>126</v>
      </c>
      <c r="K217" s="194" t="s">
        <v>126</v>
      </c>
      <c r="L217" s="273" t="s">
        <v>126</v>
      </c>
      <c r="M217" s="194" t="s">
        <v>126</v>
      </c>
      <c r="N217" s="194" t="s">
        <v>126</v>
      </c>
      <c r="O217" s="194" t="s">
        <v>126</v>
      </c>
      <c r="P217" s="194" t="s">
        <v>126</v>
      </c>
      <c r="Q217" s="336" t="s">
        <v>126</v>
      </c>
      <c r="R217" s="336" t="s">
        <v>126</v>
      </c>
    </row>
    <row r="218" spans="1:18" x14ac:dyDescent="0.35">
      <c r="A218" s="4"/>
      <c r="B218" s="12"/>
      <c r="C218" s="17" t="s">
        <v>46</v>
      </c>
      <c r="D218" s="17"/>
      <c r="E218" s="31"/>
      <c r="F218" s="360"/>
      <c r="G218" s="273" t="s">
        <v>126</v>
      </c>
      <c r="H218" s="194" t="s">
        <v>126</v>
      </c>
      <c r="I218" s="194" t="s">
        <v>126</v>
      </c>
      <c r="J218" s="194" t="s">
        <v>126</v>
      </c>
      <c r="K218" s="194" t="s">
        <v>126</v>
      </c>
      <c r="L218" s="273" t="s">
        <v>126</v>
      </c>
      <c r="M218" s="194" t="s">
        <v>126</v>
      </c>
      <c r="N218" s="194" t="s">
        <v>126</v>
      </c>
      <c r="O218" s="194" t="s">
        <v>126</v>
      </c>
      <c r="P218" s="194" t="s">
        <v>126</v>
      </c>
      <c r="Q218" s="336" t="s">
        <v>126</v>
      </c>
      <c r="R218" s="336" t="s">
        <v>126</v>
      </c>
    </row>
    <row r="219" spans="1:18" ht="36" customHeight="1" thickBot="1" x14ac:dyDescent="0.4">
      <c r="A219" s="7"/>
      <c r="B219" s="57"/>
      <c r="C219" s="58"/>
      <c r="D219" s="58"/>
      <c r="E219" s="59" t="s">
        <v>47</v>
      </c>
      <c r="F219" s="361"/>
      <c r="G219" s="274" t="s">
        <v>5</v>
      </c>
      <c r="H219" s="195" t="s">
        <v>5</v>
      </c>
      <c r="I219" s="195" t="s">
        <v>5</v>
      </c>
      <c r="J219" s="195" t="s">
        <v>5</v>
      </c>
      <c r="K219" s="195" t="s">
        <v>5</v>
      </c>
      <c r="L219" s="274" t="s">
        <v>5</v>
      </c>
      <c r="M219" s="391" t="s">
        <v>5</v>
      </c>
      <c r="N219" s="195" t="s">
        <v>5</v>
      </c>
      <c r="O219" s="195" t="s">
        <v>5</v>
      </c>
      <c r="P219" s="195" t="s">
        <v>5</v>
      </c>
      <c r="Q219" s="264" t="s">
        <v>5</v>
      </c>
      <c r="R219" s="21" t="s">
        <v>5</v>
      </c>
    </row>
    <row r="220" spans="1:18" x14ac:dyDescent="0.35">
      <c r="A220" s="4"/>
      <c r="B220" s="12" t="s">
        <v>48</v>
      </c>
      <c r="C220" s="16"/>
      <c r="D220" s="16"/>
      <c r="E220" s="92"/>
      <c r="F220" s="362"/>
      <c r="G220" s="275"/>
      <c r="H220" s="258"/>
      <c r="I220" s="258"/>
      <c r="J220" s="258"/>
      <c r="K220" s="258"/>
      <c r="L220" s="275"/>
      <c r="M220" s="258"/>
      <c r="N220" s="258"/>
      <c r="O220" s="258"/>
      <c r="P220" s="258"/>
      <c r="Q220" s="423"/>
      <c r="R220" s="423"/>
    </row>
    <row r="221" spans="1:18" ht="15" thickBot="1" x14ac:dyDescent="0.4">
      <c r="A221" s="4"/>
      <c r="B221" s="12" t="s">
        <v>49</v>
      </c>
      <c r="C221" s="16"/>
      <c r="D221" s="16"/>
      <c r="E221" s="92"/>
      <c r="F221" s="362"/>
      <c r="G221" s="276"/>
      <c r="H221" s="257"/>
      <c r="I221" s="257"/>
      <c r="J221" s="257"/>
      <c r="K221" s="257"/>
      <c r="L221" s="276"/>
      <c r="M221" s="392"/>
      <c r="N221" s="257"/>
      <c r="O221" s="257"/>
      <c r="P221" s="257"/>
      <c r="Q221" s="308"/>
      <c r="R221" s="308"/>
    </row>
    <row r="222" spans="1:18" ht="15" thickBot="1" x14ac:dyDescent="0.4">
      <c r="A222" s="4"/>
      <c r="B222" s="25"/>
      <c r="C222" s="26"/>
      <c r="D222" s="26"/>
      <c r="E222" s="27"/>
      <c r="F222" s="359"/>
      <c r="G222" s="409"/>
      <c r="H222" s="410"/>
      <c r="I222" s="410"/>
      <c r="J222" s="410"/>
      <c r="K222" s="410"/>
      <c r="L222" s="409"/>
      <c r="M222" s="411"/>
      <c r="N222" s="410"/>
      <c r="O222" s="410"/>
      <c r="P222" s="410"/>
      <c r="Q222" s="28"/>
      <c r="R222" s="28"/>
    </row>
    <row r="223" spans="1:18" ht="15" thickBot="1" x14ac:dyDescent="0.4">
      <c r="A223" s="4"/>
      <c r="B223" s="441"/>
      <c r="C223" s="442"/>
      <c r="D223" s="442"/>
      <c r="E223" s="443"/>
      <c r="F223" s="363"/>
      <c r="G223" s="277"/>
      <c r="H223" s="256"/>
      <c r="I223" s="256"/>
      <c r="J223" s="256"/>
      <c r="K223" s="256"/>
      <c r="L223" s="277"/>
      <c r="M223" s="393"/>
      <c r="N223" s="256"/>
      <c r="O223" s="256"/>
      <c r="P223" s="256"/>
      <c r="Q223" s="260"/>
      <c r="R223" s="260"/>
    </row>
    <row r="224" spans="1:18" ht="15" thickBot="1" x14ac:dyDescent="0.4">
      <c r="A224" s="4"/>
      <c r="B224" s="435" t="s">
        <v>51</v>
      </c>
      <c r="C224" s="436"/>
      <c r="D224" s="436"/>
      <c r="E224" s="437"/>
      <c r="F224" s="364"/>
      <c r="G224" s="271" t="s">
        <v>40</v>
      </c>
      <c r="H224" s="192" t="s">
        <v>40</v>
      </c>
      <c r="I224" s="192" t="s">
        <v>40</v>
      </c>
      <c r="J224" s="192" t="s">
        <v>40</v>
      </c>
      <c r="K224" s="192" t="s">
        <v>40</v>
      </c>
      <c r="L224" s="271" t="s">
        <v>40</v>
      </c>
      <c r="M224" s="192" t="s">
        <v>40</v>
      </c>
      <c r="N224" s="192" t="s">
        <v>40</v>
      </c>
      <c r="O224" s="192" t="s">
        <v>40</v>
      </c>
      <c r="P224" s="192" t="s">
        <v>40</v>
      </c>
      <c r="Q224" s="11" t="s">
        <v>40</v>
      </c>
      <c r="R224" s="11" t="s">
        <v>40</v>
      </c>
    </row>
    <row r="225" spans="1:18" x14ac:dyDescent="0.35">
      <c r="A225" s="4"/>
      <c r="B225" s="29"/>
      <c r="C225" s="30" t="s">
        <v>52</v>
      </c>
      <c r="D225" s="30"/>
      <c r="E225" s="348"/>
      <c r="F225" s="363"/>
      <c r="G225" s="273">
        <v>978</v>
      </c>
      <c r="H225" s="194">
        <v>894</v>
      </c>
      <c r="I225" s="194">
        <v>2327</v>
      </c>
      <c r="J225" s="194">
        <v>2590</v>
      </c>
      <c r="K225" s="194">
        <v>1656</v>
      </c>
      <c r="L225" s="273">
        <v>1470</v>
      </c>
      <c r="M225" s="194">
        <v>1529</v>
      </c>
      <c r="N225" s="194">
        <v>1376</v>
      </c>
      <c r="O225" s="194">
        <v>1361</v>
      </c>
      <c r="P225" s="194">
        <v>1640</v>
      </c>
      <c r="Q225" s="337">
        <v>407</v>
      </c>
      <c r="R225" s="337">
        <v>735</v>
      </c>
    </row>
    <row r="226" spans="1:18" ht="15" thickBot="1" x14ac:dyDescent="0.4">
      <c r="A226" s="4"/>
      <c r="B226" s="12"/>
      <c r="C226" s="365" t="s">
        <v>136</v>
      </c>
      <c r="D226" s="18"/>
      <c r="E226" s="31"/>
      <c r="F226" s="360"/>
      <c r="G226" s="273">
        <v>495</v>
      </c>
      <c r="H226" s="194">
        <v>376</v>
      </c>
      <c r="I226" s="194" t="s">
        <v>126</v>
      </c>
      <c r="J226" s="194" t="s">
        <v>126</v>
      </c>
      <c r="K226" s="194" t="s">
        <v>126</v>
      </c>
      <c r="L226" s="273" t="s">
        <v>126</v>
      </c>
      <c r="M226" s="194" t="s">
        <v>126</v>
      </c>
      <c r="N226" s="194" t="s">
        <v>126</v>
      </c>
      <c r="O226" s="194" t="s">
        <v>126</v>
      </c>
      <c r="P226" s="194" t="s">
        <v>126</v>
      </c>
      <c r="Q226" s="336" t="s">
        <v>126</v>
      </c>
      <c r="R226" s="336" t="s">
        <v>126</v>
      </c>
    </row>
    <row r="227" spans="1:18" x14ac:dyDescent="0.35">
      <c r="A227" s="4"/>
      <c r="B227" s="12" t="s">
        <v>48</v>
      </c>
      <c r="C227" s="16"/>
      <c r="D227" s="16"/>
      <c r="E227" s="92"/>
      <c r="F227" s="362"/>
      <c r="G227" s="275"/>
      <c r="H227" s="258"/>
      <c r="I227" s="258"/>
      <c r="J227" s="258"/>
      <c r="K227" s="258"/>
      <c r="L227" s="275"/>
      <c r="M227" s="394"/>
      <c r="N227" s="258"/>
      <c r="O227" s="258"/>
      <c r="P227" s="258"/>
      <c r="Q227" s="261"/>
      <c r="R227" s="261"/>
    </row>
    <row r="228" spans="1:18" ht="15.75" customHeight="1" thickBot="1" x14ac:dyDescent="0.4">
      <c r="A228" s="4"/>
      <c r="B228" s="12" t="s">
        <v>49</v>
      </c>
      <c r="C228" s="16"/>
      <c r="D228" s="16"/>
      <c r="E228" s="92" t="s">
        <v>50</v>
      </c>
      <c r="F228" s="362"/>
      <c r="G228" s="276"/>
      <c r="H228" s="257"/>
      <c r="I228" s="257"/>
      <c r="J228" s="257"/>
      <c r="K228" s="257"/>
      <c r="L228" s="276"/>
      <c r="M228" s="201"/>
      <c r="N228" s="257"/>
      <c r="O228" s="257"/>
      <c r="P228" s="257"/>
      <c r="Q228" s="262"/>
      <c r="R228" s="262"/>
    </row>
    <row r="229" spans="1:18" ht="15" thickBot="1" x14ac:dyDescent="0.4">
      <c r="A229" s="4"/>
      <c r="B229" s="32"/>
      <c r="C229" s="33"/>
      <c r="D229" s="33"/>
      <c r="E229" s="34"/>
      <c r="F229" s="360"/>
      <c r="G229" s="409"/>
      <c r="H229" s="410"/>
      <c r="I229" s="410"/>
      <c r="J229" s="410"/>
      <c r="K229" s="410"/>
      <c r="L229" s="409"/>
      <c r="M229" s="410"/>
      <c r="N229" s="410"/>
      <c r="O229" s="410"/>
      <c r="P229" s="410"/>
      <c r="Q229" s="28"/>
      <c r="R229" s="28"/>
    </row>
    <row r="230" spans="1:18" ht="15" thickBot="1" x14ac:dyDescent="0.4">
      <c r="A230" s="4"/>
      <c r="B230" s="441"/>
      <c r="C230" s="442"/>
      <c r="D230" s="442"/>
      <c r="E230" s="443"/>
      <c r="F230" s="363"/>
      <c r="G230" s="277"/>
      <c r="H230" s="256"/>
      <c r="I230" s="256"/>
      <c r="J230" s="256"/>
      <c r="K230" s="256"/>
      <c r="L230" s="277"/>
      <c r="M230" s="256"/>
      <c r="N230" s="256"/>
      <c r="O230" s="256"/>
      <c r="P230" s="256"/>
      <c r="Q230" s="260"/>
      <c r="R230" s="260"/>
    </row>
    <row r="231" spans="1:18" ht="35.25" customHeight="1" thickBot="1" x14ac:dyDescent="0.4">
      <c r="A231" s="4"/>
      <c r="B231" s="444" t="s">
        <v>67</v>
      </c>
      <c r="C231" s="445"/>
      <c r="D231" s="445"/>
      <c r="E231" s="446"/>
      <c r="F231" s="366"/>
      <c r="G231" s="271" t="s">
        <v>40</v>
      </c>
      <c r="H231" s="192" t="s">
        <v>40</v>
      </c>
      <c r="I231" s="192" t="s">
        <v>40</v>
      </c>
      <c r="J231" s="192" t="s">
        <v>40</v>
      </c>
      <c r="K231" s="192" t="s">
        <v>40</v>
      </c>
      <c r="L231" s="271" t="s">
        <v>40</v>
      </c>
      <c r="M231" s="192" t="s">
        <v>40</v>
      </c>
      <c r="N231" s="192" t="s">
        <v>40</v>
      </c>
      <c r="O231" s="192" t="s">
        <v>40</v>
      </c>
      <c r="P231" s="192" t="s">
        <v>40</v>
      </c>
      <c r="Q231" s="11" t="s">
        <v>40</v>
      </c>
      <c r="R231" s="11" t="s">
        <v>40</v>
      </c>
    </row>
    <row r="232" spans="1:18" ht="15" thickBot="1" x14ac:dyDescent="0.4">
      <c r="A232" s="4"/>
      <c r="B232" s="12"/>
      <c r="C232" s="367" t="s">
        <v>53</v>
      </c>
      <c r="D232" s="367"/>
      <c r="E232" s="368"/>
      <c r="F232" s="360"/>
      <c r="G232" s="369">
        <v>3134</v>
      </c>
      <c r="H232" s="370">
        <v>3792</v>
      </c>
      <c r="I232" s="370">
        <v>239.5</v>
      </c>
      <c r="J232" s="370">
        <v>242.3</v>
      </c>
      <c r="K232" s="370">
        <v>242.8</v>
      </c>
      <c r="L232" s="369">
        <v>249</v>
      </c>
      <c r="M232" s="370">
        <v>263.01</v>
      </c>
      <c r="N232" s="370">
        <v>277.31</v>
      </c>
      <c r="O232" s="370">
        <v>294</v>
      </c>
      <c r="P232" s="370">
        <v>309</v>
      </c>
      <c r="Q232" s="371">
        <v>331.52913339248744</v>
      </c>
      <c r="R232" s="371">
        <v>356.59554360074145</v>
      </c>
    </row>
    <row r="233" spans="1:18" x14ac:dyDescent="0.35">
      <c r="A233" s="4"/>
      <c r="B233" s="12" t="s">
        <v>48</v>
      </c>
      <c r="C233" s="16"/>
      <c r="D233" s="16"/>
      <c r="E233" s="92"/>
      <c r="F233" s="362"/>
      <c r="G233" s="278"/>
      <c r="H233" s="197"/>
      <c r="I233" s="197"/>
      <c r="J233" s="197"/>
      <c r="K233" s="197"/>
      <c r="L233" s="278"/>
      <c r="M233" s="197"/>
      <c r="N233" s="197"/>
      <c r="O233" s="197"/>
      <c r="P233" s="197"/>
      <c r="Q233" s="423"/>
      <c r="R233" s="423"/>
    </row>
    <row r="234" spans="1:18" ht="15" customHeight="1" thickBot="1" x14ac:dyDescent="0.4">
      <c r="A234" s="4"/>
      <c r="B234" s="12" t="s">
        <v>49</v>
      </c>
      <c r="C234" s="16"/>
      <c r="D234" s="16"/>
      <c r="E234" s="92"/>
      <c r="F234" s="362"/>
      <c r="G234" s="279"/>
      <c r="H234" s="198"/>
      <c r="I234" s="198"/>
      <c r="J234" s="198"/>
      <c r="K234" s="198"/>
      <c r="L234" s="279"/>
      <c r="M234" s="395"/>
      <c r="N234" s="198"/>
      <c r="O234" s="198"/>
      <c r="P234" s="198"/>
      <c r="Q234" s="308"/>
      <c r="R234" s="308"/>
    </row>
    <row r="235" spans="1:18" ht="15" thickBot="1" x14ac:dyDescent="0.4">
      <c r="A235" s="4"/>
      <c r="B235" s="32"/>
      <c r="C235" s="33"/>
      <c r="D235" s="33"/>
      <c r="E235" s="34"/>
      <c r="F235" s="360"/>
      <c r="G235" s="412"/>
      <c r="H235" s="413"/>
      <c r="I235" s="413"/>
      <c r="J235" s="413"/>
      <c r="K235" s="413"/>
      <c r="L235" s="412"/>
      <c r="M235" s="413"/>
      <c r="N235" s="413"/>
      <c r="O235" s="413"/>
      <c r="P235" s="413"/>
      <c r="Q235" s="373"/>
      <c r="R235" s="373"/>
    </row>
    <row r="236" spans="1:18" ht="36.75" customHeight="1" thickBot="1" x14ac:dyDescent="0.4">
      <c r="A236" s="4"/>
      <c r="B236" s="438" t="s">
        <v>68</v>
      </c>
      <c r="C236" s="439"/>
      <c r="D236" s="439"/>
      <c r="E236" s="440"/>
      <c r="F236" s="374"/>
      <c r="G236" s="277"/>
      <c r="H236" s="256"/>
      <c r="I236" s="256"/>
      <c r="J236" s="256"/>
      <c r="K236" s="256"/>
      <c r="L236" s="277"/>
      <c r="M236" s="256"/>
      <c r="N236" s="256"/>
      <c r="O236" s="256"/>
      <c r="P236" s="256"/>
      <c r="Q236" s="260"/>
      <c r="R236" s="260"/>
    </row>
    <row r="237" spans="1:18" ht="36.75" customHeight="1" thickBot="1" x14ac:dyDescent="0.4">
      <c r="A237" s="4"/>
      <c r="B237" s="450" t="s">
        <v>54</v>
      </c>
      <c r="C237" s="451"/>
      <c r="D237" s="451"/>
      <c r="E237" s="452"/>
      <c r="F237" s="375"/>
      <c r="G237" s="271" t="s">
        <v>40</v>
      </c>
      <c r="H237" s="192" t="s">
        <v>40</v>
      </c>
      <c r="I237" s="192" t="s">
        <v>40</v>
      </c>
      <c r="J237" s="192" t="s">
        <v>40</v>
      </c>
      <c r="K237" s="192" t="s">
        <v>40</v>
      </c>
      <c r="L237" s="271" t="s">
        <v>40</v>
      </c>
      <c r="M237" s="192" t="s">
        <v>40</v>
      </c>
      <c r="N237" s="192" t="s">
        <v>40</v>
      </c>
      <c r="O237" s="192" t="s">
        <v>40</v>
      </c>
      <c r="P237" s="192" t="s">
        <v>40</v>
      </c>
      <c r="Q237" s="11" t="s">
        <v>40</v>
      </c>
      <c r="R237" s="11" t="s">
        <v>40</v>
      </c>
    </row>
    <row r="238" spans="1:18" x14ac:dyDescent="0.35">
      <c r="A238" s="4"/>
      <c r="B238" s="22"/>
      <c r="C238" s="13" t="s">
        <v>135</v>
      </c>
      <c r="D238" s="13"/>
      <c r="E238" s="37"/>
      <c r="F238" s="360"/>
      <c r="G238" s="272" t="s">
        <v>126</v>
      </c>
      <c r="H238" s="193" t="s">
        <v>126</v>
      </c>
      <c r="I238" s="193" t="s">
        <v>126</v>
      </c>
      <c r="J238" s="193" t="s">
        <v>126</v>
      </c>
      <c r="K238" s="193" t="s">
        <v>126</v>
      </c>
      <c r="L238" s="272" t="s">
        <v>126</v>
      </c>
      <c r="M238" s="193" t="s">
        <v>126</v>
      </c>
      <c r="N238" s="193" t="s">
        <v>126</v>
      </c>
      <c r="O238" s="193" t="s">
        <v>126</v>
      </c>
      <c r="P238" s="193" t="s">
        <v>126</v>
      </c>
      <c r="Q238" s="335" t="s">
        <v>126</v>
      </c>
      <c r="R238" s="335" t="s">
        <v>126</v>
      </c>
    </row>
    <row r="239" spans="1:18" ht="15" thickBot="1" x14ac:dyDescent="0.4">
      <c r="A239" s="4"/>
      <c r="B239" s="38"/>
      <c r="C239" s="17" t="s">
        <v>55</v>
      </c>
      <c r="D239" s="17"/>
      <c r="E239" s="39"/>
      <c r="F239" s="360"/>
      <c r="G239" s="280" t="s">
        <v>126</v>
      </c>
      <c r="H239" s="200" t="s">
        <v>126</v>
      </c>
      <c r="I239" s="200" t="s">
        <v>126</v>
      </c>
      <c r="J239" s="200" t="s">
        <v>126</v>
      </c>
      <c r="K239" s="200" t="s">
        <v>126</v>
      </c>
      <c r="L239" s="280" t="s">
        <v>126</v>
      </c>
      <c r="M239" s="200" t="s">
        <v>126</v>
      </c>
      <c r="N239" s="200" t="s">
        <v>126</v>
      </c>
      <c r="O239" s="200" t="s">
        <v>126</v>
      </c>
      <c r="P239" s="200" t="s">
        <v>126</v>
      </c>
      <c r="Q239" s="340" t="s">
        <v>126</v>
      </c>
      <c r="R239" s="340" t="s">
        <v>126</v>
      </c>
    </row>
    <row r="240" spans="1:18" x14ac:dyDescent="0.35">
      <c r="A240" s="4"/>
      <c r="B240" s="12" t="s">
        <v>48</v>
      </c>
      <c r="C240" s="16"/>
      <c r="D240" s="16"/>
      <c r="E240" s="92"/>
      <c r="F240" s="362"/>
      <c r="G240" s="278"/>
      <c r="H240" s="197"/>
      <c r="I240" s="197"/>
      <c r="J240" s="197"/>
      <c r="K240" s="197"/>
      <c r="L240" s="278"/>
      <c r="M240" s="197"/>
      <c r="N240" s="197"/>
      <c r="O240" s="197"/>
      <c r="P240" s="197"/>
      <c r="Q240" s="36"/>
      <c r="R240" s="36"/>
    </row>
    <row r="241" spans="1:18" ht="15" thickBot="1" x14ac:dyDescent="0.4">
      <c r="A241" s="4"/>
      <c r="B241" s="40" t="s">
        <v>49</v>
      </c>
      <c r="C241" s="41"/>
      <c r="D241" s="41"/>
      <c r="E241" s="376" t="s">
        <v>50</v>
      </c>
      <c r="F241" s="377"/>
      <c r="G241" s="281"/>
      <c r="H241" s="201"/>
      <c r="I241" s="201"/>
      <c r="J241" s="201"/>
      <c r="K241" s="201"/>
      <c r="L241" s="281"/>
      <c r="M241" s="201"/>
      <c r="N241" s="201"/>
      <c r="O241" s="201"/>
      <c r="P241" s="201"/>
      <c r="Q241" s="24"/>
      <c r="R241" s="24"/>
    </row>
    <row r="242" spans="1:18" ht="23" x14ac:dyDescent="0.5">
      <c r="A242" s="4"/>
      <c r="B242" s="397" t="s">
        <v>56</v>
      </c>
      <c r="C242" s="398" t="str">
        <f xml:space="preserve"> C208</f>
        <v>Early retirement pension</v>
      </c>
      <c r="D242" s="398"/>
      <c r="E242" s="399"/>
      <c r="F242" s="362"/>
      <c r="G242" s="282"/>
      <c r="H242" s="199"/>
      <c r="I242" s="199"/>
      <c r="J242" s="199"/>
      <c r="K242" s="199"/>
      <c r="L242" s="199"/>
      <c r="M242" s="202"/>
      <c r="N242" s="199"/>
      <c r="O242" s="199"/>
      <c r="P242" s="199"/>
    </row>
    <row r="243" spans="1:18" x14ac:dyDescent="0.35">
      <c r="A243" s="4"/>
      <c r="B243" s="4"/>
      <c r="C243" s="43"/>
      <c r="D243" s="43"/>
      <c r="E243" s="44"/>
      <c r="F243" s="44"/>
      <c r="G243" s="352"/>
      <c r="H243" s="345"/>
      <c r="I243" s="345"/>
      <c r="J243" s="345"/>
      <c r="K243" s="345"/>
      <c r="L243" s="345"/>
      <c r="M243" s="345"/>
      <c r="N243" s="345"/>
      <c r="O243" s="345"/>
      <c r="P243" s="345"/>
    </row>
    <row r="244" spans="1:18" x14ac:dyDescent="0.35">
      <c r="A244" s="4"/>
      <c r="B244" s="4"/>
      <c r="C244" s="43"/>
      <c r="D244" s="43"/>
      <c r="E244" s="44"/>
      <c r="F244" s="44"/>
      <c r="G244" s="352"/>
      <c r="H244" s="345"/>
      <c r="I244" s="345"/>
      <c r="J244" s="345"/>
      <c r="K244" s="345"/>
      <c r="L244" s="345"/>
      <c r="M244" s="345"/>
      <c r="N244" s="345"/>
      <c r="O244" s="345"/>
      <c r="P244" s="345"/>
    </row>
    <row r="245" spans="1:18" x14ac:dyDescent="0.35">
      <c r="A245" s="4"/>
      <c r="C245" s="43"/>
      <c r="D245" s="43"/>
      <c r="E245" s="44"/>
      <c r="F245" s="44"/>
      <c r="G245" s="352"/>
      <c r="H245" s="345"/>
      <c r="I245" s="345"/>
      <c r="J245" s="345"/>
      <c r="K245" s="345"/>
      <c r="L245" s="345"/>
      <c r="M245" s="345"/>
      <c r="N245" s="345"/>
      <c r="O245" s="345"/>
      <c r="P245" s="345"/>
    </row>
    <row r="246" spans="1:18" x14ac:dyDescent="0.35">
      <c r="M246" s="345"/>
    </row>
    <row r="248" spans="1:18" ht="34.5" customHeight="1" x14ac:dyDescent="0.35"/>
    <row r="250" spans="1:18" ht="22.5" x14ac:dyDescent="0.45">
      <c r="B250" s="60" t="s">
        <v>57</v>
      </c>
    </row>
  </sheetData>
  <mergeCells count="45">
    <mergeCell ref="B1:E1"/>
    <mergeCell ref="B2:E2"/>
    <mergeCell ref="B3:E3"/>
    <mergeCell ref="B172:E172"/>
    <mergeCell ref="B143:E143"/>
    <mergeCell ref="B110:E110"/>
    <mergeCell ref="B117:E117"/>
    <mergeCell ref="B116:E116"/>
    <mergeCell ref="B132:E132"/>
    <mergeCell ref="B111:E111"/>
    <mergeCell ref="B71:E71"/>
    <mergeCell ref="B103:E103"/>
    <mergeCell ref="B92:E92"/>
    <mergeCell ref="B104:E104"/>
    <mergeCell ref="B23:E23"/>
    <mergeCell ref="B24:E24"/>
    <mergeCell ref="B151:E151"/>
    <mergeCell ref="B144:E144"/>
    <mergeCell ref="B150:E150"/>
    <mergeCell ref="B156:E156"/>
    <mergeCell ref="B157:E157"/>
    <mergeCell ref="B237:E237"/>
    <mergeCell ref="B197:E197"/>
    <mergeCell ref="B212:E212"/>
    <mergeCell ref="B236:E236"/>
    <mergeCell ref="B224:E224"/>
    <mergeCell ref="B231:E231"/>
    <mergeCell ref="B223:E223"/>
    <mergeCell ref="B230:E230"/>
    <mergeCell ref="B184:E184"/>
    <mergeCell ref="B196:E196"/>
    <mergeCell ref="B190:E190"/>
    <mergeCell ref="B191:E191"/>
    <mergeCell ref="B12:E12"/>
    <mergeCell ref="B77:E77"/>
    <mergeCell ref="B76:E76"/>
    <mergeCell ref="B36:E36"/>
    <mergeCell ref="B70:E70"/>
    <mergeCell ref="B63:E63"/>
    <mergeCell ref="B52:E52"/>
    <mergeCell ref="B64:E64"/>
    <mergeCell ref="B30:E30"/>
    <mergeCell ref="B37:E37"/>
    <mergeCell ref="B31:E31"/>
    <mergeCell ref="B183:E183"/>
  </mergeCells>
  <conditionalFormatting sqref="C11">
    <cfRule type="cellIs" dxfId="130" priority="55" stopIfTrue="1" operator="equal">
      <formula>"Sometimes"</formula>
    </cfRule>
    <cfRule type="cellIs" dxfId="129" priority="56" stopIfTrue="1" operator="equal">
      <formula>"Yes"</formula>
    </cfRule>
  </conditionalFormatting>
  <conditionalFormatting sqref="E9">
    <cfRule type="containsText" dxfId="128" priority="51" stopIfTrue="1" operator="containsText" text="Voluntary Private">
      <formula>NOT(ISERROR(SEARCH("Voluntary Private",E9)))</formula>
    </cfRule>
    <cfRule type="containsText" dxfId="127" priority="52" stopIfTrue="1" operator="containsText" text="Mandatory Private">
      <formula>NOT(ISERROR(SEARCH("Mandatory Private",E9)))</formula>
    </cfRule>
    <cfRule type="containsText" dxfId="126" priority="53" stopIfTrue="1" operator="containsText" text="Public">
      <formula>NOT(ISERROR(SEARCH("Public",E9)))</formula>
    </cfRule>
    <cfRule type="containsText" dxfId="125" priority="54" stopIfTrue="1" operator="containsText" text="Public">
      <formula>NOT(ISERROR(SEARCH("Public",E9)))</formula>
    </cfRule>
  </conditionalFormatting>
  <conditionalFormatting sqref="C51">
    <cfRule type="cellIs" dxfId="124" priority="48" stopIfTrue="1" operator="equal">
      <formula>"Sometimes"</formula>
    </cfRule>
    <cfRule type="cellIs" dxfId="123" priority="49" stopIfTrue="1" operator="equal">
      <formula>"Yes"</formula>
    </cfRule>
  </conditionalFormatting>
  <conditionalFormatting sqref="E49">
    <cfRule type="containsText" dxfId="122" priority="44" stopIfTrue="1" operator="containsText" text="Voluntary Private">
      <formula>NOT(ISERROR(SEARCH("Voluntary Private",E49)))</formula>
    </cfRule>
    <cfRule type="containsText" dxfId="121" priority="45" stopIfTrue="1" operator="containsText" text="Mandatory Private">
      <formula>NOT(ISERROR(SEARCH("Mandatory Private",E49)))</formula>
    </cfRule>
    <cfRule type="containsText" dxfId="120" priority="46" stopIfTrue="1" operator="containsText" text="Public">
      <formula>NOT(ISERROR(SEARCH("Public",E49)))</formula>
    </cfRule>
    <cfRule type="containsText" dxfId="119" priority="47" stopIfTrue="1" operator="containsText" text="Public">
      <formula>NOT(ISERROR(SEARCH("Public",E49)))</formula>
    </cfRule>
  </conditionalFormatting>
  <conditionalFormatting sqref="C91">
    <cfRule type="cellIs" dxfId="118" priority="41" stopIfTrue="1" operator="equal">
      <formula>"Sometimes"</formula>
    </cfRule>
    <cfRule type="cellIs" dxfId="117" priority="42" stopIfTrue="1" operator="equal">
      <formula>"Yes"</formula>
    </cfRule>
  </conditionalFormatting>
  <conditionalFormatting sqref="E89">
    <cfRule type="containsText" dxfId="116" priority="37" stopIfTrue="1" operator="containsText" text="Voluntary Private">
      <formula>NOT(ISERROR(SEARCH("Voluntary Private",E89)))</formula>
    </cfRule>
    <cfRule type="containsText" dxfId="115" priority="38" stopIfTrue="1" operator="containsText" text="Mandatory Private">
      <formula>NOT(ISERROR(SEARCH("Mandatory Private",E89)))</formula>
    </cfRule>
    <cfRule type="containsText" dxfId="114" priority="39" stopIfTrue="1" operator="containsText" text="Public">
      <formula>NOT(ISERROR(SEARCH("Public",E89)))</formula>
    </cfRule>
    <cfRule type="containsText" dxfId="113" priority="40" stopIfTrue="1" operator="containsText" text="Public">
      <formula>NOT(ISERROR(SEARCH("Public",E89)))</formula>
    </cfRule>
  </conditionalFormatting>
  <conditionalFormatting sqref="C131">
    <cfRule type="cellIs" dxfId="112" priority="34" stopIfTrue="1" operator="equal">
      <formula>"Sometimes"</formula>
    </cfRule>
    <cfRule type="cellIs" dxfId="111" priority="35" stopIfTrue="1" operator="equal">
      <formula>"Yes"</formula>
    </cfRule>
  </conditionalFormatting>
  <conditionalFormatting sqref="E129">
    <cfRule type="containsText" dxfId="110" priority="30" stopIfTrue="1" operator="containsText" text="Voluntary Private">
      <formula>NOT(ISERROR(SEARCH("Voluntary Private",E129)))</formula>
    </cfRule>
    <cfRule type="containsText" dxfId="109" priority="31" stopIfTrue="1" operator="containsText" text="Mandatory Private">
      <formula>NOT(ISERROR(SEARCH("Mandatory Private",E129)))</formula>
    </cfRule>
    <cfRule type="containsText" dxfId="108" priority="32" stopIfTrue="1" operator="containsText" text="Public">
      <formula>NOT(ISERROR(SEARCH("Public",E129)))</formula>
    </cfRule>
    <cfRule type="containsText" dxfId="107" priority="33" stopIfTrue="1" operator="containsText" text="Public">
      <formula>NOT(ISERROR(SEARCH("Public",E129)))</formula>
    </cfRule>
  </conditionalFormatting>
  <conditionalFormatting sqref="C171">
    <cfRule type="cellIs" dxfId="106" priority="20" stopIfTrue="1" operator="equal">
      <formula>"Sometimes"</formula>
    </cfRule>
    <cfRule type="cellIs" dxfId="105" priority="21" stopIfTrue="1" operator="equal">
      <formula>"Yes"</formula>
    </cfRule>
  </conditionalFormatting>
  <conditionalFormatting sqref="E169">
    <cfRule type="containsText" dxfId="104" priority="16" stopIfTrue="1" operator="containsText" text="Voluntary Private">
      <formula>NOT(ISERROR(SEARCH("Voluntary Private",E169)))</formula>
    </cfRule>
    <cfRule type="containsText" dxfId="103" priority="17" stopIfTrue="1" operator="containsText" text="Mandatory Private">
      <formula>NOT(ISERROR(SEARCH("Mandatory Private",E169)))</formula>
    </cfRule>
    <cfRule type="containsText" dxfId="102" priority="18" stopIfTrue="1" operator="containsText" text="Public">
      <formula>NOT(ISERROR(SEARCH("Public",E169)))</formula>
    </cfRule>
    <cfRule type="containsText" dxfId="101" priority="19" stopIfTrue="1" operator="containsText" text="Public">
      <formula>NOT(ISERROR(SEARCH("Public",E169)))</formula>
    </cfRule>
  </conditionalFormatting>
  <conditionalFormatting sqref="C211">
    <cfRule type="cellIs" dxfId="100" priority="13" stopIfTrue="1" operator="equal">
      <formula>"Sometimes"</formula>
    </cfRule>
    <cfRule type="cellIs" dxfId="99" priority="14" stopIfTrue="1" operator="equal">
      <formula>"Yes"</formula>
    </cfRule>
  </conditionalFormatting>
  <conditionalFormatting sqref="E209">
    <cfRule type="containsText" dxfId="98" priority="9" stopIfTrue="1" operator="containsText" text="Voluntary Private">
      <formula>NOT(ISERROR(SEARCH("Voluntary Private",E209)))</formula>
    </cfRule>
    <cfRule type="containsText" dxfId="97" priority="10" stopIfTrue="1" operator="containsText" text="Mandatory Private">
      <formula>NOT(ISERROR(SEARCH("Mandatory Private",E209)))</formula>
    </cfRule>
    <cfRule type="containsText" dxfId="96" priority="11" stopIfTrue="1" operator="containsText" text="Public">
      <formula>NOT(ISERROR(SEARCH("Public",E209)))</formula>
    </cfRule>
    <cfRule type="containsText" dxfId="95" priority="12" stopIfTrue="1" operator="containsText" text="Public">
      <formula>NOT(ISERROR(SEARCH("Public",E209)))</formula>
    </cfRule>
  </conditionalFormatting>
  <conditionalFormatting sqref="E211">
    <cfRule type="cellIs" dxfId="94" priority="7" stopIfTrue="1" operator="equal">
      <formula>"Yes"</formula>
    </cfRule>
  </conditionalFormatting>
  <conditionalFormatting sqref="E171">
    <cfRule type="cellIs" dxfId="93" priority="6" stopIfTrue="1" operator="equal">
      <formula>"Yes"</formula>
    </cfRule>
  </conditionalFormatting>
  <conditionalFormatting sqref="E131">
    <cfRule type="cellIs" dxfId="92" priority="4" stopIfTrue="1" operator="equal">
      <formula>"Yes"</formula>
    </cfRule>
  </conditionalFormatting>
  <conditionalFormatting sqref="E91">
    <cfRule type="cellIs" dxfId="91" priority="3" stopIfTrue="1" operator="equal">
      <formula>"Yes"</formula>
    </cfRule>
  </conditionalFormatting>
  <conditionalFormatting sqref="E51">
    <cfRule type="cellIs" dxfId="90" priority="2" stopIfTrue="1" operator="equal">
      <formula>"Yes"</formula>
    </cfRule>
  </conditionalFormatting>
  <conditionalFormatting sqref="E11">
    <cfRule type="cellIs" dxfId="89" priority="1" stopIfTrue="1" operator="equal">
      <formula>"Yes"</formula>
    </cfRule>
  </conditionalFormatting>
  <dataValidations count="5">
    <dataValidation type="list" allowBlank="1" showInputMessage="1" showErrorMessage="1" sqref="C169 C9 C209 C129 C89 C49">
      <formula1>OldAgeSB</formula1>
    </dataValidation>
    <dataValidation type="list" allowBlank="1" showInputMessage="1" showErrorMessage="1" sqref="C170 C10 C210 C130 C90 C50">
      <formula1>MeansTested</formula1>
    </dataValidation>
    <dataValidation type="list" allowBlank="1" showInputMessage="1" showErrorMessage="1" sqref="G219:R219 G179:R179 G139:R139 G99:R99 G59:R59 G19:R19">
      <formula1>YearUnit</formula1>
    </dataValidation>
    <dataValidation type="list" allowBlank="1" showInputMessage="1" showErrorMessage="1" sqref="C11 C171 C131 C91 C51 C211">
      <formula1>Supplement</formula1>
    </dataValidation>
    <dataValidation type="list" allowBlank="1" showInputMessage="1" showErrorMessage="1" sqref="E169 E9 E49 E89 E129 E209">
      <formula1>Source</formula1>
    </dataValidation>
  </dataValidations>
  <pageMargins left="0.70866141732283472" right="0.70866141732283472" top="0.74803149606299213" bottom="0.74803149606299213" header="0.31496062992125984" footer="0.31496062992125984"/>
  <pageSetup paperSize="9" scale="35" pageOrder="overThenDown" orientation="landscape" r:id="rId1"/>
  <headerFooter scaleWithDoc="0">
    <oddHeader>&amp;L&amp;F&amp;R&amp;A</oddHeader>
    <oddFooter>&amp;L&amp;F&amp;C&amp;A&amp;R&amp;P</oddFooter>
  </headerFooter>
  <rowBreaks count="5" manualBreakCount="5">
    <brk id="44" max="28" man="1"/>
    <brk id="87" max="28" man="1"/>
    <brk id="127" max="28" man="1"/>
    <brk id="164" max="28" man="1"/>
    <brk id="205" max="2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Tools!$D$27:$D$29</xm:f>
          </x14:formula1>
          <xm:sqref>E211 E171 E131 E91 E51 E11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T128"/>
  <sheetViews>
    <sheetView zoomScale="70" zoomScaleNormal="70" workbookViewId="0">
      <pane xSplit="5" ySplit="5" topLeftCell="F6" activePane="bottomRight" state="frozen"/>
      <selection activeCell="P4" sqref="P4"/>
      <selection pane="topRight" activeCell="P4" sqref="P4"/>
      <selection pane="bottomLeft" activeCell="P4" sqref="P4"/>
      <selection pane="bottomRight" activeCell="E33" sqref="E33:R34"/>
    </sheetView>
  </sheetViews>
  <sheetFormatPr defaultRowHeight="14.5" x14ac:dyDescent="0.35"/>
  <cols>
    <col min="2" max="2" width="20.81640625" customWidth="1"/>
    <col min="3" max="3" width="43.81640625" customWidth="1"/>
    <col min="4" max="4" width="37.1796875" customWidth="1"/>
    <col min="5" max="5" width="34.1796875" customWidth="1"/>
    <col min="6" max="6" width="4.1796875" style="56" customWidth="1"/>
    <col min="7" max="7" width="15.81640625" style="353" customWidth="1"/>
    <col min="8" max="16" width="15.81640625" style="346" customWidth="1"/>
    <col min="17" max="18" width="14.81640625" customWidth="1"/>
  </cols>
  <sheetData>
    <row r="1" spans="1:20" s="67" customFormat="1" ht="25.5" thickBot="1" x14ac:dyDescent="0.55000000000000004">
      <c r="A1" s="4"/>
      <c r="B1" s="453" t="s">
        <v>58</v>
      </c>
      <c r="C1" s="454"/>
      <c r="D1" s="454"/>
      <c r="E1" s="455"/>
      <c r="F1" s="66"/>
      <c r="G1" s="349"/>
      <c r="H1" s="342"/>
      <c r="I1" s="342"/>
      <c r="J1" s="342"/>
      <c r="K1" s="342"/>
      <c r="L1" s="342"/>
      <c r="M1" s="342"/>
      <c r="N1" s="342"/>
      <c r="O1" s="342"/>
      <c r="P1" s="342"/>
    </row>
    <row r="2" spans="1:20" ht="17.5" x14ac:dyDescent="0.35">
      <c r="A2" s="4"/>
      <c r="B2" s="456" t="s">
        <v>34</v>
      </c>
      <c r="C2" s="457"/>
      <c r="D2" s="457"/>
      <c r="E2" s="458"/>
      <c r="F2" s="46"/>
      <c r="G2" s="349"/>
      <c r="H2" s="342"/>
      <c r="I2" s="342"/>
      <c r="J2" s="342"/>
      <c r="K2" s="342"/>
      <c r="L2" s="342"/>
      <c r="M2" s="342"/>
      <c r="N2" s="342"/>
      <c r="O2" s="342"/>
      <c r="P2" s="342"/>
    </row>
    <row r="3" spans="1:20" ht="18" thickBot="1" x14ac:dyDescent="0.4">
      <c r="A3" s="4"/>
      <c r="B3" s="459" t="s">
        <v>35</v>
      </c>
      <c r="C3" s="460"/>
      <c r="D3" s="460"/>
      <c r="E3" s="461"/>
      <c r="F3" s="47"/>
      <c r="G3" s="349"/>
      <c r="H3" s="342"/>
      <c r="I3" s="342"/>
      <c r="J3" s="342"/>
      <c r="K3" s="342"/>
      <c r="L3" s="342"/>
      <c r="M3" s="342"/>
      <c r="N3" s="342"/>
      <c r="O3" s="342"/>
      <c r="P3" s="342"/>
    </row>
    <row r="4" spans="1:20" ht="25" x14ac:dyDescent="0.5">
      <c r="A4" s="5"/>
      <c r="B4" s="381" t="s">
        <v>69</v>
      </c>
      <c r="C4" s="382"/>
      <c r="D4" s="382"/>
      <c r="E4" s="383">
        <f>COUNTIF(B:B,"Programme Name:")</f>
        <v>1</v>
      </c>
      <c r="F4" s="5"/>
      <c r="G4" s="400"/>
      <c r="H4" s="401"/>
      <c r="I4" s="402"/>
      <c r="J4" s="402"/>
      <c r="K4" s="402"/>
      <c r="L4" s="402"/>
      <c r="M4" s="402"/>
      <c r="N4" s="415" t="s">
        <v>300</v>
      </c>
      <c r="O4" s="402"/>
      <c r="P4" s="401"/>
      <c r="Q4" s="407" t="s">
        <v>326</v>
      </c>
      <c r="R4" s="403"/>
    </row>
    <row r="5" spans="1:20" ht="25.5" thickBot="1" x14ac:dyDescent="0.55000000000000004">
      <c r="A5" s="5"/>
      <c r="B5" s="384" t="s">
        <v>66</v>
      </c>
      <c r="C5" s="385"/>
      <c r="D5" s="385"/>
      <c r="E5" s="386"/>
      <c r="F5" s="187"/>
      <c r="G5" s="404">
        <v>2007</v>
      </c>
      <c r="H5" s="405">
        <v>2008</v>
      </c>
      <c r="I5" s="405">
        <v>2009</v>
      </c>
      <c r="J5" s="405">
        <v>2010</v>
      </c>
      <c r="K5" s="405">
        <v>2011</v>
      </c>
      <c r="L5" s="405">
        <v>2012</v>
      </c>
      <c r="M5" s="405">
        <v>2013</v>
      </c>
      <c r="N5" s="405">
        <v>2014</v>
      </c>
      <c r="O5" s="405">
        <v>2015</v>
      </c>
      <c r="P5" s="405">
        <v>2016</v>
      </c>
      <c r="Q5" s="408">
        <v>2017</v>
      </c>
      <c r="R5" s="406">
        <v>2018</v>
      </c>
    </row>
    <row r="6" spans="1:20" x14ac:dyDescent="0.35">
      <c r="A6" s="4"/>
      <c r="B6" s="4"/>
      <c r="C6" s="4"/>
      <c r="D6" s="4"/>
      <c r="E6" s="4"/>
      <c r="F6" s="4"/>
      <c r="G6" s="349"/>
      <c r="H6" s="342"/>
      <c r="I6" s="342"/>
      <c r="J6" s="342"/>
      <c r="K6" s="342"/>
      <c r="L6" s="342"/>
      <c r="M6" s="342"/>
      <c r="N6" s="342"/>
      <c r="O6" s="342"/>
      <c r="P6" s="342"/>
    </row>
    <row r="7" spans="1:20" ht="18" thickBot="1" x14ac:dyDescent="0.4">
      <c r="A7" s="4"/>
      <c r="B7" s="64"/>
      <c r="C7" s="63"/>
      <c r="D7" s="6"/>
      <c r="E7" s="6"/>
      <c r="F7" s="6"/>
      <c r="G7" s="349"/>
      <c r="H7" s="342"/>
      <c r="I7" s="342"/>
      <c r="J7" s="342"/>
      <c r="K7" s="342"/>
      <c r="L7" s="342"/>
      <c r="M7" s="342"/>
      <c r="N7" s="342"/>
      <c r="O7" s="342"/>
      <c r="P7" s="342"/>
    </row>
    <row r="8" spans="1:20" ht="124.5" customHeight="1" thickBot="1" x14ac:dyDescent="0.55000000000000004">
      <c r="A8" s="70">
        <f>COUNTIF(B$1:B8,"Programme Name:")</f>
        <v>1</v>
      </c>
      <c r="B8" s="151" t="s">
        <v>36</v>
      </c>
      <c r="C8" s="354" t="s">
        <v>127</v>
      </c>
      <c r="D8" s="355" t="s">
        <v>127</v>
      </c>
      <c r="E8" s="356"/>
      <c r="F8" s="357"/>
      <c r="G8" s="267"/>
      <c r="H8" s="190"/>
      <c r="I8" s="190"/>
      <c r="J8" s="190"/>
      <c r="K8" s="190"/>
      <c r="L8" s="190"/>
      <c r="M8" s="202"/>
      <c r="N8" s="190"/>
      <c r="O8" s="190"/>
      <c r="P8" s="190"/>
    </row>
    <row r="9" spans="1:20" ht="23.5" thickBot="1" x14ac:dyDescent="0.55000000000000004">
      <c r="A9" s="7"/>
      <c r="B9" s="8" t="s">
        <v>37</v>
      </c>
      <c r="C9" s="9" t="s">
        <v>15</v>
      </c>
      <c r="D9" s="151" t="s">
        <v>49</v>
      </c>
      <c r="E9" s="10" t="s">
        <v>119</v>
      </c>
      <c r="F9" s="358"/>
      <c r="G9" s="268"/>
      <c r="H9" s="189"/>
      <c r="I9" s="189"/>
      <c r="J9" s="189"/>
      <c r="K9" s="189"/>
      <c r="L9" s="189"/>
      <c r="M9" s="202"/>
      <c r="N9" s="189"/>
      <c r="O9" s="189"/>
      <c r="P9" s="189"/>
    </row>
    <row r="10" spans="1:20" ht="24.75" customHeight="1" thickBot="1" x14ac:dyDescent="0.4">
      <c r="A10" s="7"/>
      <c r="B10" s="8" t="s">
        <v>38</v>
      </c>
      <c r="C10" s="9" t="s">
        <v>9</v>
      </c>
      <c r="D10" s="151" t="s">
        <v>122</v>
      </c>
      <c r="E10" s="152">
        <v>1</v>
      </c>
      <c r="F10" s="358"/>
      <c r="G10" s="269"/>
      <c r="H10" s="191"/>
      <c r="I10" s="191"/>
      <c r="J10" s="191"/>
      <c r="K10" s="191"/>
      <c r="L10" s="191"/>
      <c r="M10" s="202"/>
      <c r="N10" s="191"/>
      <c r="O10" s="191"/>
      <c r="P10" s="191"/>
    </row>
    <row r="11" spans="1:20" ht="24.75" customHeight="1" thickBot="1" x14ac:dyDescent="0.55000000000000004">
      <c r="A11" s="4"/>
      <c r="B11" s="8" t="s">
        <v>78</v>
      </c>
      <c r="C11" s="94" t="s">
        <v>9</v>
      </c>
      <c r="D11" s="151" t="s">
        <v>145</v>
      </c>
      <c r="E11" s="209" t="s">
        <v>8</v>
      </c>
      <c r="F11" s="359"/>
      <c r="G11" s="270">
        <v>2007</v>
      </c>
      <c r="H11" s="259">
        <v>2008</v>
      </c>
      <c r="I11" s="259">
        <v>2009</v>
      </c>
      <c r="J11" s="259">
        <v>2010</v>
      </c>
      <c r="K11" s="259">
        <v>2011</v>
      </c>
      <c r="L11" s="270">
        <v>2012</v>
      </c>
      <c r="M11" s="259">
        <v>2013</v>
      </c>
      <c r="N11" s="259">
        <v>2014</v>
      </c>
      <c r="O11" s="259">
        <v>2015</v>
      </c>
      <c r="P11" s="259">
        <v>2016</v>
      </c>
      <c r="Q11" s="263">
        <v>2017</v>
      </c>
      <c r="R11" s="263">
        <v>2018</v>
      </c>
    </row>
    <row r="12" spans="1:20" ht="39.75" customHeight="1" thickBot="1" x14ac:dyDescent="0.4">
      <c r="A12" s="4"/>
      <c r="B12" s="447" t="s">
        <v>39</v>
      </c>
      <c r="C12" s="448"/>
      <c r="D12" s="448"/>
      <c r="E12" s="449"/>
      <c r="F12" s="378"/>
      <c r="G12" s="271" t="s">
        <v>40</v>
      </c>
      <c r="H12" s="192" t="s">
        <v>40</v>
      </c>
      <c r="I12" s="192" t="s">
        <v>40</v>
      </c>
      <c r="J12" s="192" t="s">
        <v>40</v>
      </c>
      <c r="K12" s="192" t="s">
        <v>40</v>
      </c>
      <c r="L12" s="271" t="s">
        <v>40</v>
      </c>
      <c r="M12" s="192" t="s">
        <v>40</v>
      </c>
      <c r="N12" s="192" t="s">
        <v>40</v>
      </c>
      <c r="O12" s="192" t="s">
        <v>40</v>
      </c>
      <c r="P12" s="192" t="s">
        <v>40</v>
      </c>
      <c r="Q12" s="11" t="s">
        <v>40</v>
      </c>
      <c r="R12" s="11" t="s">
        <v>40</v>
      </c>
    </row>
    <row r="13" spans="1:20" x14ac:dyDescent="0.35">
      <c r="A13" s="4"/>
      <c r="B13" s="12"/>
      <c r="C13" s="16" t="s">
        <v>41</v>
      </c>
      <c r="D13" s="16"/>
      <c r="E13" s="35"/>
      <c r="F13" s="360"/>
      <c r="G13" s="387">
        <v>12878.75</v>
      </c>
      <c r="H13" s="388">
        <v>12071.25</v>
      </c>
      <c r="I13" s="388">
        <v>11309</v>
      </c>
      <c r="J13" s="388">
        <v>10828</v>
      </c>
      <c r="K13" s="388">
        <v>9953</v>
      </c>
      <c r="L13" s="387">
        <v>9060</v>
      </c>
      <c r="M13" s="388">
        <v>8214</v>
      </c>
      <c r="N13" s="388">
        <v>7578</v>
      </c>
      <c r="O13" s="388">
        <v>7094</v>
      </c>
      <c r="P13" s="388">
        <v>6899</v>
      </c>
      <c r="Q13" s="335">
        <v>6507</v>
      </c>
      <c r="R13" s="335">
        <v>6359</v>
      </c>
    </row>
    <row r="14" spans="1:20" x14ac:dyDescent="0.35">
      <c r="A14" s="4"/>
      <c r="B14" s="14"/>
      <c r="C14" s="15" t="s">
        <v>42</v>
      </c>
      <c r="D14" s="15"/>
      <c r="E14" s="35"/>
      <c r="F14" s="360"/>
      <c r="G14" s="389">
        <v>5891.25</v>
      </c>
      <c r="H14" s="390">
        <v>5498.25</v>
      </c>
      <c r="I14" s="390">
        <v>5208</v>
      </c>
      <c r="J14" s="390">
        <v>5044</v>
      </c>
      <c r="K14" s="390">
        <v>4657</v>
      </c>
      <c r="L14" s="389">
        <v>4249</v>
      </c>
      <c r="M14" s="390">
        <v>3858</v>
      </c>
      <c r="N14" s="390">
        <v>3606</v>
      </c>
      <c r="O14" s="390">
        <v>3378</v>
      </c>
      <c r="P14" s="390">
        <v>3306</v>
      </c>
      <c r="Q14" s="336">
        <v>3111</v>
      </c>
      <c r="R14" s="336">
        <v>3032</v>
      </c>
      <c r="T14" s="341"/>
    </row>
    <row r="15" spans="1:20" x14ac:dyDescent="0.35">
      <c r="A15" s="4"/>
      <c r="B15" s="12"/>
      <c r="C15" s="17" t="s">
        <v>43</v>
      </c>
      <c r="D15" s="17"/>
      <c r="E15" s="31"/>
      <c r="F15" s="360"/>
      <c r="G15" s="389">
        <v>6987.5</v>
      </c>
      <c r="H15" s="390">
        <v>6575</v>
      </c>
      <c r="I15" s="390">
        <v>6101</v>
      </c>
      <c r="J15" s="390">
        <v>5784</v>
      </c>
      <c r="K15" s="390">
        <v>5296</v>
      </c>
      <c r="L15" s="389">
        <v>4811</v>
      </c>
      <c r="M15" s="390">
        <v>4356</v>
      </c>
      <c r="N15" s="390">
        <v>3972</v>
      </c>
      <c r="O15" s="390">
        <v>3716</v>
      </c>
      <c r="P15" s="390">
        <v>3593</v>
      </c>
      <c r="Q15" s="336">
        <v>3396</v>
      </c>
      <c r="R15" s="336">
        <v>3327</v>
      </c>
    </row>
    <row r="16" spans="1:20" x14ac:dyDescent="0.35">
      <c r="A16" s="4"/>
      <c r="B16" s="12"/>
      <c r="C16" s="19" t="s">
        <v>44</v>
      </c>
      <c r="D16" s="19"/>
      <c r="E16" s="37"/>
      <c r="F16" s="360"/>
      <c r="G16" s="273">
        <v>106.25</v>
      </c>
      <c r="H16" s="194">
        <v>92.25</v>
      </c>
      <c r="I16" s="194">
        <v>84</v>
      </c>
      <c r="J16" s="194">
        <v>82</v>
      </c>
      <c r="K16" s="194">
        <v>90</v>
      </c>
      <c r="L16" s="273">
        <v>84</v>
      </c>
      <c r="M16" s="194">
        <v>80</v>
      </c>
      <c r="N16" s="194">
        <v>82</v>
      </c>
      <c r="O16" s="194">
        <v>88</v>
      </c>
      <c r="P16" s="194">
        <v>86</v>
      </c>
      <c r="Q16" s="337">
        <v>94</v>
      </c>
      <c r="R16" s="337">
        <v>100</v>
      </c>
    </row>
    <row r="17" spans="1:18" x14ac:dyDescent="0.35">
      <c r="A17" s="4"/>
      <c r="B17" s="12"/>
      <c r="C17" s="15" t="s">
        <v>45</v>
      </c>
      <c r="D17" s="15"/>
      <c r="E17" s="35"/>
      <c r="F17" s="360"/>
      <c r="G17" s="273">
        <v>1</v>
      </c>
      <c r="H17" s="194">
        <v>1</v>
      </c>
      <c r="I17" s="194">
        <v>1</v>
      </c>
      <c r="J17" s="194">
        <v>0</v>
      </c>
      <c r="K17" s="194">
        <v>0</v>
      </c>
      <c r="L17" s="273">
        <v>0</v>
      </c>
      <c r="M17" s="194">
        <v>0</v>
      </c>
      <c r="N17" s="194">
        <v>0</v>
      </c>
      <c r="O17" s="194">
        <v>0</v>
      </c>
      <c r="P17" s="194">
        <v>0</v>
      </c>
      <c r="Q17" s="336">
        <v>0</v>
      </c>
      <c r="R17" s="336">
        <v>0</v>
      </c>
    </row>
    <row r="18" spans="1:18" x14ac:dyDescent="0.35">
      <c r="A18" s="4"/>
      <c r="B18" s="12"/>
      <c r="C18" s="17" t="s">
        <v>46</v>
      </c>
      <c r="D18" s="17"/>
      <c r="E18" s="31"/>
      <c r="F18" s="360"/>
      <c r="G18" s="273">
        <v>105.25</v>
      </c>
      <c r="H18" s="194">
        <v>91.25</v>
      </c>
      <c r="I18" s="194">
        <v>83</v>
      </c>
      <c r="J18" s="194">
        <v>82</v>
      </c>
      <c r="K18" s="194">
        <v>90</v>
      </c>
      <c r="L18" s="273">
        <v>84</v>
      </c>
      <c r="M18" s="194">
        <v>80</v>
      </c>
      <c r="N18" s="194">
        <v>82</v>
      </c>
      <c r="O18" s="194">
        <v>88</v>
      </c>
      <c r="P18" s="194">
        <v>86</v>
      </c>
      <c r="Q18" s="336">
        <v>94</v>
      </c>
      <c r="R18" s="336">
        <v>100</v>
      </c>
    </row>
    <row r="19" spans="1:18" ht="36" customHeight="1" thickBot="1" x14ac:dyDescent="0.4">
      <c r="A19" s="7"/>
      <c r="B19" s="57"/>
      <c r="C19" s="58"/>
      <c r="D19" s="58"/>
      <c r="E19" s="59" t="s">
        <v>47</v>
      </c>
      <c r="F19" s="361"/>
      <c r="G19" s="274" t="s">
        <v>0</v>
      </c>
      <c r="H19" s="195" t="s">
        <v>0</v>
      </c>
      <c r="I19" s="195" t="s">
        <v>5</v>
      </c>
      <c r="J19" s="195" t="s">
        <v>5</v>
      </c>
      <c r="K19" s="195" t="s">
        <v>5</v>
      </c>
      <c r="L19" s="274" t="s">
        <v>5</v>
      </c>
      <c r="M19" s="391" t="s">
        <v>5</v>
      </c>
      <c r="N19" s="195" t="s">
        <v>5</v>
      </c>
      <c r="O19" s="195" t="s">
        <v>5</v>
      </c>
      <c r="P19" s="195" t="s">
        <v>5</v>
      </c>
      <c r="Q19" s="264" t="s">
        <v>5</v>
      </c>
      <c r="R19" s="21" t="s">
        <v>5</v>
      </c>
    </row>
    <row r="20" spans="1:18" x14ac:dyDescent="0.35">
      <c r="A20" s="4"/>
      <c r="B20" s="12" t="s">
        <v>48</v>
      </c>
      <c r="C20" s="16"/>
      <c r="D20" s="16"/>
      <c r="E20" s="92"/>
      <c r="F20" s="362"/>
      <c r="G20" s="275"/>
      <c r="H20" s="258"/>
      <c r="I20" s="258"/>
      <c r="J20" s="258"/>
      <c r="K20" s="258"/>
      <c r="L20" s="275"/>
      <c r="M20" s="258"/>
      <c r="N20" s="258"/>
      <c r="O20" s="258"/>
      <c r="P20" s="258"/>
      <c r="Q20" s="261"/>
      <c r="R20" s="261"/>
    </row>
    <row r="21" spans="1:18" ht="15" thickBot="1" x14ac:dyDescent="0.4">
      <c r="A21" s="4"/>
      <c r="B21" s="12" t="s">
        <v>49</v>
      </c>
      <c r="C21" s="16"/>
      <c r="D21" s="16"/>
      <c r="E21" s="92"/>
      <c r="F21" s="362"/>
      <c r="G21" s="276"/>
      <c r="H21" s="257"/>
      <c r="I21" s="257"/>
      <c r="J21" s="257"/>
      <c r="K21" s="257"/>
      <c r="L21" s="276"/>
      <c r="M21" s="392"/>
      <c r="N21" s="257"/>
      <c r="O21" s="257"/>
      <c r="P21" s="257"/>
      <c r="Q21" s="308"/>
      <c r="R21" s="308"/>
    </row>
    <row r="22" spans="1:18" ht="15" thickBot="1" x14ac:dyDescent="0.4">
      <c r="A22" s="4"/>
      <c r="B22" s="25"/>
      <c r="C22" s="26"/>
      <c r="D22" s="26"/>
      <c r="E22" s="27"/>
      <c r="F22" s="359"/>
      <c r="G22" s="409"/>
      <c r="H22" s="410"/>
      <c r="I22" s="410"/>
      <c r="J22" s="410"/>
      <c r="K22" s="410"/>
      <c r="L22" s="409"/>
      <c r="M22" s="411"/>
      <c r="N22" s="410"/>
      <c r="O22" s="410"/>
      <c r="P22" s="410"/>
      <c r="Q22" s="28"/>
      <c r="R22" s="28"/>
    </row>
    <row r="23" spans="1:18" ht="15" thickBot="1" x14ac:dyDescent="0.4">
      <c r="A23" s="4"/>
      <c r="B23" s="441"/>
      <c r="C23" s="442"/>
      <c r="D23" s="442"/>
      <c r="E23" s="443"/>
      <c r="F23" s="363"/>
      <c r="G23" s="277"/>
      <c r="H23" s="256"/>
      <c r="I23" s="256"/>
      <c r="J23" s="256"/>
      <c r="K23" s="256"/>
      <c r="L23" s="277"/>
      <c r="M23" s="393"/>
      <c r="N23" s="256"/>
      <c r="O23" s="256"/>
      <c r="P23" s="256"/>
      <c r="Q23" s="260"/>
      <c r="R23" s="260"/>
    </row>
    <row r="24" spans="1:18" ht="15" thickBot="1" x14ac:dyDescent="0.4">
      <c r="A24" s="4"/>
      <c r="B24" s="435" t="s">
        <v>51</v>
      </c>
      <c r="C24" s="436"/>
      <c r="D24" s="436"/>
      <c r="E24" s="437"/>
      <c r="F24" s="364"/>
      <c r="G24" s="271" t="s">
        <v>40</v>
      </c>
      <c r="H24" s="192" t="s">
        <v>40</v>
      </c>
      <c r="I24" s="192" t="s">
        <v>40</v>
      </c>
      <c r="J24" s="192" t="s">
        <v>40</v>
      </c>
      <c r="K24" s="192" t="s">
        <v>40</v>
      </c>
      <c r="L24" s="271" t="s">
        <v>40</v>
      </c>
      <c r="M24" s="192" t="s">
        <v>40</v>
      </c>
      <c r="N24" s="192" t="s">
        <v>40</v>
      </c>
      <c r="O24" s="192" t="s">
        <v>40</v>
      </c>
      <c r="P24" s="192" t="s">
        <v>40</v>
      </c>
      <c r="Q24" s="11" t="s">
        <v>40</v>
      </c>
      <c r="R24" s="11" t="s">
        <v>40</v>
      </c>
    </row>
    <row r="25" spans="1:18" x14ac:dyDescent="0.35">
      <c r="A25" s="4"/>
      <c r="B25" s="29"/>
      <c r="C25" s="30" t="s">
        <v>52</v>
      </c>
      <c r="D25" s="30"/>
      <c r="E25" s="348"/>
      <c r="F25" s="363"/>
      <c r="G25" s="273">
        <v>4523</v>
      </c>
      <c r="H25" s="194">
        <v>3584</v>
      </c>
      <c r="I25" s="194">
        <v>911</v>
      </c>
      <c r="J25" s="194">
        <v>780</v>
      </c>
      <c r="K25" s="194">
        <v>805</v>
      </c>
      <c r="L25" s="273">
        <v>752</v>
      </c>
      <c r="M25" s="194" t="s">
        <v>126</v>
      </c>
      <c r="N25" s="194" t="s">
        <v>126</v>
      </c>
      <c r="O25" s="194" t="s">
        <v>126</v>
      </c>
      <c r="P25" s="194" t="s">
        <v>126</v>
      </c>
      <c r="Q25" s="337">
        <v>514</v>
      </c>
      <c r="R25" s="337">
        <v>614</v>
      </c>
    </row>
    <row r="26" spans="1:18" ht="15" thickBot="1" x14ac:dyDescent="0.4">
      <c r="A26" s="4"/>
      <c r="B26" s="12"/>
      <c r="C26" s="365" t="s">
        <v>137</v>
      </c>
      <c r="D26" s="18"/>
      <c r="E26" s="31"/>
      <c r="F26" s="360"/>
      <c r="G26" s="273">
        <v>5340</v>
      </c>
      <c r="H26" s="194">
        <v>4589</v>
      </c>
      <c r="I26" s="194" t="s">
        <v>126</v>
      </c>
      <c r="J26" s="194" t="s">
        <v>126</v>
      </c>
      <c r="K26" s="194" t="s">
        <v>126</v>
      </c>
      <c r="L26" s="273" t="s">
        <v>126</v>
      </c>
      <c r="M26" s="194" t="s">
        <v>126</v>
      </c>
      <c r="N26" s="194" t="s">
        <v>126</v>
      </c>
      <c r="O26" s="194" t="s">
        <v>126</v>
      </c>
      <c r="P26" s="194" t="s">
        <v>126</v>
      </c>
      <c r="Q26" s="336" t="s">
        <v>126</v>
      </c>
      <c r="R26" s="336" t="s">
        <v>126</v>
      </c>
    </row>
    <row r="27" spans="1:18" x14ac:dyDescent="0.35">
      <c r="A27" s="4"/>
      <c r="B27" s="12" t="s">
        <v>48</v>
      </c>
      <c r="C27" s="16"/>
      <c r="D27" s="16"/>
      <c r="E27" s="92"/>
      <c r="F27" s="362"/>
      <c r="G27" s="275"/>
      <c r="H27" s="258"/>
      <c r="I27" s="258"/>
      <c r="J27" s="258"/>
      <c r="K27" s="258"/>
      <c r="L27" s="275"/>
      <c r="M27" s="394"/>
      <c r="N27" s="258"/>
      <c r="O27" s="258"/>
      <c r="P27" s="258"/>
      <c r="Q27" s="423" t="s">
        <v>330</v>
      </c>
      <c r="R27" s="423" t="s">
        <v>330</v>
      </c>
    </row>
    <row r="28" spans="1:18" ht="15" customHeight="1" thickBot="1" x14ac:dyDescent="0.4">
      <c r="A28" s="4"/>
      <c r="B28" s="12" t="s">
        <v>49</v>
      </c>
      <c r="C28" s="16"/>
      <c r="D28" s="16"/>
      <c r="E28" s="92" t="s">
        <v>50</v>
      </c>
      <c r="F28" s="362"/>
      <c r="G28" s="276"/>
      <c r="H28" s="257"/>
      <c r="I28" s="257"/>
      <c r="J28" s="257"/>
      <c r="K28" s="257"/>
      <c r="L28" s="276"/>
      <c r="M28" s="201"/>
      <c r="N28" s="257"/>
      <c r="O28" s="257"/>
      <c r="P28" s="257"/>
      <c r="Q28" s="262" t="s">
        <v>301</v>
      </c>
      <c r="R28" s="262" t="s">
        <v>327</v>
      </c>
    </row>
    <row r="29" spans="1:18" ht="15" thickBot="1" x14ac:dyDescent="0.4">
      <c r="A29" s="4"/>
      <c r="B29" s="32"/>
      <c r="C29" s="33"/>
      <c r="D29" s="33"/>
      <c r="E29" s="34"/>
      <c r="F29" s="360"/>
      <c r="G29" s="409"/>
      <c r="H29" s="410"/>
      <c r="I29" s="410"/>
      <c r="J29" s="410"/>
      <c r="K29" s="410"/>
      <c r="L29" s="409"/>
      <c r="M29" s="410"/>
      <c r="N29" s="410"/>
      <c r="O29" s="410"/>
      <c r="P29" s="410"/>
      <c r="Q29" s="28"/>
      <c r="R29" s="28"/>
    </row>
    <row r="30" spans="1:18" ht="15" thickBot="1" x14ac:dyDescent="0.4">
      <c r="A30" s="4"/>
      <c r="B30" s="441"/>
      <c r="C30" s="442"/>
      <c r="D30" s="442"/>
      <c r="E30" s="443"/>
      <c r="F30" s="363"/>
      <c r="G30" s="277"/>
      <c r="H30" s="256"/>
      <c r="I30" s="256"/>
      <c r="J30" s="256"/>
      <c r="K30" s="256"/>
      <c r="L30" s="277"/>
      <c r="M30" s="256"/>
      <c r="N30" s="256"/>
      <c r="O30" s="256"/>
      <c r="P30" s="256"/>
      <c r="Q30" s="260"/>
      <c r="R30" s="260"/>
    </row>
    <row r="31" spans="1:18" ht="42.75" customHeight="1" thickBot="1" x14ac:dyDescent="0.4">
      <c r="A31" s="4"/>
      <c r="B31" s="444" t="s">
        <v>67</v>
      </c>
      <c r="C31" s="445"/>
      <c r="D31" s="445"/>
      <c r="E31" s="446"/>
      <c r="F31" s="366"/>
      <c r="G31" s="271" t="s">
        <v>40</v>
      </c>
      <c r="H31" s="192" t="s">
        <v>40</v>
      </c>
      <c r="I31" s="192" t="s">
        <v>40</v>
      </c>
      <c r="J31" s="192" t="s">
        <v>40</v>
      </c>
      <c r="K31" s="192" t="s">
        <v>40</v>
      </c>
      <c r="L31" s="271" t="s">
        <v>40</v>
      </c>
      <c r="M31" s="192" t="s">
        <v>40</v>
      </c>
      <c r="N31" s="192" t="s">
        <v>40</v>
      </c>
      <c r="O31" s="192" t="s">
        <v>40</v>
      </c>
      <c r="P31" s="192" t="s">
        <v>40</v>
      </c>
      <c r="Q31" s="11" t="s">
        <v>40</v>
      </c>
      <c r="R31" s="11" t="s">
        <v>40</v>
      </c>
    </row>
    <row r="32" spans="1:18" ht="15" thickBot="1" x14ac:dyDescent="0.4">
      <c r="A32" s="4"/>
      <c r="B32" s="12"/>
      <c r="C32" s="367" t="s">
        <v>53</v>
      </c>
      <c r="D32" s="367"/>
      <c r="E32" s="368"/>
      <c r="F32" s="360"/>
      <c r="G32" s="369">
        <v>86.49</v>
      </c>
      <c r="H32" s="370">
        <v>105.59</v>
      </c>
      <c r="I32" s="370">
        <v>110.76</v>
      </c>
      <c r="J32" s="370">
        <v>113.94</v>
      </c>
      <c r="K32" s="370">
        <v>112.08</v>
      </c>
      <c r="L32" s="369">
        <v>116.98</v>
      </c>
      <c r="M32" s="370">
        <v>122.96</v>
      </c>
      <c r="N32" s="370">
        <v>130.63</v>
      </c>
      <c r="O32" s="370">
        <v>139.4</v>
      </c>
      <c r="P32" s="370">
        <v>146.83000000000001</v>
      </c>
      <c r="Q32" s="371">
        <v>154.51</v>
      </c>
      <c r="R32" s="371">
        <v>167.15</v>
      </c>
    </row>
    <row r="33" spans="1:18" x14ac:dyDescent="0.35">
      <c r="A33" s="4"/>
      <c r="B33" s="12" t="s">
        <v>48</v>
      </c>
      <c r="C33" s="16"/>
      <c r="D33" s="16"/>
      <c r="E33" s="92"/>
      <c r="F33" s="362"/>
      <c r="G33" s="426"/>
      <c r="H33" s="427"/>
      <c r="I33" s="427"/>
      <c r="J33" s="427"/>
      <c r="K33" s="427"/>
      <c r="L33" s="426"/>
      <c r="M33" s="427"/>
      <c r="N33" s="427"/>
      <c r="O33" s="427"/>
      <c r="P33" s="427"/>
      <c r="Q33" s="261"/>
      <c r="R33" s="261"/>
    </row>
    <row r="34" spans="1:18" ht="15" customHeight="1" thickBot="1" x14ac:dyDescent="0.4">
      <c r="A34" s="4"/>
      <c r="B34" s="12" t="s">
        <v>49</v>
      </c>
      <c r="C34" s="16"/>
      <c r="D34" s="16"/>
      <c r="E34" s="92"/>
      <c r="F34" s="362"/>
      <c r="G34" s="279"/>
      <c r="H34" s="198"/>
      <c r="I34" s="198"/>
      <c r="J34" s="198"/>
      <c r="K34" s="198"/>
      <c r="L34" s="279"/>
      <c r="M34" s="395"/>
      <c r="N34" s="198"/>
      <c r="O34" s="198"/>
      <c r="P34" s="198"/>
      <c r="Q34" s="308"/>
      <c r="R34" s="308"/>
    </row>
    <row r="35" spans="1:18" ht="15" thickBot="1" x14ac:dyDescent="0.4">
      <c r="A35" s="4"/>
      <c r="B35" s="32"/>
      <c r="C35" s="33"/>
      <c r="D35" s="33"/>
      <c r="E35" s="34"/>
      <c r="F35" s="360"/>
      <c r="G35" s="412"/>
      <c r="H35" s="413"/>
      <c r="I35" s="413"/>
      <c r="J35" s="413"/>
      <c r="K35" s="413"/>
      <c r="L35" s="412"/>
      <c r="M35" s="413"/>
      <c r="N35" s="413"/>
      <c r="O35" s="413"/>
      <c r="P35" s="413"/>
      <c r="Q35" s="373"/>
      <c r="R35" s="373"/>
    </row>
    <row r="36" spans="1:18" ht="41.25" customHeight="1" thickBot="1" x14ac:dyDescent="0.4">
      <c r="A36" s="4"/>
      <c r="B36" s="438" t="s">
        <v>68</v>
      </c>
      <c r="C36" s="439"/>
      <c r="D36" s="439"/>
      <c r="E36" s="440"/>
      <c r="F36" s="374"/>
      <c r="G36" s="277"/>
      <c r="H36" s="256"/>
      <c r="I36" s="256"/>
      <c r="J36" s="256"/>
      <c r="K36" s="256"/>
      <c r="L36" s="277"/>
      <c r="M36" s="256"/>
      <c r="N36" s="256"/>
      <c r="O36" s="256"/>
      <c r="P36" s="256"/>
      <c r="Q36" s="260"/>
      <c r="R36" s="260"/>
    </row>
    <row r="37" spans="1:18" ht="41.25" customHeight="1" thickBot="1" x14ac:dyDescent="0.4">
      <c r="A37" s="4"/>
      <c r="B37" s="450" t="s">
        <v>54</v>
      </c>
      <c r="C37" s="451"/>
      <c r="D37" s="451"/>
      <c r="E37" s="452"/>
      <c r="F37" s="375"/>
      <c r="G37" s="271" t="s">
        <v>40</v>
      </c>
      <c r="H37" s="192" t="s">
        <v>40</v>
      </c>
      <c r="I37" s="192" t="s">
        <v>40</v>
      </c>
      <c r="J37" s="192" t="s">
        <v>40</v>
      </c>
      <c r="K37" s="192" t="s">
        <v>40</v>
      </c>
      <c r="L37" s="271" t="s">
        <v>40</v>
      </c>
      <c r="M37" s="192" t="s">
        <v>40</v>
      </c>
      <c r="N37" s="192" t="s">
        <v>40</v>
      </c>
      <c r="O37" s="192" t="s">
        <v>40</v>
      </c>
      <c r="P37" s="192" t="s">
        <v>40</v>
      </c>
      <c r="Q37" s="11" t="s">
        <v>40</v>
      </c>
      <c r="R37" s="11" t="s">
        <v>40</v>
      </c>
    </row>
    <row r="38" spans="1:18" x14ac:dyDescent="0.35">
      <c r="A38" s="4"/>
      <c r="B38" s="22"/>
      <c r="C38" s="13" t="s">
        <v>135</v>
      </c>
      <c r="D38" s="13"/>
      <c r="E38" s="37"/>
      <c r="F38" s="360"/>
      <c r="G38" s="272">
        <v>12878.75</v>
      </c>
      <c r="H38" s="193">
        <v>12071.25</v>
      </c>
      <c r="I38" s="193" t="s">
        <v>126</v>
      </c>
      <c r="J38" s="193" t="s">
        <v>126</v>
      </c>
      <c r="K38" s="193" t="s">
        <v>126</v>
      </c>
      <c r="L38" s="272" t="s">
        <v>126</v>
      </c>
      <c r="M38" s="193" t="s">
        <v>126</v>
      </c>
      <c r="N38" s="193" t="s">
        <v>126</v>
      </c>
      <c r="O38" s="193" t="s">
        <v>126</v>
      </c>
      <c r="P38" s="193" t="s">
        <v>126</v>
      </c>
      <c r="Q38" s="335" t="s">
        <v>126</v>
      </c>
      <c r="R38" s="335" t="s">
        <v>126</v>
      </c>
    </row>
    <row r="39" spans="1:18" ht="15" thickBot="1" x14ac:dyDescent="0.4">
      <c r="A39" s="4"/>
      <c r="B39" s="38"/>
      <c r="C39" s="17" t="s">
        <v>55</v>
      </c>
      <c r="D39" s="17"/>
      <c r="E39" s="39"/>
      <c r="F39" s="360"/>
      <c r="G39" s="280" t="s">
        <v>126</v>
      </c>
      <c r="H39" s="200" t="s">
        <v>126</v>
      </c>
      <c r="I39" s="200" t="s">
        <v>126</v>
      </c>
      <c r="J39" s="200" t="s">
        <v>126</v>
      </c>
      <c r="K39" s="200" t="s">
        <v>126</v>
      </c>
      <c r="L39" s="280" t="s">
        <v>126</v>
      </c>
      <c r="M39" s="200" t="s">
        <v>126</v>
      </c>
      <c r="N39" s="200" t="s">
        <v>126</v>
      </c>
      <c r="O39" s="200" t="s">
        <v>126</v>
      </c>
      <c r="P39" s="200" t="s">
        <v>126</v>
      </c>
      <c r="Q39" s="340" t="s">
        <v>126</v>
      </c>
      <c r="R39" s="340" t="s">
        <v>126</v>
      </c>
    </row>
    <row r="40" spans="1:18" x14ac:dyDescent="0.35">
      <c r="A40" s="4"/>
      <c r="B40" s="12" t="s">
        <v>48</v>
      </c>
      <c r="C40" s="16"/>
      <c r="D40" s="16"/>
      <c r="E40" s="92"/>
      <c r="F40" s="362"/>
      <c r="G40" s="278"/>
      <c r="H40" s="197"/>
      <c r="I40" s="197"/>
      <c r="J40" s="197"/>
      <c r="K40" s="197"/>
      <c r="L40" s="278"/>
      <c r="M40" s="197"/>
      <c r="N40" s="197"/>
      <c r="O40" s="197"/>
      <c r="P40" s="197"/>
      <c r="Q40" s="36"/>
      <c r="R40" s="36"/>
    </row>
    <row r="41" spans="1:18" ht="15" thickBot="1" x14ac:dyDescent="0.4">
      <c r="A41" s="4"/>
      <c r="B41" s="40" t="s">
        <v>49</v>
      </c>
      <c r="C41" s="41"/>
      <c r="D41" s="41"/>
      <c r="E41" s="376" t="s">
        <v>50</v>
      </c>
      <c r="F41" s="377"/>
      <c r="G41" s="281"/>
      <c r="H41" s="201"/>
      <c r="I41" s="201"/>
      <c r="J41" s="201"/>
      <c r="K41" s="201"/>
      <c r="L41" s="281"/>
      <c r="M41" s="201"/>
      <c r="N41" s="201"/>
      <c r="O41" s="201"/>
      <c r="P41" s="201"/>
      <c r="Q41" s="24"/>
      <c r="R41" s="24"/>
    </row>
    <row r="42" spans="1:18" ht="23" x14ac:dyDescent="0.5">
      <c r="A42" s="4"/>
      <c r="B42" s="397" t="s">
        <v>56</v>
      </c>
      <c r="C42" s="398" t="str">
        <f xml:space="preserve"> C8</f>
        <v>Survivors Pension</v>
      </c>
      <c r="D42" s="398"/>
      <c r="E42" s="399"/>
      <c r="F42" s="362"/>
      <c r="G42" s="282"/>
      <c r="H42" s="199"/>
      <c r="I42" s="199"/>
      <c r="J42" s="199"/>
      <c r="K42" s="199"/>
      <c r="L42" s="199"/>
      <c r="M42" s="202"/>
      <c r="N42" s="199"/>
      <c r="O42" s="199"/>
      <c r="P42" s="199"/>
    </row>
    <row r="43" spans="1:18" x14ac:dyDescent="0.35">
      <c r="A43" s="4"/>
      <c r="B43" s="4"/>
      <c r="C43" s="43"/>
      <c r="D43" s="43"/>
      <c r="E43" s="44"/>
      <c r="F43" s="44"/>
      <c r="G43" s="352"/>
      <c r="H43" s="345"/>
      <c r="I43" s="345"/>
      <c r="J43" s="345"/>
      <c r="K43" s="345"/>
      <c r="L43" s="345"/>
      <c r="M43" s="345"/>
      <c r="N43" s="345"/>
      <c r="O43" s="345"/>
      <c r="P43" s="345"/>
    </row>
    <row r="44" spans="1:18" x14ac:dyDescent="0.35">
      <c r="A44" s="4"/>
      <c r="B44" s="4"/>
      <c r="C44" s="43"/>
      <c r="D44" s="43"/>
      <c r="E44" s="44"/>
      <c r="F44" s="44"/>
      <c r="G44" s="352"/>
      <c r="H44" s="345"/>
      <c r="I44" s="345"/>
      <c r="J44" s="345"/>
      <c r="K44" s="345"/>
      <c r="L44" s="345"/>
      <c r="M44" s="345"/>
      <c r="N44" s="345"/>
      <c r="O44" s="345"/>
      <c r="P44" s="345"/>
    </row>
    <row r="45" spans="1:18" x14ac:dyDescent="0.35">
      <c r="A45" s="4"/>
      <c r="C45" s="43"/>
      <c r="D45" s="43"/>
      <c r="E45" s="44"/>
      <c r="F45" s="44"/>
      <c r="G45" s="352"/>
      <c r="H45" s="345"/>
      <c r="I45" s="345"/>
      <c r="J45" s="345"/>
      <c r="K45" s="345"/>
      <c r="L45" s="345"/>
      <c r="M45" s="345"/>
      <c r="N45" s="345"/>
      <c r="O45" s="345"/>
      <c r="P45" s="345"/>
    </row>
    <row r="46" spans="1:18" x14ac:dyDescent="0.35">
      <c r="M46" s="345"/>
    </row>
    <row r="48" spans="1:18" ht="34.5" customHeight="1" x14ac:dyDescent="0.35"/>
    <row r="50" spans="2:2" ht="22.5" x14ac:dyDescent="0.45">
      <c r="B50" s="60" t="s">
        <v>57</v>
      </c>
    </row>
    <row r="128" spans="3:5" ht="18.5" x14ac:dyDescent="0.45">
      <c r="C128" s="307"/>
      <c r="D128" s="307"/>
      <c r="E128" s="307"/>
    </row>
  </sheetData>
  <mergeCells count="10">
    <mergeCell ref="B37:E37"/>
    <mergeCell ref="B31:E31"/>
    <mergeCell ref="B24:E24"/>
    <mergeCell ref="B23:E23"/>
    <mergeCell ref="B30:E30"/>
    <mergeCell ref="B1:E1"/>
    <mergeCell ref="B2:E2"/>
    <mergeCell ref="B3:E3"/>
    <mergeCell ref="B12:E12"/>
    <mergeCell ref="B36:E36"/>
  </mergeCells>
  <conditionalFormatting sqref="C11">
    <cfRule type="cellIs" dxfId="88" priority="7" stopIfTrue="1" operator="equal">
      <formula>"Sometimes"</formula>
    </cfRule>
    <cfRule type="cellIs" dxfId="87" priority="8" stopIfTrue="1" operator="equal">
      <formula>"Yes"</formula>
    </cfRule>
  </conditionalFormatting>
  <conditionalFormatting sqref="E9">
    <cfRule type="containsText" dxfId="86" priority="3" stopIfTrue="1" operator="containsText" text="Voluntary Private">
      <formula>NOT(ISERROR(SEARCH("Voluntary Private",E9)))</formula>
    </cfRule>
    <cfRule type="containsText" dxfId="85" priority="4" stopIfTrue="1" operator="containsText" text="Mandatory Private">
      <formula>NOT(ISERROR(SEARCH("Mandatory Private",E9)))</formula>
    </cfRule>
    <cfRule type="containsText" dxfId="84" priority="5" stopIfTrue="1" operator="containsText" text="Public">
      <formula>NOT(ISERROR(SEARCH("Public",E9)))</formula>
    </cfRule>
    <cfRule type="containsText" dxfId="83" priority="6" stopIfTrue="1" operator="containsText" text="Public">
      <formula>NOT(ISERROR(SEARCH("Public",E9)))</formula>
    </cfRule>
  </conditionalFormatting>
  <conditionalFormatting sqref="E11">
    <cfRule type="cellIs" dxfId="82" priority="1" stopIfTrue="1" operator="equal">
      <formula>"Yes"</formula>
    </cfRule>
  </conditionalFormatting>
  <dataValidations count="5">
    <dataValidation type="list" allowBlank="1" showInputMessage="1" showErrorMessage="1" sqref="C10">
      <formula1>MeansTested</formula1>
    </dataValidation>
    <dataValidation type="list" allowBlank="1" showInputMessage="1" showErrorMessage="1" sqref="C9">
      <formula1>SurvivorsSB</formula1>
    </dataValidation>
    <dataValidation type="list" allowBlank="1" showInputMessage="1" showErrorMessage="1" sqref="G19:R19">
      <formula1>YearUnit</formula1>
    </dataValidation>
    <dataValidation type="list" allowBlank="1" showInputMessage="1" showErrorMessage="1" sqref="C11">
      <formula1>Supplement</formula1>
    </dataValidation>
    <dataValidation type="list" allowBlank="1" showInputMessage="1" showErrorMessage="1" sqref="E9">
      <formula1>Source</formula1>
    </dataValidation>
  </dataValidations>
  <pageMargins left="0.70866141732283472" right="0.70866141732283472" top="0.74803149606299213" bottom="0.74803149606299213" header="0.31496062992125984" footer="0.31496062992125984"/>
  <pageSetup paperSize="9" scale="35" pageOrder="overThenDown" orientation="landscape" r:id="rId1"/>
  <headerFooter scaleWithDoc="0">
    <oddHeader>&amp;L&amp;F&amp;R&amp;A</oddHeader>
    <oddFooter>&amp;L&amp;F&amp;C&amp;A&amp;R&amp;P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Tools!$D$27:$D$29</xm:f>
          </x14:formula1>
          <xm:sqref>E11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210"/>
  <sheetViews>
    <sheetView zoomScale="70" zoomScaleNormal="70" workbookViewId="0">
      <pane xSplit="5" ySplit="5" topLeftCell="F6" activePane="bottomRight" state="frozen"/>
      <selection activeCell="AA20" sqref="AA20"/>
      <selection pane="topRight" activeCell="AA20" sqref="AA20"/>
      <selection pane="bottomLeft" activeCell="AA20" sqref="AA20"/>
      <selection pane="bottomRight" activeCell="I193" sqref="I193:R194"/>
    </sheetView>
  </sheetViews>
  <sheetFormatPr defaultRowHeight="14.5" x14ac:dyDescent="0.35"/>
  <cols>
    <col min="2" max="2" width="20.81640625" customWidth="1"/>
    <col min="3" max="3" width="43.81640625" customWidth="1"/>
    <col min="4" max="4" width="37.1796875" customWidth="1"/>
    <col min="5" max="5" width="34.1796875" customWidth="1"/>
    <col min="6" max="6" width="4.1796875" style="56" customWidth="1"/>
    <col min="7" max="7" width="15.81640625" style="353" customWidth="1"/>
    <col min="8" max="16" width="15.81640625" style="346" customWidth="1"/>
    <col min="17" max="18" width="14.81640625" customWidth="1"/>
  </cols>
  <sheetData>
    <row r="1" spans="1:18" s="67" customFormat="1" ht="24.75" customHeight="1" thickBot="1" x14ac:dyDescent="0.55000000000000004">
      <c r="A1" s="4"/>
      <c r="B1" s="453" t="s">
        <v>60</v>
      </c>
      <c r="C1" s="454"/>
      <c r="D1" s="454"/>
      <c r="E1" s="455"/>
      <c r="F1" s="66"/>
      <c r="G1" s="353"/>
      <c r="H1" s="346"/>
      <c r="I1" s="346"/>
      <c r="J1" s="346"/>
      <c r="K1" s="346"/>
      <c r="L1" s="346"/>
      <c r="M1" s="346"/>
      <c r="N1" s="346"/>
      <c r="O1" s="346"/>
      <c r="P1" s="346"/>
    </row>
    <row r="2" spans="1:18" ht="36.75" customHeight="1" x14ac:dyDescent="0.35">
      <c r="A2" s="4"/>
      <c r="B2" s="456" t="s">
        <v>34</v>
      </c>
      <c r="C2" s="457"/>
      <c r="D2" s="457"/>
      <c r="E2" s="458"/>
      <c r="F2" s="46"/>
    </row>
    <row r="3" spans="1:18" ht="47.25" customHeight="1" thickBot="1" x14ac:dyDescent="0.4">
      <c r="A3" s="4"/>
      <c r="B3" s="459" t="s">
        <v>35</v>
      </c>
      <c r="C3" s="460"/>
      <c r="D3" s="460"/>
      <c r="E3" s="461"/>
      <c r="F3" s="47"/>
    </row>
    <row r="4" spans="1:18" ht="25" x14ac:dyDescent="0.5">
      <c r="A4" s="5"/>
      <c r="B4" s="381" t="s">
        <v>69</v>
      </c>
      <c r="C4" s="382"/>
      <c r="D4" s="382"/>
      <c r="E4" s="383">
        <f>COUNTIF(B:B,"Programme Name:")</f>
        <v>5</v>
      </c>
      <c r="F4" s="5"/>
      <c r="G4" s="400"/>
      <c r="H4" s="401"/>
      <c r="I4" s="402"/>
      <c r="J4" s="402"/>
      <c r="K4" s="402"/>
      <c r="L4" s="402"/>
      <c r="M4" s="402"/>
      <c r="N4" s="415" t="s">
        <v>300</v>
      </c>
      <c r="O4" s="402"/>
      <c r="P4" s="401"/>
      <c r="Q4" s="407" t="s">
        <v>326</v>
      </c>
      <c r="R4" s="403"/>
    </row>
    <row r="5" spans="1:18" ht="25.5" thickBot="1" x14ac:dyDescent="0.55000000000000004">
      <c r="A5" s="5"/>
      <c r="B5" s="384" t="s">
        <v>66</v>
      </c>
      <c r="C5" s="385"/>
      <c r="D5" s="385"/>
      <c r="E5" s="386"/>
      <c r="F5" s="187"/>
      <c r="G5" s="404">
        <v>2007</v>
      </c>
      <c r="H5" s="405">
        <v>2008</v>
      </c>
      <c r="I5" s="405">
        <v>2009</v>
      </c>
      <c r="J5" s="405">
        <v>2010</v>
      </c>
      <c r="K5" s="405">
        <v>2011</v>
      </c>
      <c r="L5" s="405">
        <v>2012</v>
      </c>
      <c r="M5" s="405">
        <v>2013</v>
      </c>
      <c r="N5" s="405">
        <v>2014</v>
      </c>
      <c r="O5" s="405">
        <v>2015</v>
      </c>
      <c r="P5" s="405">
        <v>2016</v>
      </c>
      <c r="Q5" s="408">
        <v>2017</v>
      </c>
      <c r="R5" s="406">
        <v>2018</v>
      </c>
    </row>
    <row r="6" spans="1:18" x14ac:dyDescent="0.35">
      <c r="A6" s="4"/>
      <c r="B6" s="4"/>
      <c r="C6" s="4"/>
      <c r="D6" s="4"/>
      <c r="E6" s="4"/>
      <c r="F6" s="4"/>
      <c r="G6" s="349"/>
      <c r="H6" s="342"/>
      <c r="I6" s="342"/>
      <c r="J6" s="342"/>
      <c r="K6" s="342"/>
      <c r="L6" s="342"/>
      <c r="M6" s="342"/>
      <c r="N6" s="342"/>
      <c r="O6" s="342"/>
      <c r="P6" s="342"/>
    </row>
    <row r="7" spans="1:18" ht="18" thickBot="1" x14ac:dyDescent="0.4">
      <c r="A7" s="4"/>
      <c r="B7" s="64"/>
      <c r="C7" s="63"/>
      <c r="D7" s="6"/>
      <c r="E7" s="6"/>
      <c r="F7" s="6"/>
      <c r="G7" s="349"/>
      <c r="H7" s="342"/>
      <c r="I7" s="342"/>
      <c r="J7" s="342"/>
      <c r="K7" s="342"/>
      <c r="L7" s="342"/>
      <c r="M7" s="342"/>
      <c r="N7" s="342"/>
      <c r="O7" s="342"/>
      <c r="P7" s="342"/>
    </row>
    <row r="8" spans="1:18" ht="118.5" customHeight="1" thickBot="1" x14ac:dyDescent="0.55000000000000004">
      <c r="A8" s="70">
        <f>COUNTIF(B$1:B8,"Programme Name:")</f>
        <v>1</v>
      </c>
      <c r="B8" s="151" t="s">
        <v>36</v>
      </c>
      <c r="C8" s="354" t="s">
        <v>337</v>
      </c>
      <c r="D8" s="355" t="s">
        <v>337</v>
      </c>
      <c r="E8" s="356"/>
      <c r="F8" s="357"/>
      <c r="G8" s="267"/>
      <c r="H8" s="190"/>
      <c r="I8" s="190"/>
      <c r="J8" s="190"/>
      <c r="K8" s="190"/>
      <c r="L8" s="190"/>
      <c r="M8" s="202"/>
      <c r="N8" s="190"/>
      <c r="O8" s="190"/>
      <c r="P8" s="190"/>
    </row>
    <row r="9" spans="1:18" ht="23.5" thickBot="1" x14ac:dyDescent="0.55000000000000004">
      <c r="A9" s="7"/>
      <c r="B9" s="8" t="s">
        <v>37</v>
      </c>
      <c r="C9" s="9" t="s">
        <v>17</v>
      </c>
      <c r="D9" s="151" t="s">
        <v>49</v>
      </c>
      <c r="E9" s="10" t="s">
        <v>119</v>
      </c>
      <c r="F9" s="358"/>
      <c r="G9" s="268"/>
      <c r="H9" s="189"/>
      <c r="I9" s="189"/>
      <c r="J9" s="189"/>
      <c r="K9" s="189"/>
      <c r="L9" s="189"/>
      <c r="M9" s="202"/>
      <c r="N9" s="189"/>
      <c r="O9" s="189"/>
      <c r="P9" s="189"/>
    </row>
    <row r="10" spans="1:18" ht="24.75" customHeight="1" thickBot="1" x14ac:dyDescent="0.4">
      <c r="A10" s="7"/>
      <c r="B10" s="8" t="s">
        <v>38</v>
      </c>
      <c r="C10" s="9" t="s">
        <v>9</v>
      </c>
      <c r="D10" s="151" t="s">
        <v>122</v>
      </c>
      <c r="E10" s="152">
        <v>1</v>
      </c>
      <c r="F10" s="358"/>
      <c r="G10" s="269"/>
      <c r="H10" s="191"/>
      <c r="I10" s="191"/>
      <c r="J10" s="191"/>
      <c r="K10" s="191"/>
      <c r="L10" s="191"/>
      <c r="M10" s="202"/>
      <c r="N10" s="191"/>
      <c r="O10" s="191"/>
      <c r="P10" s="191"/>
    </row>
    <row r="11" spans="1:18" ht="24.75" customHeight="1" thickBot="1" x14ac:dyDescent="0.55000000000000004">
      <c r="A11" s="4"/>
      <c r="B11" s="8" t="s">
        <v>78</v>
      </c>
      <c r="C11" s="94" t="s">
        <v>9</v>
      </c>
      <c r="D11" s="151" t="s">
        <v>145</v>
      </c>
      <c r="E11" s="209" t="s">
        <v>8</v>
      </c>
      <c r="F11" s="359"/>
      <c r="G11" s="270">
        <v>2007</v>
      </c>
      <c r="H11" s="259">
        <v>2008</v>
      </c>
      <c r="I11" s="259">
        <v>2009</v>
      </c>
      <c r="J11" s="259">
        <v>2010</v>
      </c>
      <c r="K11" s="259">
        <v>2011</v>
      </c>
      <c r="L11" s="270">
        <v>2012</v>
      </c>
      <c r="M11" s="259">
        <v>2013</v>
      </c>
      <c r="N11" s="259">
        <v>2014</v>
      </c>
      <c r="O11" s="259">
        <v>2015</v>
      </c>
      <c r="P11" s="259">
        <v>2016</v>
      </c>
      <c r="Q11" s="263">
        <v>2017</v>
      </c>
      <c r="R11" s="263">
        <v>2018</v>
      </c>
    </row>
    <row r="12" spans="1:18" ht="39.75" customHeight="1" thickBot="1" x14ac:dyDescent="0.4">
      <c r="A12" s="4"/>
      <c r="B12" s="447" t="s">
        <v>39</v>
      </c>
      <c r="C12" s="448"/>
      <c r="D12" s="448"/>
      <c r="E12" s="449"/>
      <c r="F12" s="378"/>
      <c r="G12" s="271" t="s">
        <v>40</v>
      </c>
      <c r="H12" s="192" t="s">
        <v>40</v>
      </c>
      <c r="I12" s="192" t="s">
        <v>40</v>
      </c>
      <c r="J12" s="192" t="s">
        <v>40</v>
      </c>
      <c r="K12" s="192" t="s">
        <v>40</v>
      </c>
      <c r="L12" s="271" t="s">
        <v>40</v>
      </c>
      <c r="M12" s="192" t="s">
        <v>40</v>
      </c>
      <c r="N12" s="192" t="s">
        <v>40</v>
      </c>
      <c r="O12" s="192" t="s">
        <v>40</v>
      </c>
      <c r="P12" s="192" t="s">
        <v>40</v>
      </c>
      <c r="Q12" s="11" t="s">
        <v>40</v>
      </c>
      <c r="R12" s="11" t="s">
        <v>40</v>
      </c>
    </row>
    <row r="13" spans="1:18" x14ac:dyDescent="0.35">
      <c r="A13" s="4"/>
      <c r="B13" s="12"/>
      <c r="C13" s="16" t="s">
        <v>41</v>
      </c>
      <c r="D13" s="16"/>
      <c r="E13" s="35"/>
      <c r="F13" s="360"/>
      <c r="G13" s="387">
        <v>68947</v>
      </c>
      <c r="H13" s="388">
        <v>72158.5</v>
      </c>
      <c r="I13" s="388">
        <v>76662</v>
      </c>
      <c r="J13" s="388">
        <v>82590</v>
      </c>
      <c r="K13" s="388">
        <v>90093</v>
      </c>
      <c r="L13" s="387">
        <v>94418</v>
      </c>
      <c r="M13" s="388">
        <v>94325</v>
      </c>
      <c r="N13" s="388">
        <v>95480</v>
      </c>
      <c r="O13" s="388">
        <v>97459</v>
      </c>
      <c r="P13" s="388">
        <v>94971</v>
      </c>
      <c r="Q13" s="335">
        <v>56349</v>
      </c>
      <c r="R13" s="335">
        <v>28253</v>
      </c>
    </row>
    <row r="14" spans="1:18" x14ac:dyDescent="0.35">
      <c r="A14" s="4"/>
      <c r="B14" s="14"/>
      <c r="C14" s="15" t="s">
        <v>42</v>
      </c>
      <c r="D14" s="15"/>
      <c r="E14" s="35"/>
      <c r="F14" s="360"/>
      <c r="G14" s="389">
        <v>36176.75</v>
      </c>
      <c r="H14" s="390">
        <v>37410</v>
      </c>
      <c r="I14" s="390">
        <v>39373</v>
      </c>
      <c r="J14" s="390">
        <v>42170</v>
      </c>
      <c r="K14" s="390">
        <v>45082</v>
      </c>
      <c r="L14" s="389">
        <v>46256</v>
      </c>
      <c r="M14" s="390">
        <v>45959</v>
      </c>
      <c r="N14" s="390">
        <v>45900</v>
      </c>
      <c r="O14" s="390">
        <v>46284</v>
      </c>
      <c r="P14" s="390">
        <v>45117</v>
      </c>
      <c r="Q14" s="336">
        <v>26993</v>
      </c>
      <c r="R14" s="336">
        <v>14164</v>
      </c>
    </row>
    <row r="15" spans="1:18" x14ac:dyDescent="0.35">
      <c r="A15" s="4"/>
      <c r="B15" s="12"/>
      <c r="C15" s="17" t="s">
        <v>43</v>
      </c>
      <c r="D15" s="17"/>
      <c r="E15" s="31"/>
      <c r="F15" s="360"/>
      <c r="G15" s="389">
        <v>32768.25</v>
      </c>
      <c r="H15" s="390">
        <v>34748.5</v>
      </c>
      <c r="I15" s="390">
        <v>37289</v>
      </c>
      <c r="J15" s="390">
        <v>40420</v>
      </c>
      <c r="K15" s="390">
        <v>45011</v>
      </c>
      <c r="L15" s="389">
        <v>48162</v>
      </c>
      <c r="M15" s="390">
        <v>48366</v>
      </c>
      <c r="N15" s="390">
        <v>49580</v>
      </c>
      <c r="O15" s="390">
        <v>51175</v>
      </c>
      <c r="P15" s="390">
        <v>49854</v>
      </c>
      <c r="Q15" s="336">
        <v>29356</v>
      </c>
      <c r="R15" s="336">
        <v>14089</v>
      </c>
    </row>
    <row r="16" spans="1:18" x14ac:dyDescent="0.35">
      <c r="A16" s="4"/>
      <c r="B16" s="12"/>
      <c r="C16" s="19" t="s">
        <v>44</v>
      </c>
      <c r="D16" s="19"/>
      <c r="E16" s="37"/>
      <c r="F16" s="360"/>
      <c r="G16" s="273">
        <v>0</v>
      </c>
      <c r="H16" s="194">
        <v>0</v>
      </c>
      <c r="I16" s="194">
        <v>0</v>
      </c>
      <c r="J16" s="194">
        <v>0</v>
      </c>
      <c r="K16" s="194">
        <v>0</v>
      </c>
      <c r="L16" s="273">
        <v>0</v>
      </c>
      <c r="M16" s="194">
        <v>0</v>
      </c>
      <c r="N16" s="194">
        <v>0</v>
      </c>
      <c r="O16" s="194">
        <v>0</v>
      </c>
      <c r="P16" s="194">
        <v>0</v>
      </c>
      <c r="Q16" s="337">
        <v>0</v>
      </c>
      <c r="R16" s="337">
        <v>0</v>
      </c>
    </row>
    <row r="17" spans="1:18" x14ac:dyDescent="0.35">
      <c r="A17" s="4"/>
      <c r="B17" s="12"/>
      <c r="C17" s="15" t="s">
        <v>45</v>
      </c>
      <c r="D17" s="15"/>
      <c r="E17" s="35"/>
      <c r="F17" s="360"/>
      <c r="G17" s="273">
        <v>0</v>
      </c>
      <c r="H17" s="194">
        <v>0</v>
      </c>
      <c r="I17" s="194">
        <v>0</v>
      </c>
      <c r="J17" s="194">
        <v>0</v>
      </c>
      <c r="K17" s="194">
        <v>0</v>
      </c>
      <c r="L17" s="273">
        <v>0</v>
      </c>
      <c r="M17" s="194">
        <v>0</v>
      </c>
      <c r="N17" s="194">
        <v>0</v>
      </c>
      <c r="O17" s="194">
        <v>0</v>
      </c>
      <c r="P17" s="194">
        <v>0</v>
      </c>
      <c r="Q17" s="336">
        <v>0</v>
      </c>
      <c r="R17" s="336">
        <v>0</v>
      </c>
    </row>
    <row r="18" spans="1:18" x14ac:dyDescent="0.35">
      <c r="A18" s="4"/>
      <c r="B18" s="12"/>
      <c r="C18" s="17" t="s">
        <v>46</v>
      </c>
      <c r="D18" s="17"/>
      <c r="E18" s="31"/>
      <c r="F18" s="360"/>
      <c r="G18" s="273">
        <v>0</v>
      </c>
      <c r="H18" s="194">
        <v>0</v>
      </c>
      <c r="I18" s="194">
        <v>0</v>
      </c>
      <c r="J18" s="194">
        <v>0</v>
      </c>
      <c r="K18" s="194">
        <v>0</v>
      </c>
      <c r="L18" s="273">
        <v>0</v>
      </c>
      <c r="M18" s="194">
        <v>0</v>
      </c>
      <c r="N18" s="194">
        <v>0</v>
      </c>
      <c r="O18" s="194">
        <v>0</v>
      </c>
      <c r="P18" s="194">
        <v>0</v>
      </c>
      <c r="Q18" s="336">
        <v>0</v>
      </c>
      <c r="R18" s="336">
        <v>0</v>
      </c>
    </row>
    <row r="19" spans="1:18" ht="36" customHeight="1" thickBot="1" x14ac:dyDescent="0.4">
      <c r="A19" s="7"/>
      <c r="B19" s="57"/>
      <c r="C19" s="58"/>
      <c r="D19" s="58"/>
      <c r="E19" s="59" t="s">
        <v>47</v>
      </c>
      <c r="F19" s="361"/>
      <c r="G19" s="274" t="s">
        <v>0</v>
      </c>
      <c r="H19" s="195" t="s">
        <v>0</v>
      </c>
      <c r="I19" s="195" t="s">
        <v>5</v>
      </c>
      <c r="J19" s="195" t="s">
        <v>5</v>
      </c>
      <c r="K19" s="195" t="s">
        <v>5</v>
      </c>
      <c r="L19" s="274" t="s">
        <v>5</v>
      </c>
      <c r="M19" s="391" t="s">
        <v>5</v>
      </c>
      <c r="N19" s="195" t="s">
        <v>5</v>
      </c>
      <c r="O19" s="195" t="s">
        <v>5</v>
      </c>
      <c r="P19" s="195" t="s">
        <v>5</v>
      </c>
      <c r="Q19" s="264" t="s">
        <v>5</v>
      </c>
      <c r="R19" s="21" t="s">
        <v>5</v>
      </c>
    </row>
    <row r="20" spans="1:18" x14ac:dyDescent="0.35">
      <c r="A20" s="4"/>
      <c r="B20" s="12" t="s">
        <v>48</v>
      </c>
      <c r="C20" s="16"/>
      <c r="D20" s="16"/>
      <c r="E20" s="92"/>
      <c r="F20" s="362"/>
      <c r="G20" s="275"/>
      <c r="H20" s="258"/>
      <c r="I20" s="258"/>
      <c r="J20" s="258"/>
      <c r="K20" s="258"/>
      <c r="L20" s="275"/>
      <c r="M20" s="258"/>
      <c r="N20" s="258"/>
      <c r="O20" s="258"/>
      <c r="P20" s="258"/>
      <c r="Q20" s="261"/>
      <c r="R20" s="261"/>
    </row>
    <row r="21" spans="1:18" ht="27.75" customHeight="1" thickBot="1" x14ac:dyDescent="0.4">
      <c r="A21" s="4"/>
      <c r="B21" s="12" t="s">
        <v>49</v>
      </c>
      <c r="C21" s="16"/>
      <c r="D21" s="16"/>
      <c r="E21" s="92"/>
      <c r="F21" s="362"/>
      <c r="G21" s="276"/>
      <c r="H21" s="257"/>
      <c r="I21" s="257"/>
      <c r="J21" s="257"/>
      <c r="K21" s="257"/>
      <c r="L21" s="276"/>
      <c r="M21" s="392"/>
      <c r="N21" s="257"/>
      <c r="O21" s="257"/>
      <c r="P21" s="257"/>
      <c r="Q21" s="308"/>
      <c r="R21" s="308"/>
    </row>
    <row r="22" spans="1:18" ht="15" thickBot="1" x14ac:dyDescent="0.4">
      <c r="A22" s="4"/>
      <c r="B22" s="25"/>
      <c r="C22" s="26"/>
      <c r="D22" s="26"/>
      <c r="E22" s="27"/>
      <c r="F22" s="359"/>
      <c r="G22" s="409"/>
      <c r="H22" s="410"/>
      <c r="I22" s="410"/>
      <c r="J22" s="410"/>
      <c r="K22" s="410"/>
      <c r="L22" s="409"/>
      <c r="M22" s="411"/>
      <c r="N22" s="410"/>
      <c r="O22" s="410"/>
      <c r="P22" s="410"/>
      <c r="Q22" s="28"/>
      <c r="R22" s="28"/>
    </row>
    <row r="23" spans="1:18" ht="15" thickBot="1" x14ac:dyDescent="0.4">
      <c r="A23" s="4"/>
      <c r="B23" s="441"/>
      <c r="C23" s="442"/>
      <c r="D23" s="442"/>
      <c r="E23" s="443"/>
      <c r="F23" s="363"/>
      <c r="G23" s="277"/>
      <c r="H23" s="256"/>
      <c r="I23" s="256"/>
      <c r="J23" s="256"/>
      <c r="K23" s="256"/>
      <c r="L23" s="277"/>
      <c r="M23" s="393"/>
      <c r="N23" s="256"/>
      <c r="O23" s="256"/>
      <c r="P23" s="256"/>
      <c r="Q23" s="260"/>
      <c r="R23" s="260"/>
    </row>
    <row r="24" spans="1:18" ht="15" thickBot="1" x14ac:dyDescent="0.4">
      <c r="A24" s="4"/>
      <c r="B24" s="435" t="s">
        <v>51</v>
      </c>
      <c r="C24" s="436"/>
      <c r="D24" s="436"/>
      <c r="E24" s="437"/>
      <c r="F24" s="364"/>
      <c r="G24" s="271" t="s">
        <v>40</v>
      </c>
      <c r="H24" s="192" t="s">
        <v>40</v>
      </c>
      <c r="I24" s="192" t="s">
        <v>40</v>
      </c>
      <c r="J24" s="192" t="s">
        <v>40</v>
      </c>
      <c r="K24" s="192" t="s">
        <v>40</v>
      </c>
      <c r="L24" s="271" t="s">
        <v>40</v>
      </c>
      <c r="M24" s="192" t="s">
        <v>40</v>
      </c>
      <c r="N24" s="192" t="s">
        <v>40</v>
      </c>
      <c r="O24" s="192" t="s">
        <v>40</v>
      </c>
      <c r="P24" s="192" t="s">
        <v>40</v>
      </c>
      <c r="Q24" s="11" t="s">
        <v>40</v>
      </c>
      <c r="R24" s="11" t="s">
        <v>40</v>
      </c>
    </row>
    <row r="25" spans="1:18" x14ac:dyDescent="0.35">
      <c r="A25" s="4"/>
      <c r="B25" s="29"/>
      <c r="C25" s="30" t="s">
        <v>52</v>
      </c>
      <c r="D25" s="30"/>
      <c r="E25" s="348"/>
      <c r="F25" s="363"/>
      <c r="G25" s="273">
        <v>18016</v>
      </c>
      <c r="H25" s="194">
        <v>13469</v>
      </c>
      <c r="I25" s="194">
        <v>8650</v>
      </c>
      <c r="J25" s="194">
        <v>10280</v>
      </c>
      <c r="K25" s="194">
        <v>10370</v>
      </c>
      <c r="L25" s="273">
        <v>8925</v>
      </c>
      <c r="M25" s="194">
        <v>7551</v>
      </c>
      <c r="N25" s="194">
        <v>6784</v>
      </c>
      <c r="O25" s="194">
        <v>7320</v>
      </c>
      <c r="P25" s="194">
        <v>4611</v>
      </c>
      <c r="Q25" s="337">
        <v>51</v>
      </c>
      <c r="R25" s="337">
        <v>38</v>
      </c>
    </row>
    <row r="26" spans="1:18" ht="15" thickBot="1" x14ac:dyDescent="0.4">
      <c r="A26" s="4"/>
      <c r="B26" s="12"/>
      <c r="C26" s="365" t="s">
        <v>137</v>
      </c>
      <c r="D26" s="18"/>
      <c r="E26" s="31"/>
      <c r="F26" s="360"/>
      <c r="G26" s="273">
        <v>6416</v>
      </c>
      <c r="H26" s="194">
        <v>4818</v>
      </c>
      <c r="I26" s="194" t="s">
        <v>126</v>
      </c>
      <c r="J26" s="194" t="s">
        <v>126</v>
      </c>
      <c r="K26" s="194" t="s">
        <v>126</v>
      </c>
      <c r="L26" s="273" t="s">
        <v>126</v>
      </c>
      <c r="M26" s="194" t="s">
        <v>126</v>
      </c>
      <c r="N26" s="194" t="s">
        <v>126</v>
      </c>
      <c r="O26" s="194" t="s">
        <v>126</v>
      </c>
      <c r="P26" s="194" t="s">
        <v>126</v>
      </c>
      <c r="Q26" s="336" t="s">
        <v>126</v>
      </c>
      <c r="R26" s="336" t="s">
        <v>126</v>
      </c>
    </row>
    <row r="27" spans="1:18" x14ac:dyDescent="0.35">
      <c r="A27" s="4"/>
      <c r="B27" s="12" t="s">
        <v>48</v>
      </c>
      <c r="C27" s="16"/>
      <c r="D27" s="16"/>
      <c r="E27" s="92"/>
      <c r="F27" s="362"/>
      <c r="G27" s="275"/>
      <c r="H27" s="258"/>
      <c r="I27" s="258"/>
      <c r="J27" s="258"/>
      <c r="K27" s="258"/>
      <c r="L27" s="275"/>
      <c r="M27" s="394"/>
      <c r="N27" s="258"/>
      <c r="O27" s="258"/>
      <c r="P27" s="258"/>
      <c r="Q27" s="261"/>
      <c r="R27" s="261"/>
    </row>
    <row r="28" spans="1:18" ht="15.75" customHeight="1" thickBot="1" x14ac:dyDescent="0.4">
      <c r="A28" s="4"/>
      <c r="B28" s="12" t="s">
        <v>49</v>
      </c>
      <c r="C28" s="16"/>
      <c r="D28" s="16"/>
      <c r="E28" s="92" t="s">
        <v>50</v>
      </c>
      <c r="F28" s="362"/>
      <c r="G28" s="276"/>
      <c r="H28" s="257"/>
      <c r="I28" s="257"/>
      <c r="J28" s="257"/>
      <c r="K28" s="257"/>
      <c r="L28" s="276"/>
      <c r="M28" s="201"/>
      <c r="N28" s="257"/>
      <c r="O28" s="257"/>
      <c r="P28" s="257"/>
      <c r="Q28" s="308"/>
      <c r="R28" s="308"/>
    </row>
    <row r="29" spans="1:18" ht="15" thickBot="1" x14ac:dyDescent="0.4">
      <c r="A29" s="4"/>
      <c r="B29" s="32"/>
      <c r="C29" s="33"/>
      <c r="D29" s="33"/>
      <c r="E29" s="34"/>
      <c r="F29" s="360"/>
      <c r="G29" s="409"/>
      <c r="H29" s="410"/>
      <c r="I29" s="410"/>
      <c r="J29" s="410"/>
      <c r="K29" s="410"/>
      <c r="L29" s="409"/>
      <c r="M29" s="410"/>
      <c r="N29" s="410"/>
      <c r="O29" s="410"/>
      <c r="P29" s="410"/>
      <c r="Q29" s="28"/>
      <c r="R29" s="28"/>
    </row>
    <row r="30" spans="1:18" ht="15" thickBot="1" x14ac:dyDescent="0.4">
      <c r="A30" s="4"/>
      <c r="B30" s="441"/>
      <c r="C30" s="442"/>
      <c r="D30" s="442"/>
      <c r="E30" s="443"/>
      <c r="F30" s="363"/>
      <c r="G30" s="277"/>
      <c r="H30" s="256"/>
      <c r="I30" s="256"/>
      <c r="J30" s="256"/>
      <c r="K30" s="256"/>
      <c r="L30" s="277"/>
      <c r="M30" s="256"/>
      <c r="N30" s="256"/>
      <c r="O30" s="256"/>
      <c r="P30" s="256"/>
      <c r="Q30" s="260"/>
      <c r="R30" s="260"/>
    </row>
    <row r="31" spans="1:18" ht="42.75" customHeight="1" thickBot="1" x14ac:dyDescent="0.4">
      <c r="A31" s="4"/>
      <c r="B31" s="444" t="s">
        <v>67</v>
      </c>
      <c r="C31" s="445"/>
      <c r="D31" s="445"/>
      <c r="E31" s="446"/>
      <c r="F31" s="366"/>
      <c r="G31" s="271" t="s">
        <v>40</v>
      </c>
      <c r="H31" s="192" t="s">
        <v>40</v>
      </c>
      <c r="I31" s="192" t="s">
        <v>40</v>
      </c>
      <c r="J31" s="192" t="s">
        <v>40</v>
      </c>
      <c r="K31" s="192" t="s">
        <v>40</v>
      </c>
      <c r="L31" s="271" t="s">
        <v>40</v>
      </c>
      <c r="M31" s="192" t="s">
        <v>40</v>
      </c>
      <c r="N31" s="192" t="s">
        <v>40</v>
      </c>
      <c r="O31" s="192" t="s">
        <v>40</v>
      </c>
      <c r="P31" s="192" t="s">
        <v>40</v>
      </c>
      <c r="Q31" s="11" t="s">
        <v>40</v>
      </c>
      <c r="R31" s="11" t="s">
        <v>40</v>
      </c>
    </row>
    <row r="32" spans="1:18" ht="15" thickBot="1" x14ac:dyDescent="0.4">
      <c r="A32" s="4"/>
      <c r="B32" s="12"/>
      <c r="C32" s="367" t="s">
        <v>53</v>
      </c>
      <c r="D32" s="367"/>
      <c r="E32" s="368"/>
      <c r="F32" s="360"/>
      <c r="G32" s="369">
        <v>2241</v>
      </c>
      <c r="H32" s="370">
        <v>2702.6205301039645</v>
      </c>
      <c r="I32" s="370">
        <v>180.23084887451589</v>
      </c>
      <c r="J32" s="370">
        <v>179.05920813657826</v>
      </c>
      <c r="K32" s="370">
        <v>176.03476407712031</v>
      </c>
      <c r="L32" s="369">
        <v>181.55118727361307</v>
      </c>
      <c r="M32" s="370">
        <v>188.99</v>
      </c>
      <c r="N32" s="370">
        <v>199.72</v>
      </c>
      <c r="O32" s="370">
        <v>211.33</v>
      </c>
      <c r="P32" s="370">
        <v>222.81327984332057</v>
      </c>
      <c r="Q32" s="371">
        <v>241.09034765479424</v>
      </c>
      <c r="R32" s="371">
        <v>268.61572222418863</v>
      </c>
    </row>
    <row r="33" spans="1:18" x14ac:dyDescent="0.35">
      <c r="A33" s="4"/>
      <c r="B33" s="12" t="s">
        <v>48</v>
      </c>
      <c r="C33" s="16"/>
      <c r="D33" s="16"/>
      <c r="E33" s="92"/>
      <c r="F33" s="362"/>
      <c r="G33" s="278"/>
      <c r="H33" s="197"/>
      <c r="I33" s="197"/>
      <c r="J33" s="197"/>
      <c r="K33" s="197"/>
      <c r="L33" s="278"/>
      <c r="M33" s="197"/>
      <c r="N33" s="197"/>
      <c r="O33" s="197"/>
      <c r="P33" s="424"/>
      <c r="Q33" s="423"/>
      <c r="R33" s="423"/>
    </row>
    <row r="34" spans="1:18" ht="34.5" customHeight="1" thickBot="1" x14ac:dyDescent="0.4">
      <c r="A34" s="4"/>
      <c r="B34" s="12" t="s">
        <v>49</v>
      </c>
      <c r="C34" s="16"/>
      <c r="D34" s="16"/>
      <c r="E34" s="92"/>
      <c r="F34" s="362"/>
      <c r="G34" s="279"/>
      <c r="H34" s="198"/>
      <c r="I34" s="198"/>
      <c r="J34" s="198"/>
      <c r="K34" s="198"/>
      <c r="L34" s="279"/>
      <c r="M34" s="395"/>
      <c r="N34" s="198"/>
      <c r="O34" s="198"/>
      <c r="P34" s="425"/>
      <c r="Q34" s="308"/>
      <c r="R34" s="308"/>
    </row>
    <row r="35" spans="1:18" ht="15" thickBot="1" x14ac:dyDescent="0.4">
      <c r="A35" s="4"/>
      <c r="B35" s="32"/>
      <c r="C35" s="33"/>
      <c r="D35" s="33"/>
      <c r="E35" s="34"/>
      <c r="F35" s="360"/>
      <c r="G35" s="412"/>
      <c r="H35" s="413"/>
      <c r="I35" s="413"/>
      <c r="J35" s="413"/>
      <c r="K35" s="413"/>
      <c r="L35" s="412"/>
      <c r="M35" s="413"/>
      <c r="N35" s="413"/>
      <c r="O35" s="413"/>
      <c r="P35" s="413"/>
      <c r="Q35" s="373"/>
      <c r="R35" s="373"/>
    </row>
    <row r="36" spans="1:18" ht="41.25" customHeight="1" thickBot="1" x14ac:dyDescent="0.4">
      <c r="A36" s="4"/>
      <c r="B36" s="438" t="s">
        <v>68</v>
      </c>
      <c r="C36" s="439"/>
      <c r="D36" s="439"/>
      <c r="E36" s="440"/>
      <c r="F36" s="374"/>
      <c r="G36" s="277"/>
      <c r="H36" s="256"/>
      <c r="I36" s="256"/>
      <c r="J36" s="256"/>
      <c r="K36" s="256"/>
      <c r="L36" s="277"/>
      <c r="M36" s="256"/>
      <c r="N36" s="256"/>
      <c r="O36" s="256"/>
      <c r="P36" s="256"/>
      <c r="Q36" s="260"/>
      <c r="R36" s="260"/>
    </row>
    <row r="37" spans="1:18" ht="41.25" customHeight="1" thickBot="1" x14ac:dyDescent="0.4">
      <c r="A37" s="4"/>
      <c r="B37" s="450" t="s">
        <v>54</v>
      </c>
      <c r="C37" s="451"/>
      <c r="D37" s="451"/>
      <c r="E37" s="452"/>
      <c r="F37" s="375"/>
      <c r="G37" s="271" t="s">
        <v>40</v>
      </c>
      <c r="H37" s="192" t="s">
        <v>40</v>
      </c>
      <c r="I37" s="192" t="s">
        <v>40</v>
      </c>
      <c r="J37" s="192" t="s">
        <v>40</v>
      </c>
      <c r="K37" s="192" t="s">
        <v>40</v>
      </c>
      <c r="L37" s="271" t="s">
        <v>40</v>
      </c>
      <c r="M37" s="192" t="s">
        <v>40</v>
      </c>
      <c r="N37" s="192" t="s">
        <v>40</v>
      </c>
      <c r="O37" s="192" t="s">
        <v>40</v>
      </c>
      <c r="P37" s="192" t="s">
        <v>40</v>
      </c>
      <c r="Q37" s="11" t="s">
        <v>40</v>
      </c>
      <c r="R37" s="11" t="s">
        <v>40</v>
      </c>
    </row>
    <row r="38" spans="1:18" x14ac:dyDescent="0.35">
      <c r="A38" s="4"/>
      <c r="B38" s="22"/>
      <c r="C38" s="13" t="s">
        <v>135</v>
      </c>
      <c r="D38" s="13"/>
      <c r="E38" s="37"/>
      <c r="F38" s="360"/>
      <c r="G38" s="272">
        <v>68947</v>
      </c>
      <c r="H38" s="193">
        <v>72158.5</v>
      </c>
      <c r="I38" s="193" t="s">
        <v>126</v>
      </c>
      <c r="J38" s="193" t="s">
        <v>126</v>
      </c>
      <c r="K38" s="193" t="s">
        <v>126</v>
      </c>
      <c r="L38" s="272" t="s">
        <v>126</v>
      </c>
      <c r="M38" s="193" t="s">
        <v>126</v>
      </c>
      <c r="N38" s="193" t="s">
        <v>126</v>
      </c>
      <c r="O38" s="193" t="s">
        <v>126</v>
      </c>
      <c r="P38" s="193" t="s">
        <v>126</v>
      </c>
      <c r="Q38" s="429" t="s">
        <v>126</v>
      </c>
      <c r="R38" s="335" t="s">
        <v>126</v>
      </c>
    </row>
    <row r="39" spans="1:18" ht="15" thickBot="1" x14ac:dyDescent="0.4">
      <c r="A39" s="4"/>
      <c r="B39" s="38"/>
      <c r="C39" s="17" t="s">
        <v>55</v>
      </c>
      <c r="D39" s="17"/>
      <c r="E39" s="39"/>
      <c r="F39" s="360"/>
      <c r="G39" s="280" t="s">
        <v>126</v>
      </c>
      <c r="H39" s="200" t="s">
        <v>126</v>
      </c>
      <c r="I39" s="200" t="s">
        <v>126</v>
      </c>
      <c r="J39" s="200" t="s">
        <v>126</v>
      </c>
      <c r="K39" s="200" t="s">
        <v>126</v>
      </c>
      <c r="L39" s="280" t="s">
        <v>126</v>
      </c>
      <c r="M39" s="200" t="s">
        <v>126</v>
      </c>
      <c r="N39" s="200" t="s">
        <v>126</v>
      </c>
      <c r="O39" s="200" t="s">
        <v>126</v>
      </c>
      <c r="P39" s="200" t="s">
        <v>126</v>
      </c>
      <c r="Q39" s="432" t="s">
        <v>126</v>
      </c>
      <c r="R39" s="433" t="s">
        <v>126</v>
      </c>
    </row>
    <row r="40" spans="1:18" x14ac:dyDescent="0.35">
      <c r="A40" s="4"/>
      <c r="B40" s="12" t="s">
        <v>48</v>
      </c>
      <c r="C40" s="16"/>
      <c r="D40" s="16"/>
      <c r="E40" s="92"/>
      <c r="F40" s="362"/>
      <c r="G40" s="278"/>
      <c r="H40" s="197"/>
      <c r="I40" s="197"/>
      <c r="J40" s="197"/>
      <c r="K40" s="197"/>
      <c r="L40" s="278"/>
      <c r="M40" s="197"/>
      <c r="N40" s="197"/>
      <c r="O40" s="197"/>
      <c r="P40" s="197"/>
      <c r="Q40" s="36"/>
      <c r="R40" s="36"/>
    </row>
    <row r="41" spans="1:18" ht="15" thickBot="1" x14ac:dyDescent="0.4">
      <c r="A41" s="4"/>
      <c r="B41" s="40" t="s">
        <v>49</v>
      </c>
      <c r="C41" s="41"/>
      <c r="D41" s="41"/>
      <c r="E41" s="376" t="s">
        <v>50</v>
      </c>
      <c r="F41" s="377"/>
      <c r="G41" s="281"/>
      <c r="H41" s="201"/>
      <c r="I41" s="201"/>
      <c r="J41" s="201"/>
      <c r="K41" s="201"/>
      <c r="L41" s="281"/>
      <c r="M41" s="201"/>
      <c r="N41" s="201"/>
      <c r="O41" s="201"/>
      <c r="P41" s="201"/>
      <c r="Q41" s="24"/>
      <c r="R41" s="24"/>
    </row>
    <row r="42" spans="1:18" ht="23" x14ac:dyDescent="0.5">
      <c r="A42" s="4"/>
      <c r="B42" s="397" t="s">
        <v>56</v>
      </c>
      <c r="C42" s="398" t="str">
        <f xml:space="preserve"> C8</f>
        <v>Disability Ppension 1</v>
      </c>
      <c r="D42" s="398"/>
      <c r="E42" s="399"/>
      <c r="F42" s="362"/>
      <c r="G42" s="282"/>
      <c r="H42" s="199"/>
      <c r="I42" s="199"/>
      <c r="J42" s="199"/>
      <c r="K42" s="199"/>
      <c r="L42" s="199"/>
      <c r="M42" s="202"/>
      <c r="N42" s="199"/>
      <c r="O42" s="199"/>
      <c r="P42" s="199"/>
    </row>
    <row r="43" spans="1:18" x14ac:dyDescent="0.35">
      <c r="A43" s="4"/>
      <c r="B43" s="4"/>
      <c r="C43" s="43"/>
      <c r="D43" s="43"/>
      <c r="E43" s="44"/>
      <c r="F43" s="44"/>
      <c r="G43" s="352"/>
      <c r="H43" s="345"/>
      <c r="I43" s="345"/>
      <c r="J43" s="345"/>
      <c r="K43" s="345"/>
      <c r="L43" s="345"/>
      <c r="M43" s="345"/>
      <c r="N43" s="345"/>
      <c r="O43" s="345"/>
      <c r="P43" s="345"/>
    </row>
    <row r="44" spans="1:18" x14ac:dyDescent="0.35">
      <c r="A44" s="4"/>
      <c r="B44" s="4"/>
      <c r="C44" s="43"/>
      <c r="D44" s="43"/>
      <c r="E44" s="44"/>
      <c r="F44" s="44"/>
      <c r="G44" s="352"/>
      <c r="H44" s="345"/>
      <c r="I44" s="345"/>
      <c r="J44" s="345"/>
      <c r="K44" s="345"/>
      <c r="L44" s="345"/>
      <c r="M44" s="345"/>
      <c r="N44" s="345"/>
      <c r="O44" s="345"/>
      <c r="P44" s="345"/>
    </row>
    <row r="45" spans="1:18" x14ac:dyDescent="0.35">
      <c r="A45" s="4"/>
      <c r="B45" s="4"/>
      <c r="C45" s="43"/>
      <c r="D45" s="43"/>
      <c r="E45" s="44"/>
      <c r="F45" s="44"/>
      <c r="G45" s="352"/>
      <c r="H45" s="345"/>
      <c r="I45" s="345"/>
      <c r="J45" s="345"/>
      <c r="K45" s="345"/>
      <c r="L45" s="345"/>
      <c r="M45" s="345"/>
      <c r="N45" s="345"/>
      <c r="O45" s="345"/>
      <c r="P45" s="345"/>
    </row>
    <row r="46" spans="1:18" x14ac:dyDescent="0.35">
      <c r="A46" s="4"/>
      <c r="B46" s="4"/>
      <c r="C46" s="43"/>
      <c r="D46" s="43"/>
      <c r="E46" s="44"/>
      <c r="F46" s="44"/>
      <c r="G46" s="352"/>
      <c r="H46" s="345"/>
      <c r="I46" s="345"/>
      <c r="J46" s="345"/>
      <c r="K46" s="345"/>
      <c r="L46" s="345"/>
      <c r="M46" s="345"/>
      <c r="N46" s="345"/>
      <c r="O46" s="345"/>
      <c r="P46" s="345"/>
    </row>
    <row r="47" spans="1:18" ht="18" thickBot="1" x14ac:dyDescent="0.4">
      <c r="A47" s="4"/>
      <c r="B47" s="64"/>
      <c r="C47" s="63"/>
      <c r="D47" s="6"/>
      <c r="E47" s="6"/>
      <c r="F47" s="6"/>
      <c r="G47" s="349"/>
      <c r="H47" s="342"/>
      <c r="I47" s="342"/>
      <c r="J47" s="342"/>
      <c r="K47" s="342"/>
      <c r="L47" s="342"/>
      <c r="N47" s="342"/>
      <c r="O47" s="342"/>
      <c r="P47" s="342"/>
    </row>
    <row r="48" spans="1:18" ht="118.5" customHeight="1" thickBot="1" x14ac:dyDescent="0.55000000000000004">
      <c r="A48" s="70">
        <f>COUNTIF(B$1:B48,"Programme Name:")</f>
        <v>2</v>
      </c>
      <c r="B48" s="151" t="s">
        <v>36</v>
      </c>
      <c r="C48" s="354" t="s">
        <v>338</v>
      </c>
      <c r="D48" s="355" t="s">
        <v>338</v>
      </c>
      <c r="E48" s="356"/>
      <c r="F48" s="357"/>
      <c r="G48" s="267"/>
      <c r="H48" s="190"/>
      <c r="I48" s="190"/>
      <c r="J48" s="190"/>
      <c r="K48" s="190"/>
      <c r="L48" s="190"/>
      <c r="M48" s="202"/>
      <c r="N48" s="190"/>
      <c r="O48" s="190"/>
      <c r="P48" s="190"/>
    </row>
    <row r="49" spans="1:18" ht="23.5" thickBot="1" x14ac:dyDescent="0.55000000000000004">
      <c r="A49" s="7"/>
      <c r="B49" s="8" t="s">
        <v>37</v>
      </c>
      <c r="C49" s="9" t="s">
        <v>17</v>
      </c>
      <c r="D49" s="151" t="s">
        <v>49</v>
      </c>
      <c r="E49" s="10" t="s">
        <v>119</v>
      </c>
      <c r="F49" s="358"/>
      <c r="G49" s="268"/>
      <c r="H49" s="189"/>
      <c r="I49" s="189"/>
      <c r="J49" s="189"/>
      <c r="K49" s="189"/>
      <c r="L49" s="189"/>
      <c r="M49" s="202"/>
      <c r="N49" s="189"/>
      <c r="O49" s="189"/>
      <c r="P49" s="189"/>
    </row>
    <row r="50" spans="1:18" ht="24.75" customHeight="1" thickBot="1" x14ac:dyDescent="0.4">
      <c r="A50" s="7"/>
      <c r="B50" s="8" t="s">
        <v>38</v>
      </c>
      <c r="C50" s="9" t="s">
        <v>9</v>
      </c>
      <c r="D50" s="151" t="s">
        <v>122</v>
      </c>
      <c r="E50" s="152">
        <v>1</v>
      </c>
      <c r="F50" s="358"/>
      <c r="G50" s="269"/>
      <c r="H50" s="191"/>
      <c r="I50" s="191"/>
      <c r="J50" s="191"/>
      <c r="K50" s="191"/>
      <c r="L50" s="191"/>
      <c r="M50" s="202"/>
      <c r="N50" s="191"/>
      <c r="O50" s="191"/>
      <c r="P50" s="191"/>
    </row>
    <row r="51" spans="1:18" ht="24.75" customHeight="1" thickBot="1" x14ac:dyDescent="0.55000000000000004">
      <c r="A51" s="4"/>
      <c r="B51" s="8" t="s">
        <v>78</v>
      </c>
      <c r="C51" s="94" t="s">
        <v>9</v>
      </c>
      <c r="D51" s="151" t="s">
        <v>145</v>
      </c>
      <c r="E51" s="209" t="s">
        <v>302</v>
      </c>
      <c r="F51" s="359"/>
      <c r="G51" s="270">
        <v>2007</v>
      </c>
      <c r="H51" s="259">
        <v>2008</v>
      </c>
      <c r="I51" s="259">
        <v>2009</v>
      </c>
      <c r="J51" s="259">
        <v>2010</v>
      </c>
      <c r="K51" s="259">
        <v>2011</v>
      </c>
      <c r="L51" s="270">
        <v>2012</v>
      </c>
      <c r="M51" s="259">
        <v>2013</v>
      </c>
      <c r="N51" s="259">
        <v>2014</v>
      </c>
      <c r="O51" s="259">
        <v>2015</v>
      </c>
      <c r="P51" s="259">
        <v>2016</v>
      </c>
      <c r="Q51" s="263">
        <v>2017</v>
      </c>
      <c r="R51" s="263">
        <v>2018</v>
      </c>
    </row>
    <row r="52" spans="1:18" ht="39.75" customHeight="1" thickBot="1" x14ac:dyDescent="0.4">
      <c r="A52" s="4"/>
      <c r="B52" s="447" t="s">
        <v>39</v>
      </c>
      <c r="C52" s="448"/>
      <c r="D52" s="448"/>
      <c r="E52" s="449"/>
      <c r="F52" s="378"/>
      <c r="G52" s="271" t="s">
        <v>40</v>
      </c>
      <c r="H52" s="192" t="s">
        <v>40</v>
      </c>
      <c r="I52" s="192" t="s">
        <v>40</v>
      </c>
      <c r="J52" s="192" t="s">
        <v>40</v>
      </c>
      <c r="K52" s="192" t="s">
        <v>40</v>
      </c>
      <c r="L52" s="271" t="s">
        <v>40</v>
      </c>
      <c r="M52" s="192" t="s">
        <v>40</v>
      </c>
      <c r="N52" s="192" t="s">
        <v>40</v>
      </c>
      <c r="O52" s="192" t="s">
        <v>40</v>
      </c>
      <c r="P52" s="192" t="s">
        <v>40</v>
      </c>
      <c r="Q52" s="11" t="s">
        <v>40</v>
      </c>
      <c r="R52" s="11" t="s">
        <v>40</v>
      </c>
    </row>
    <row r="53" spans="1:18" x14ac:dyDescent="0.35">
      <c r="A53" s="4"/>
      <c r="B53" s="12"/>
      <c r="C53" s="16" t="s">
        <v>41</v>
      </c>
      <c r="D53" s="16"/>
      <c r="E53" s="35"/>
      <c r="F53" s="360"/>
      <c r="G53" s="387">
        <v>82993.75</v>
      </c>
      <c r="H53" s="388">
        <v>89236</v>
      </c>
      <c r="I53" s="388">
        <v>115532</v>
      </c>
      <c r="J53" s="388">
        <v>120241</v>
      </c>
      <c r="K53" s="388">
        <v>124181</v>
      </c>
      <c r="L53" s="387">
        <v>126673</v>
      </c>
      <c r="M53" s="388">
        <v>128761</v>
      </c>
      <c r="N53" s="388">
        <v>130939</v>
      </c>
      <c r="O53" s="388">
        <v>133132</v>
      </c>
      <c r="P53" s="388">
        <v>136480</v>
      </c>
      <c r="Q53" s="335">
        <v>143197</v>
      </c>
      <c r="R53" s="335">
        <v>148917</v>
      </c>
    </row>
    <row r="54" spans="1:18" x14ac:dyDescent="0.35">
      <c r="A54" s="4"/>
      <c r="B54" s="14"/>
      <c r="C54" s="15" t="s">
        <v>42</v>
      </c>
      <c r="D54" s="15"/>
      <c r="E54" s="35"/>
      <c r="F54" s="360"/>
      <c r="G54" s="389">
        <v>30754.75</v>
      </c>
      <c r="H54" s="390">
        <v>32762.5</v>
      </c>
      <c r="I54" s="390" t="s">
        <v>126</v>
      </c>
      <c r="J54" s="390" t="s">
        <v>126</v>
      </c>
      <c r="K54" s="390" t="s">
        <v>126</v>
      </c>
      <c r="L54" s="389" t="s">
        <v>126</v>
      </c>
      <c r="M54" s="390" t="s">
        <v>126</v>
      </c>
      <c r="N54" s="390" t="s">
        <v>126</v>
      </c>
      <c r="O54" s="390" t="s">
        <v>126</v>
      </c>
      <c r="P54" s="390" t="s">
        <v>126</v>
      </c>
      <c r="Q54" s="336" t="s">
        <v>126</v>
      </c>
      <c r="R54" s="336" t="s">
        <v>126</v>
      </c>
    </row>
    <row r="55" spans="1:18" x14ac:dyDescent="0.35">
      <c r="A55" s="4"/>
      <c r="B55" s="12"/>
      <c r="C55" s="17" t="s">
        <v>43</v>
      </c>
      <c r="D55" s="17"/>
      <c r="E55" s="31"/>
      <c r="F55" s="360"/>
      <c r="G55" s="389">
        <v>52239</v>
      </c>
      <c r="H55" s="390">
        <v>56473.5</v>
      </c>
      <c r="I55" s="390" t="s">
        <v>126</v>
      </c>
      <c r="J55" s="390" t="s">
        <v>126</v>
      </c>
      <c r="K55" s="390" t="s">
        <v>126</v>
      </c>
      <c r="L55" s="389" t="s">
        <v>126</v>
      </c>
      <c r="M55" s="390" t="s">
        <v>126</v>
      </c>
      <c r="N55" s="390" t="s">
        <v>126</v>
      </c>
      <c r="O55" s="390" t="s">
        <v>126</v>
      </c>
      <c r="P55" s="390" t="s">
        <v>126</v>
      </c>
      <c r="Q55" s="336" t="s">
        <v>126</v>
      </c>
      <c r="R55" s="336" t="s">
        <v>126</v>
      </c>
    </row>
    <row r="56" spans="1:18" x14ac:dyDescent="0.35">
      <c r="A56" s="4"/>
      <c r="B56" s="12"/>
      <c r="C56" s="19" t="s">
        <v>44</v>
      </c>
      <c r="D56" s="19"/>
      <c r="E56" s="37"/>
      <c r="F56" s="360"/>
      <c r="G56" s="273">
        <v>41283</v>
      </c>
      <c r="H56" s="194">
        <v>47447.25</v>
      </c>
      <c r="I56" s="194" t="s">
        <v>126</v>
      </c>
      <c r="J56" s="194" t="s">
        <v>126</v>
      </c>
      <c r="K56" s="194" t="s">
        <v>126</v>
      </c>
      <c r="L56" s="273" t="s">
        <v>126</v>
      </c>
      <c r="M56" s="194" t="s">
        <v>126</v>
      </c>
      <c r="N56" s="194" t="s">
        <v>126</v>
      </c>
      <c r="O56" s="194" t="s">
        <v>126</v>
      </c>
      <c r="P56" s="194" t="s">
        <v>126</v>
      </c>
      <c r="Q56" s="337" t="s">
        <v>126</v>
      </c>
      <c r="R56" s="337" t="s">
        <v>126</v>
      </c>
    </row>
    <row r="57" spans="1:18" x14ac:dyDescent="0.35">
      <c r="A57" s="4"/>
      <c r="B57" s="12"/>
      <c r="C57" s="15" t="s">
        <v>45</v>
      </c>
      <c r="D57" s="15"/>
      <c r="E57" s="35"/>
      <c r="F57" s="360"/>
      <c r="G57" s="273">
        <v>10985.5</v>
      </c>
      <c r="H57" s="194">
        <v>12921.75</v>
      </c>
      <c r="I57" s="194" t="s">
        <v>126</v>
      </c>
      <c r="J57" s="194" t="s">
        <v>126</v>
      </c>
      <c r="K57" s="194" t="s">
        <v>126</v>
      </c>
      <c r="L57" s="273" t="s">
        <v>126</v>
      </c>
      <c r="M57" s="194" t="s">
        <v>126</v>
      </c>
      <c r="N57" s="194" t="s">
        <v>126</v>
      </c>
      <c r="O57" s="194" t="s">
        <v>126</v>
      </c>
      <c r="P57" s="194" t="s">
        <v>126</v>
      </c>
      <c r="Q57" s="336" t="s">
        <v>126</v>
      </c>
      <c r="R57" s="336" t="s">
        <v>126</v>
      </c>
    </row>
    <row r="58" spans="1:18" x14ac:dyDescent="0.35">
      <c r="A58" s="4"/>
      <c r="B58" s="12"/>
      <c r="C58" s="17" t="s">
        <v>46</v>
      </c>
      <c r="D58" s="17"/>
      <c r="E58" s="31"/>
      <c r="F58" s="360"/>
      <c r="G58" s="273">
        <v>30297.5</v>
      </c>
      <c r="H58" s="194">
        <v>34525.5</v>
      </c>
      <c r="I58" s="194" t="s">
        <v>126</v>
      </c>
      <c r="J58" s="194" t="s">
        <v>126</v>
      </c>
      <c r="K58" s="194" t="s">
        <v>126</v>
      </c>
      <c r="L58" s="273" t="s">
        <v>126</v>
      </c>
      <c r="M58" s="194" t="s">
        <v>126</v>
      </c>
      <c r="N58" s="194" t="s">
        <v>126</v>
      </c>
      <c r="O58" s="194" t="s">
        <v>126</v>
      </c>
      <c r="P58" s="194" t="s">
        <v>126</v>
      </c>
      <c r="Q58" s="336" t="s">
        <v>126</v>
      </c>
      <c r="R58" s="336" t="s">
        <v>126</v>
      </c>
    </row>
    <row r="59" spans="1:18" ht="36" customHeight="1" thickBot="1" x14ac:dyDescent="0.4">
      <c r="A59" s="7"/>
      <c r="B59" s="57"/>
      <c r="C59" s="58"/>
      <c r="D59" s="58"/>
      <c r="E59" s="59" t="s">
        <v>47</v>
      </c>
      <c r="F59" s="361"/>
      <c r="G59" s="274" t="s">
        <v>0</v>
      </c>
      <c r="H59" s="195" t="s">
        <v>0</v>
      </c>
      <c r="I59" s="195" t="s">
        <v>5</v>
      </c>
      <c r="J59" s="195" t="s">
        <v>5</v>
      </c>
      <c r="K59" s="195" t="s">
        <v>5</v>
      </c>
      <c r="L59" s="274" t="s">
        <v>5</v>
      </c>
      <c r="M59" s="391" t="s">
        <v>5</v>
      </c>
      <c r="N59" s="195" t="s">
        <v>5</v>
      </c>
      <c r="O59" s="195" t="s">
        <v>5</v>
      </c>
      <c r="P59" s="195" t="s">
        <v>5</v>
      </c>
      <c r="Q59" s="264" t="s">
        <v>5</v>
      </c>
      <c r="R59" s="264" t="s">
        <v>5</v>
      </c>
    </row>
    <row r="60" spans="1:18" x14ac:dyDescent="0.35">
      <c r="A60" s="4"/>
      <c r="B60" s="12" t="s">
        <v>48</v>
      </c>
      <c r="C60" s="16"/>
      <c r="D60" s="16"/>
      <c r="E60" s="92"/>
      <c r="F60" s="362"/>
      <c r="G60" s="275"/>
      <c r="H60" s="258"/>
      <c r="I60" s="258"/>
      <c r="J60" s="258"/>
      <c r="K60" s="258"/>
      <c r="L60" s="275"/>
      <c r="M60" s="258"/>
      <c r="N60" s="258"/>
      <c r="O60" s="258"/>
      <c r="P60" s="258"/>
      <c r="Q60" s="261"/>
      <c r="R60" s="261"/>
    </row>
    <row r="61" spans="1:18" ht="15" thickBot="1" x14ac:dyDescent="0.4">
      <c r="A61" s="4"/>
      <c r="B61" s="12" t="s">
        <v>49</v>
      </c>
      <c r="C61" s="16"/>
      <c r="D61" s="16"/>
      <c r="E61" s="92"/>
      <c r="F61" s="362"/>
      <c r="G61" s="276"/>
      <c r="H61" s="257"/>
      <c r="I61" s="257"/>
      <c r="J61" s="257"/>
      <c r="K61" s="257"/>
      <c r="L61" s="276"/>
      <c r="M61" s="392"/>
      <c r="N61" s="257"/>
      <c r="O61" s="257"/>
      <c r="P61" s="257"/>
      <c r="Q61" s="308"/>
      <c r="R61" s="308"/>
    </row>
    <row r="62" spans="1:18" ht="15" thickBot="1" x14ac:dyDescent="0.4">
      <c r="A62" s="4"/>
      <c r="B62" s="25"/>
      <c r="C62" s="26"/>
      <c r="D62" s="26"/>
      <c r="E62" s="27"/>
      <c r="F62" s="359"/>
      <c r="G62" s="409"/>
      <c r="H62" s="410"/>
      <c r="I62" s="410"/>
      <c r="J62" s="410"/>
      <c r="K62" s="410"/>
      <c r="L62" s="409"/>
      <c r="M62" s="411"/>
      <c r="N62" s="410"/>
      <c r="O62" s="410"/>
      <c r="P62" s="410"/>
      <c r="Q62" s="28"/>
      <c r="R62" s="28"/>
    </row>
    <row r="63" spans="1:18" ht="15" thickBot="1" x14ac:dyDescent="0.4">
      <c r="A63" s="4"/>
      <c r="B63" s="441"/>
      <c r="C63" s="442"/>
      <c r="D63" s="442"/>
      <c r="E63" s="443"/>
      <c r="F63" s="363"/>
      <c r="G63" s="277"/>
      <c r="H63" s="256"/>
      <c r="I63" s="256"/>
      <c r="J63" s="256"/>
      <c r="K63" s="256"/>
      <c r="L63" s="277"/>
      <c r="M63" s="393"/>
      <c r="N63" s="256"/>
      <c r="O63" s="256"/>
      <c r="P63" s="256"/>
      <c r="Q63" s="260"/>
      <c r="R63" s="260"/>
    </row>
    <row r="64" spans="1:18" ht="15" thickBot="1" x14ac:dyDescent="0.4">
      <c r="A64" s="4"/>
      <c r="B64" s="435" t="s">
        <v>51</v>
      </c>
      <c r="C64" s="436"/>
      <c r="D64" s="436"/>
      <c r="E64" s="437"/>
      <c r="F64" s="364"/>
      <c r="G64" s="271" t="s">
        <v>40</v>
      </c>
      <c r="H64" s="192" t="s">
        <v>40</v>
      </c>
      <c r="I64" s="192" t="s">
        <v>40</v>
      </c>
      <c r="J64" s="192" t="s">
        <v>40</v>
      </c>
      <c r="K64" s="192" t="s">
        <v>40</v>
      </c>
      <c r="L64" s="271" t="s">
        <v>40</v>
      </c>
      <c r="M64" s="192" t="s">
        <v>40</v>
      </c>
      <c r="N64" s="192" t="s">
        <v>40</v>
      </c>
      <c r="O64" s="192" t="s">
        <v>40</v>
      </c>
      <c r="P64" s="192" t="s">
        <v>40</v>
      </c>
      <c r="Q64" s="11" t="s">
        <v>40</v>
      </c>
      <c r="R64" s="11" t="s">
        <v>40</v>
      </c>
    </row>
    <row r="65" spans="1:18" x14ac:dyDescent="0.35">
      <c r="A65" s="4"/>
      <c r="B65" s="29"/>
      <c r="C65" s="30" t="s">
        <v>52</v>
      </c>
      <c r="D65" s="30"/>
      <c r="E65" s="348"/>
      <c r="F65" s="363"/>
      <c r="G65" s="273">
        <v>28505</v>
      </c>
      <c r="H65" s="194">
        <v>65081</v>
      </c>
      <c r="I65" s="194" t="s">
        <v>126</v>
      </c>
      <c r="J65" s="194" t="s">
        <v>126</v>
      </c>
      <c r="K65" s="194" t="s">
        <v>126</v>
      </c>
      <c r="L65" s="273" t="s">
        <v>126</v>
      </c>
      <c r="M65" s="194" t="s">
        <v>126</v>
      </c>
      <c r="N65" s="194" t="s">
        <v>126</v>
      </c>
      <c r="O65" s="194" t="s">
        <v>126</v>
      </c>
      <c r="P65" s="194" t="s">
        <v>126</v>
      </c>
      <c r="Q65" s="337" t="s">
        <v>126</v>
      </c>
      <c r="R65" s="337" t="s">
        <v>126</v>
      </c>
    </row>
    <row r="66" spans="1:18" ht="15" thickBot="1" x14ac:dyDescent="0.4">
      <c r="A66" s="4"/>
      <c r="B66" s="12"/>
      <c r="C66" s="365" t="s">
        <v>137</v>
      </c>
      <c r="D66" s="18"/>
      <c r="E66" s="31"/>
      <c r="F66" s="360"/>
      <c r="G66" s="273">
        <v>55819</v>
      </c>
      <c r="H66" s="194">
        <v>26623</v>
      </c>
      <c r="I66" s="194" t="s">
        <v>126</v>
      </c>
      <c r="J66" s="194" t="s">
        <v>126</v>
      </c>
      <c r="K66" s="194" t="s">
        <v>126</v>
      </c>
      <c r="L66" s="273" t="s">
        <v>126</v>
      </c>
      <c r="M66" s="194" t="s">
        <v>126</v>
      </c>
      <c r="N66" s="194" t="s">
        <v>126</v>
      </c>
      <c r="O66" s="194" t="s">
        <v>126</v>
      </c>
      <c r="P66" s="194" t="s">
        <v>126</v>
      </c>
      <c r="Q66" s="336" t="s">
        <v>126</v>
      </c>
      <c r="R66" s="336" t="s">
        <v>126</v>
      </c>
    </row>
    <row r="67" spans="1:18" x14ac:dyDescent="0.35">
      <c r="A67" s="4"/>
      <c r="B67" s="12" t="s">
        <v>48</v>
      </c>
      <c r="C67" s="16"/>
      <c r="D67" s="16"/>
      <c r="E67" s="92"/>
      <c r="F67" s="362"/>
      <c r="G67" s="275"/>
      <c r="H67" s="258"/>
      <c r="I67" s="258"/>
      <c r="J67" s="258"/>
      <c r="K67" s="258"/>
      <c r="L67" s="275"/>
      <c r="M67" s="394"/>
      <c r="N67" s="258"/>
      <c r="O67" s="258"/>
      <c r="P67" s="258"/>
      <c r="Q67" s="261"/>
      <c r="R67" s="261"/>
    </row>
    <row r="68" spans="1:18" ht="15" thickBot="1" x14ac:dyDescent="0.4">
      <c r="A68" s="4"/>
      <c r="B68" s="12" t="s">
        <v>49</v>
      </c>
      <c r="C68" s="16"/>
      <c r="D68" s="16"/>
      <c r="E68" s="92" t="s">
        <v>50</v>
      </c>
      <c r="F68" s="362"/>
      <c r="G68" s="276"/>
      <c r="H68" s="257"/>
      <c r="I68" s="257"/>
      <c r="J68" s="257"/>
      <c r="K68" s="257"/>
      <c r="L68" s="276"/>
      <c r="M68" s="201"/>
      <c r="N68" s="257"/>
      <c r="O68" s="257"/>
      <c r="P68" s="257"/>
      <c r="Q68" s="262"/>
      <c r="R68" s="262"/>
    </row>
    <row r="69" spans="1:18" ht="15" thickBot="1" x14ac:dyDescent="0.4">
      <c r="A69" s="4"/>
      <c r="B69" s="32"/>
      <c r="C69" s="33"/>
      <c r="D69" s="33"/>
      <c r="E69" s="34"/>
      <c r="F69" s="360"/>
      <c r="G69" s="409"/>
      <c r="H69" s="410"/>
      <c r="I69" s="410"/>
      <c r="J69" s="410"/>
      <c r="K69" s="410"/>
      <c r="L69" s="409"/>
      <c r="M69" s="410"/>
      <c r="N69" s="410"/>
      <c r="O69" s="410"/>
      <c r="P69" s="410"/>
      <c r="Q69" s="28"/>
      <c r="R69" s="28"/>
    </row>
    <row r="70" spans="1:18" ht="15" thickBot="1" x14ac:dyDescent="0.4">
      <c r="A70" s="4"/>
      <c r="B70" s="441"/>
      <c r="C70" s="442"/>
      <c r="D70" s="442"/>
      <c r="E70" s="443"/>
      <c r="F70" s="363"/>
      <c r="G70" s="277"/>
      <c r="H70" s="256"/>
      <c r="I70" s="256"/>
      <c r="J70" s="256"/>
      <c r="K70" s="256"/>
      <c r="L70" s="277"/>
      <c r="M70" s="256"/>
      <c r="N70" s="256"/>
      <c r="O70" s="256"/>
      <c r="P70" s="256"/>
      <c r="Q70" s="260"/>
      <c r="R70" s="260"/>
    </row>
    <row r="71" spans="1:18" ht="32.25" customHeight="1" thickBot="1" x14ac:dyDescent="0.4">
      <c r="A71" s="4"/>
      <c r="B71" s="444" t="s">
        <v>67</v>
      </c>
      <c r="C71" s="445"/>
      <c r="D71" s="445"/>
      <c r="E71" s="446"/>
      <c r="F71" s="366"/>
      <c r="G71" s="271" t="s">
        <v>40</v>
      </c>
      <c r="H71" s="192" t="s">
        <v>40</v>
      </c>
      <c r="I71" s="192" t="s">
        <v>40</v>
      </c>
      <c r="J71" s="192" t="s">
        <v>40</v>
      </c>
      <c r="K71" s="192" t="s">
        <v>40</v>
      </c>
      <c r="L71" s="271" t="s">
        <v>40</v>
      </c>
      <c r="M71" s="192" t="s">
        <v>40</v>
      </c>
      <c r="N71" s="192" t="s">
        <v>40</v>
      </c>
      <c r="O71" s="192" t="s">
        <v>40</v>
      </c>
      <c r="P71" s="192" t="s">
        <v>40</v>
      </c>
      <c r="Q71" s="11" t="s">
        <v>40</v>
      </c>
      <c r="R71" s="11" t="s">
        <v>40</v>
      </c>
    </row>
    <row r="72" spans="1:18" ht="15" thickBot="1" x14ac:dyDescent="0.4">
      <c r="A72" s="4"/>
      <c r="B72" s="12"/>
      <c r="C72" s="367" t="s">
        <v>53</v>
      </c>
      <c r="D72" s="367"/>
      <c r="E72" s="368"/>
      <c r="F72" s="360"/>
      <c r="G72" s="369">
        <v>398</v>
      </c>
      <c r="H72" s="370">
        <v>399.43</v>
      </c>
      <c r="I72" s="370">
        <v>339.08766246581035</v>
      </c>
      <c r="J72" s="370">
        <v>358.44016317229563</v>
      </c>
      <c r="K72" s="370">
        <v>371.07125888823572</v>
      </c>
      <c r="L72" s="370">
        <v>380.85700978108991</v>
      </c>
      <c r="M72" s="370">
        <v>382.82787490000857</v>
      </c>
      <c r="N72" s="370">
        <v>385.03578001970385</v>
      </c>
      <c r="O72" s="370">
        <v>388.02616951596912</v>
      </c>
      <c r="P72" s="370">
        <v>394.84979484173505</v>
      </c>
      <c r="Q72" s="371">
        <f>55807200/Q53</f>
        <v>389.72324839207528</v>
      </c>
      <c r="R72" s="371">
        <f>57825000/R53</f>
        <v>388.30355164286146</v>
      </c>
    </row>
    <row r="73" spans="1:18" x14ac:dyDescent="0.35">
      <c r="A73" s="4"/>
      <c r="B73" s="12" t="s">
        <v>48</v>
      </c>
      <c r="C73" s="16"/>
      <c r="D73" s="16"/>
      <c r="E73" s="92"/>
      <c r="F73" s="362"/>
      <c r="G73" s="278"/>
      <c r="H73" s="197"/>
      <c r="I73" s="197"/>
      <c r="J73" s="197"/>
      <c r="K73" s="197"/>
      <c r="L73" s="278"/>
      <c r="M73" s="197"/>
      <c r="N73" s="197"/>
      <c r="O73" s="197"/>
      <c r="P73" s="197"/>
      <c r="Q73" s="261"/>
      <c r="R73" s="261"/>
    </row>
    <row r="74" spans="1:18" ht="15" thickBot="1" x14ac:dyDescent="0.4">
      <c r="A74" s="4"/>
      <c r="B74" s="12" t="s">
        <v>49</v>
      </c>
      <c r="C74" s="16"/>
      <c r="D74" s="16"/>
      <c r="E74" s="92"/>
      <c r="F74" s="362"/>
      <c r="G74" s="279"/>
      <c r="H74" s="198"/>
      <c r="I74" s="198"/>
      <c r="J74" s="198"/>
      <c r="K74" s="198"/>
      <c r="L74" s="279"/>
      <c r="M74" s="395"/>
      <c r="N74" s="198"/>
      <c r="O74" s="198"/>
      <c r="P74" s="198"/>
      <c r="Q74" s="308"/>
      <c r="R74" s="308"/>
    </row>
    <row r="75" spans="1:18" ht="15" thickBot="1" x14ac:dyDescent="0.4">
      <c r="A75" s="4"/>
      <c r="B75" s="32"/>
      <c r="C75" s="33"/>
      <c r="D75" s="33"/>
      <c r="E75" s="34"/>
      <c r="F75" s="360"/>
      <c r="G75" s="412"/>
      <c r="H75" s="413"/>
      <c r="I75" s="413"/>
      <c r="J75" s="413"/>
      <c r="K75" s="413"/>
      <c r="L75" s="412"/>
      <c r="M75" s="413"/>
      <c r="N75" s="413"/>
      <c r="O75" s="413"/>
      <c r="P75" s="413"/>
      <c r="Q75" s="373"/>
      <c r="R75" s="373"/>
    </row>
    <row r="76" spans="1:18" ht="36.75" customHeight="1" thickBot="1" x14ac:dyDescent="0.4">
      <c r="A76" s="4"/>
      <c r="B76" s="438" t="s">
        <v>68</v>
      </c>
      <c r="C76" s="439"/>
      <c r="D76" s="439"/>
      <c r="E76" s="440"/>
      <c r="F76" s="374"/>
      <c r="G76" s="277"/>
      <c r="H76" s="256"/>
      <c r="I76" s="256"/>
      <c r="J76" s="256"/>
      <c r="K76" s="256"/>
      <c r="L76" s="277"/>
      <c r="M76" s="256"/>
      <c r="N76" s="256"/>
      <c r="O76" s="256"/>
      <c r="P76" s="256"/>
      <c r="Q76" s="260"/>
      <c r="R76" s="260"/>
    </row>
    <row r="77" spans="1:18" ht="36.75" customHeight="1" thickBot="1" x14ac:dyDescent="0.4">
      <c r="A77" s="4"/>
      <c r="B77" s="450" t="s">
        <v>54</v>
      </c>
      <c r="C77" s="451"/>
      <c r="D77" s="451"/>
      <c r="E77" s="452"/>
      <c r="F77" s="375"/>
      <c r="G77" s="271" t="s">
        <v>40</v>
      </c>
      <c r="H77" s="192" t="s">
        <v>40</v>
      </c>
      <c r="I77" s="192" t="s">
        <v>40</v>
      </c>
      <c r="J77" s="192" t="s">
        <v>40</v>
      </c>
      <c r="K77" s="192" t="s">
        <v>40</v>
      </c>
      <c r="L77" s="271" t="s">
        <v>40</v>
      </c>
      <c r="M77" s="192" t="s">
        <v>40</v>
      </c>
      <c r="N77" s="192" t="s">
        <v>40</v>
      </c>
      <c r="O77" s="192" t="s">
        <v>40</v>
      </c>
      <c r="P77" s="192" t="s">
        <v>40</v>
      </c>
      <c r="Q77" s="11" t="s">
        <v>40</v>
      </c>
      <c r="R77" s="11" t="s">
        <v>40</v>
      </c>
    </row>
    <row r="78" spans="1:18" x14ac:dyDescent="0.35">
      <c r="A78" s="4"/>
      <c r="B78" s="22"/>
      <c r="C78" s="13" t="s">
        <v>135</v>
      </c>
      <c r="D78" s="13"/>
      <c r="E78" s="37"/>
      <c r="F78" s="360"/>
      <c r="G78" s="272" t="s">
        <v>126</v>
      </c>
      <c r="H78" s="193" t="s">
        <v>126</v>
      </c>
      <c r="I78" s="193" t="s">
        <v>126</v>
      </c>
      <c r="J78" s="193" t="s">
        <v>126</v>
      </c>
      <c r="K78" s="193" t="s">
        <v>126</v>
      </c>
      <c r="L78" s="272" t="s">
        <v>126</v>
      </c>
      <c r="M78" s="193" t="s">
        <v>126</v>
      </c>
      <c r="N78" s="193" t="s">
        <v>126</v>
      </c>
      <c r="O78" s="193" t="s">
        <v>126</v>
      </c>
      <c r="P78" s="193" t="s">
        <v>126</v>
      </c>
      <c r="Q78" s="335" t="s">
        <v>126</v>
      </c>
      <c r="R78" s="335" t="s">
        <v>126</v>
      </c>
    </row>
    <row r="79" spans="1:18" ht="15" thickBot="1" x14ac:dyDescent="0.4">
      <c r="A79" s="4"/>
      <c r="B79" s="38"/>
      <c r="C79" s="17" t="s">
        <v>55</v>
      </c>
      <c r="D79" s="17"/>
      <c r="E79" s="39"/>
      <c r="F79" s="360"/>
      <c r="G79" s="280" t="s">
        <v>126</v>
      </c>
      <c r="H79" s="200" t="s">
        <v>126</v>
      </c>
      <c r="I79" s="200" t="s">
        <v>126</v>
      </c>
      <c r="J79" s="200" t="s">
        <v>126</v>
      </c>
      <c r="K79" s="200" t="s">
        <v>126</v>
      </c>
      <c r="L79" s="280" t="s">
        <v>126</v>
      </c>
      <c r="M79" s="200" t="s">
        <v>126</v>
      </c>
      <c r="N79" s="200" t="s">
        <v>126</v>
      </c>
      <c r="O79" s="200" t="s">
        <v>126</v>
      </c>
      <c r="P79" s="200" t="s">
        <v>126</v>
      </c>
      <c r="Q79" s="340" t="s">
        <v>126</v>
      </c>
      <c r="R79" s="340" t="s">
        <v>126</v>
      </c>
    </row>
    <row r="80" spans="1:18" x14ac:dyDescent="0.35">
      <c r="A80" s="4"/>
      <c r="B80" s="12" t="s">
        <v>48</v>
      </c>
      <c r="C80" s="16"/>
      <c r="D80" s="16"/>
      <c r="E80" s="92"/>
      <c r="F80" s="362"/>
      <c r="G80" s="278"/>
      <c r="H80" s="197"/>
      <c r="I80" s="197"/>
      <c r="J80" s="197"/>
      <c r="K80" s="197"/>
      <c r="L80" s="278"/>
      <c r="M80" s="197"/>
      <c r="N80" s="197"/>
      <c r="O80" s="197"/>
      <c r="P80" s="197"/>
      <c r="Q80" s="36"/>
      <c r="R80" s="36"/>
    </row>
    <row r="81" spans="1:18" ht="15" thickBot="1" x14ac:dyDescent="0.4">
      <c r="A81" s="4"/>
      <c r="B81" s="40" t="s">
        <v>49</v>
      </c>
      <c r="C81" s="41"/>
      <c r="D81" s="41"/>
      <c r="E81" s="376" t="s">
        <v>50</v>
      </c>
      <c r="F81" s="377"/>
      <c r="G81" s="281"/>
      <c r="H81" s="201"/>
      <c r="I81" s="201"/>
      <c r="J81" s="201"/>
      <c r="K81" s="201"/>
      <c r="L81" s="281"/>
      <c r="M81" s="201"/>
      <c r="N81" s="201"/>
      <c r="O81" s="201"/>
      <c r="P81" s="201"/>
      <c r="Q81" s="24"/>
      <c r="R81" s="24"/>
    </row>
    <row r="82" spans="1:18" ht="23" x14ac:dyDescent="0.5">
      <c r="A82" s="4"/>
      <c r="B82" s="397" t="s">
        <v>56</v>
      </c>
      <c r="C82" s="398" t="str">
        <f xml:space="preserve"> C48</f>
        <v>Disability pension 2</v>
      </c>
      <c r="D82" s="398"/>
      <c r="E82" s="399"/>
      <c r="F82" s="362"/>
      <c r="G82" s="282"/>
      <c r="H82" s="199"/>
      <c r="I82" s="199"/>
      <c r="J82" s="199"/>
      <c r="K82" s="199"/>
      <c r="L82" s="199"/>
      <c r="M82" s="202"/>
      <c r="N82" s="199"/>
      <c r="O82" s="199"/>
      <c r="P82" s="199"/>
    </row>
    <row r="83" spans="1:18" x14ac:dyDescent="0.35">
      <c r="A83" s="4"/>
      <c r="B83" s="4"/>
      <c r="C83" s="43"/>
      <c r="D83" s="43"/>
      <c r="E83" s="44"/>
      <c r="F83" s="44"/>
      <c r="G83" s="352"/>
      <c r="H83" s="345"/>
      <c r="I83" s="345"/>
      <c r="J83" s="345"/>
      <c r="K83" s="345"/>
      <c r="L83" s="345"/>
      <c r="M83" s="345"/>
      <c r="N83" s="345"/>
      <c r="O83" s="345"/>
      <c r="P83" s="345"/>
    </row>
    <row r="84" spans="1:18" x14ac:dyDescent="0.35">
      <c r="A84" s="4"/>
      <c r="B84" s="4"/>
      <c r="C84" s="43"/>
      <c r="D84" s="43"/>
      <c r="E84" s="44"/>
      <c r="F84" s="44"/>
      <c r="G84" s="352"/>
      <c r="H84" s="345"/>
      <c r="I84" s="345"/>
      <c r="J84" s="345"/>
      <c r="K84" s="345"/>
      <c r="L84" s="345"/>
      <c r="M84" s="345"/>
      <c r="N84" s="345"/>
      <c r="O84" s="345"/>
      <c r="P84" s="345"/>
    </row>
    <row r="85" spans="1:18" x14ac:dyDescent="0.35">
      <c r="A85" s="4"/>
      <c r="B85" s="4"/>
      <c r="C85" s="43"/>
      <c r="D85" s="43"/>
      <c r="E85" s="44"/>
      <c r="F85" s="44"/>
      <c r="G85" s="352"/>
      <c r="H85" s="345"/>
      <c r="I85" s="345"/>
      <c r="J85" s="345"/>
      <c r="K85" s="345"/>
      <c r="L85" s="345"/>
      <c r="M85" s="345"/>
      <c r="N85" s="345"/>
      <c r="O85" s="345"/>
      <c r="P85" s="345"/>
    </row>
    <row r="86" spans="1:18" x14ac:dyDescent="0.35">
      <c r="A86" s="4"/>
      <c r="B86" s="4"/>
      <c r="C86" s="43"/>
      <c r="D86" s="43"/>
      <c r="E86" s="44"/>
      <c r="F86" s="44"/>
      <c r="G86" s="352"/>
      <c r="H86" s="345"/>
      <c r="I86" s="345"/>
      <c r="J86" s="345"/>
      <c r="K86" s="345"/>
      <c r="L86" s="345"/>
      <c r="M86" s="345"/>
      <c r="N86" s="345"/>
      <c r="O86" s="345"/>
      <c r="P86" s="345"/>
    </row>
    <row r="87" spans="1:18" ht="18" thickBot="1" x14ac:dyDescent="0.4">
      <c r="A87" s="4"/>
      <c r="B87" s="64"/>
      <c r="C87" s="63"/>
      <c r="D87" s="6"/>
      <c r="E87" s="6"/>
      <c r="F87" s="6"/>
      <c r="G87" s="349"/>
      <c r="H87" s="342"/>
      <c r="I87" s="342"/>
      <c r="J87" s="342"/>
      <c r="K87" s="342"/>
      <c r="L87" s="342"/>
      <c r="N87" s="342"/>
      <c r="O87" s="342"/>
      <c r="P87" s="342"/>
    </row>
    <row r="88" spans="1:18" ht="118.5" customHeight="1" thickBot="1" x14ac:dyDescent="0.55000000000000004">
      <c r="A88" s="70">
        <f>COUNTIF(B$1:B88,"Programme Name:")</f>
        <v>3</v>
      </c>
      <c r="B88" s="151" t="s">
        <v>36</v>
      </c>
      <c r="C88" s="354" t="s">
        <v>339</v>
      </c>
      <c r="D88" s="355" t="s">
        <v>339</v>
      </c>
      <c r="E88" s="356"/>
      <c r="F88" s="357"/>
      <c r="G88" s="267"/>
      <c r="H88" s="190"/>
      <c r="I88" s="190"/>
      <c r="J88" s="190"/>
      <c r="K88" s="190"/>
      <c r="L88" s="190"/>
      <c r="M88" s="202"/>
      <c r="N88" s="190"/>
      <c r="O88" s="190"/>
      <c r="P88" s="190"/>
    </row>
    <row r="89" spans="1:18" ht="37" thickBot="1" x14ac:dyDescent="0.55000000000000004">
      <c r="A89" s="7"/>
      <c r="B89" s="8" t="s">
        <v>37</v>
      </c>
      <c r="C89" s="9" t="s">
        <v>18</v>
      </c>
      <c r="D89" s="151" t="s">
        <v>49</v>
      </c>
      <c r="E89" s="10" t="s">
        <v>119</v>
      </c>
      <c r="F89" s="358"/>
      <c r="G89" s="268"/>
      <c r="H89" s="189"/>
      <c r="I89" s="189"/>
      <c r="J89" s="189"/>
      <c r="K89" s="189"/>
      <c r="L89" s="189"/>
      <c r="M89" s="202"/>
      <c r="N89" s="189"/>
      <c r="O89" s="189"/>
      <c r="P89" s="189"/>
    </row>
    <row r="90" spans="1:18" ht="24.75" customHeight="1" thickBot="1" x14ac:dyDescent="0.4">
      <c r="A90" s="7"/>
      <c r="B90" s="8" t="s">
        <v>38</v>
      </c>
      <c r="C90" s="9" t="s">
        <v>9</v>
      </c>
      <c r="D90" s="151" t="s">
        <v>122</v>
      </c>
      <c r="E90" s="152">
        <v>1</v>
      </c>
      <c r="F90" s="358"/>
      <c r="G90" s="269"/>
      <c r="H90" s="191"/>
      <c r="I90" s="191"/>
      <c r="J90" s="191"/>
      <c r="K90" s="191"/>
      <c r="L90" s="191"/>
      <c r="M90" s="202"/>
      <c r="N90" s="191"/>
      <c r="O90" s="191"/>
      <c r="P90" s="191"/>
    </row>
    <row r="91" spans="1:18" ht="24.75" customHeight="1" thickBot="1" x14ac:dyDescent="0.55000000000000004">
      <c r="A91" s="4"/>
      <c r="B91" s="8" t="s">
        <v>78</v>
      </c>
      <c r="C91" s="94" t="s">
        <v>9</v>
      </c>
      <c r="D91" s="151" t="s">
        <v>145</v>
      </c>
      <c r="E91" s="209" t="s">
        <v>9</v>
      </c>
      <c r="F91" s="359"/>
      <c r="G91" s="270">
        <v>2007</v>
      </c>
      <c r="H91" s="259">
        <v>2008</v>
      </c>
      <c r="I91" s="259">
        <v>2009</v>
      </c>
      <c r="J91" s="259">
        <v>2010</v>
      </c>
      <c r="K91" s="259">
        <v>2011</v>
      </c>
      <c r="L91" s="270">
        <v>2012</v>
      </c>
      <c r="M91" s="259">
        <v>2013</v>
      </c>
      <c r="N91" s="259">
        <v>2014</v>
      </c>
      <c r="O91" s="259">
        <v>2015</v>
      </c>
      <c r="P91" s="259">
        <v>2016</v>
      </c>
      <c r="Q91" s="263">
        <v>2017</v>
      </c>
      <c r="R91" s="263">
        <v>2018</v>
      </c>
    </row>
    <row r="92" spans="1:18" ht="39.75" customHeight="1" thickBot="1" x14ac:dyDescent="0.4">
      <c r="A92" s="4"/>
      <c r="B92" s="447" t="s">
        <v>39</v>
      </c>
      <c r="C92" s="448"/>
      <c r="D92" s="448"/>
      <c r="E92" s="449"/>
      <c r="F92" s="378"/>
      <c r="G92" s="271" t="s">
        <v>40</v>
      </c>
      <c r="H92" s="192" t="s">
        <v>40</v>
      </c>
      <c r="I92" s="192" t="s">
        <v>40</v>
      </c>
      <c r="J92" s="192" t="s">
        <v>40</v>
      </c>
      <c r="K92" s="192" t="s">
        <v>40</v>
      </c>
      <c r="L92" s="271" t="s">
        <v>40</v>
      </c>
      <c r="M92" s="192" t="s">
        <v>40</v>
      </c>
      <c r="N92" s="192" t="s">
        <v>40</v>
      </c>
      <c r="O92" s="192" t="s">
        <v>40</v>
      </c>
      <c r="P92" s="192" t="s">
        <v>40</v>
      </c>
      <c r="Q92" s="11" t="s">
        <v>40</v>
      </c>
      <c r="R92" s="11" t="s">
        <v>40</v>
      </c>
    </row>
    <row r="93" spans="1:18" x14ac:dyDescent="0.35">
      <c r="A93" s="4"/>
      <c r="B93" s="12"/>
      <c r="C93" s="16" t="s">
        <v>41</v>
      </c>
      <c r="D93" s="16"/>
      <c r="E93" s="35"/>
      <c r="F93" s="360"/>
      <c r="G93" s="387">
        <v>1683</v>
      </c>
      <c r="H93" s="388">
        <v>1650</v>
      </c>
      <c r="I93" s="388">
        <v>2532</v>
      </c>
      <c r="J93" s="388">
        <v>2525</v>
      </c>
      <c r="K93" s="388">
        <v>1642</v>
      </c>
      <c r="L93" s="387">
        <v>2406</v>
      </c>
      <c r="M93" s="388">
        <v>2348</v>
      </c>
      <c r="N93" s="388">
        <v>2286</v>
      </c>
      <c r="O93" s="388">
        <v>2189</v>
      </c>
      <c r="P93" s="388">
        <v>2122</v>
      </c>
      <c r="Q93" s="335">
        <v>2212</v>
      </c>
      <c r="R93" s="335">
        <v>2104</v>
      </c>
    </row>
    <row r="94" spans="1:18" x14ac:dyDescent="0.35">
      <c r="A94" s="4"/>
      <c r="B94" s="14"/>
      <c r="C94" s="15" t="s">
        <v>42</v>
      </c>
      <c r="D94" s="15"/>
      <c r="E94" s="35"/>
      <c r="F94" s="360"/>
      <c r="G94" s="389">
        <v>1059.75</v>
      </c>
      <c r="H94" s="390">
        <v>1022.25</v>
      </c>
      <c r="I94" s="390" t="s">
        <v>126</v>
      </c>
      <c r="J94" s="390" t="s">
        <v>126</v>
      </c>
      <c r="K94" s="390" t="s">
        <v>126</v>
      </c>
      <c r="L94" s="389" t="s">
        <v>126</v>
      </c>
      <c r="M94" s="390" t="s">
        <v>126</v>
      </c>
      <c r="N94" s="390" t="s">
        <v>126</v>
      </c>
      <c r="O94" s="390" t="s">
        <v>126</v>
      </c>
      <c r="P94" s="390" t="s">
        <v>126</v>
      </c>
      <c r="Q94" s="336" t="s">
        <v>126</v>
      </c>
      <c r="R94" s="336" t="s">
        <v>126</v>
      </c>
    </row>
    <row r="95" spans="1:18" x14ac:dyDescent="0.35">
      <c r="A95" s="4"/>
      <c r="B95" s="12"/>
      <c r="C95" s="17" t="s">
        <v>43</v>
      </c>
      <c r="D95" s="17"/>
      <c r="E95" s="31"/>
      <c r="F95" s="360"/>
      <c r="G95" s="389">
        <v>623.25</v>
      </c>
      <c r="H95" s="390">
        <v>627.75</v>
      </c>
      <c r="I95" s="390" t="s">
        <v>126</v>
      </c>
      <c r="J95" s="390" t="s">
        <v>126</v>
      </c>
      <c r="K95" s="390" t="s">
        <v>126</v>
      </c>
      <c r="L95" s="389" t="s">
        <v>126</v>
      </c>
      <c r="M95" s="390" t="s">
        <v>126</v>
      </c>
      <c r="N95" s="390" t="s">
        <v>126</v>
      </c>
      <c r="O95" s="390" t="s">
        <v>126</v>
      </c>
      <c r="P95" s="390" t="s">
        <v>126</v>
      </c>
      <c r="Q95" s="336" t="s">
        <v>126</v>
      </c>
      <c r="R95" s="336" t="s">
        <v>126</v>
      </c>
    </row>
    <row r="96" spans="1:18" x14ac:dyDescent="0.35">
      <c r="A96" s="4"/>
      <c r="B96" s="12"/>
      <c r="C96" s="19" t="s">
        <v>44</v>
      </c>
      <c r="D96" s="19"/>
      <c r="E96" s="37"/>
      <c r="F96" s="360"/>
      <c r="G96" s="273">
        <v>559.25</v>
      </c>
      <c r="H96" s="194">
        <v>605.5</v>
      </c>
      <c r="I96" s="194" t="s">
        <v>126</v>
      </c>
      <c r="J96" s="194" t="s">
        <v>126</v>
      </c>
      <c r="K96" s="194" t="s">
        <v>126</v>
      </c>
      <c r="L96" s="273" t="s">
        <v>126</v>
      </c>
      <c r="M96" s="194" t="s">
        <v>126</v>
      </c>
      <c r="N96" s="194" t="s">
        <v>126</v>
      </c>
      <c r="O96" s="194" t="s">
        <v>126</v>
      </c>
      <c r="P96" s="194" t="s">
        <v>126</v>
      </c>
      <c r="Q96" s="337" t="s">
        <v>126</v>
      </c>
      <c r="R96" s="337" t="s">
        <v>126</v>
      </c>
    </row>
    <row r="97" spans="1:18" x14ac:dyDescent="0.35">
      <c r="A97" s="4"/>
      <c r="B97" s="12"/>
      <c r="C97" s="15" t="s">
        <v>45</v>
      </c>
      <c r="D97" s="15"/>
      <c r="E97" s="35"/>
      <c r="F97" s="360"/>
      <c r="G97" s="273">
        <v>412.75</v>
      </c>
      <c r="H97" s="194">
        <v>437.25</v>
      </c>
      <c r="I97" s="194" t="s">
        <v>126</v>
      </c>
      <c r="J97" s="194" t="s">
        <v>126</v>
      </c>
      <c r="K97" s="194" t="s">
        <v>126</v>
      </c>
      <c r="L97" s="273" t="s">
        <v>126</v>
      </c>
      <c r="M97" s="194" t="s">
        <v>126</v>
      </c>
      <c r="N97" s="194" t="s">
        <v>126</v>
      </c>
      <c r="O97" s="194" t="s">
        <v>126</v>
      </c>
      <c r="P97" s="194" t="s">
        <v>126</v>
      </c>
      <c r="Q97" s="336" t="s">
        <v>126</v>
      </c>
      <c r="R97" s="336" t="s">
        <v>126</v>
      </c>
    </row>
    <row r="98" spans="1:18" x14ac:dyDescent="0.35">
      <c r="A98" s="4"/>
      <c r="B98" s="12"/>
      <c r="C98" s="17" t="s">
        <v>46</v>
      </c>
      <c r="D98" s="17"/>
      <c r="E98" s="31"/>
      <c r="F98" s="360"/>
      <c r="G98" s="273">
        <v>146.5</v>
      </c>
      <c r="H98" s="194">
        <v>168.25</v>
      </c>
      <c r="I98" s="194" t="s">
        <v>126</v>
      </c>
      <c r="J98" s="194" t="s">
        <v>126</v>
      </c>
      <c r="K98" s="194" t="s">
        <v>126</v>
      </c>
      <c r="L98" s="273" t="s">
        <v>126</v>
      </c>
      <c r="M98" s="194" t="s">
        <v>126</v>
      </c>
      <c r="N98" s="194" t="s">
        <v>126</v>
      </c>
      <c r="O98" s="194" t="s">
        <v>126</v>
      </c>
      <c r="P98" s="194" t="s">
        <v>126</v>
      </c>
      <c r="Q98" s="336" t="s">
        <v>126</v>
      </c>
      <c r="R98" s="336" t="s">
        <v>126</v>
      </c>
    </row>
    <row r="99" spans="1:18" ht="36" customHeight="1" thickBot="1" x14ac:dyDescent="0.4">
      <c r="A99" s="7"/>
      <c r="B99" s="57"/>
      <c r="C99" s="58"/>
      <c r="D99" s="58"/>
      <c r="E99" s="59" t="s">
        <v>47</v>
      </c>
      <c r="F99" s="361"/>
      <c r="G99" s="274" t="s">
        <v>0</v>
      </c>
      <c r="H99" s="195" t="s">
        <v>0</v>
      </c>
      <c r="I99" s="195" t="s">
        <v>5</v>
      </c>
      <c r="J99" s="195" t="s">
        <v>5</v>
      </c>
      <c r="K99" s="195" t="s">
        <v>5</v>
      </c>
      <c r="L99" s="274" t="s">
        <v>5</v>
      </c>
      <c r="M99" s="391" t="s">
        <v>5</v>
      </c>
      <c r="N99" s="195" t="s">
        <v>5</v>
      </c>
      <c r="O99" s="195" t="s">
        <v>5</v>
      </c>
      <c r="P99" s="195" t="s">
        <v>5</v>
      </c>
      <c r="Q99" s="264" t="s">
        <v>5</v>
      </c>
      <c r="R99" s="21" t="s">
        <v>5</v>
      </c>
    </row>
    <row r="100" spans="1:18" x14ac:dyDescent="0.35">
      <c r="A100" s="4"/>
      <c r="B100" s="12" t="s">
        <v>48</v>
      </c>
      <c r="C100" s="16"/>
      <c r="D100" s="16"/>
      <c r="E100" s="92"/>
      <c r="F100" s="362"/>
      <c r="G100" s="275"/>
      <c r="H100" s="258"/>
      <c r="I100" s="258"/>
      <c r="J100" s="258"/>
      <c r="K100" s="258"/>
      <c r="L100" s="275"/>
      <c r="M100" s="258"/>
      <c r="N100" s="258"/>
      <c r="O100" s="258"/>
      <c r="P100" s="258"/>
      <c r="Q100" s="261"/>
      <c r="R100" s="261"/>
    </row>
    <row r="101" spans="1:18" ht="15" thickBot="1" x14ac:dyDescent="0.4">
      <c r="A101" s="4"/>
      <c r="B101" s="12" t="s">
        <v>49</v>
      </c>
      <c r="C101" s="16"/>
      <c r="D101" s="16"/>
      <c r="E101" s="92"/>
      <c r="F101" s="362"/>
      <c r="G101" s="276"/>
      <c r="H101" s="257"/>
      <c r="I101" s="257"/>
      <c r="J101" s="257"/>
      <c r="K101" s="257"/>
      <c r="L101" s="276"/>
      <c r="M101" s="392"/>
      <c r="N101" s="257"/>
      <c r="O101" s="257"/>
      <c r="P101" s="257"/>
      <c r="Q101" s="308"/>
      <c r="R101" s="308"/>
    </row>
    <row r="102" spans="1:18" ht="15" thickBot="1" x14ac:dyDescent="0.4">
      <c r="A102" s="4"/>
      <c r="B102" s="25"/>
      <c r="C102" s="26"/>
      <c r="D102" s="26"/>
      <c r="E102" s="27"/>
      <c r="F102" s="359"/>
      <c r="G102" s="409"/>
      <c r="H102" s="410"/>
      <c r="I102" s="410"/>
      <c r="J102" s="410"/>
      <c r="K102" s="410"/>
      <c r="L102" s="409"/>
      <c r="M102" s="411"/>
      <c r="N102" s="410"/>
      <c r="O102" s="410"/>
      <c r="P102" s="410"/>
      <c r="Q102" s="28"/>
      <c r="R102" s="28"/>
    </row>
    <row r="103" spans="1:18" ht="15" thickBot="1" x14ac:dyDescent="0.4">
      <c r="A103" s="4"/>
      <c r="B103" s="441"/>
      <c r="C103" s="442"/>
      <c r="D103" s="442"/>
      <c r="E103" s="443"/>
      <c r="F103" s="363"/>
      <c r="G103" s="277"/>
      <c r="H103" s="256"/>
      <c r="I103" s="256"/>
      <c r="J103" s="256"/>
      <c r="K103" s="256"/>
      <c r="L103" s="277"/>
      <c r="M103" s="393"/>
      <c r="N103" s="256"/>
      <c r="O103" s="256"/>
      <c r="P103" s="256"/>
      <c r="Q103" s="260"/>
      <c r="R103" s="260"/>
    </row>
    <row r="104" spans="1:18" ht="15" thickBot="1" x14ac:dyDescent="0.4">
      <c r="A104" s="4"/>
      <c r="B104" s="435" t="s">
        <v>51</v>
      </c>
      <c r="C104" s="436"/>
      <c r="D104" s="436"/>
      <c r="E104" s="437"/>
      <c r="F104" s="364"/>
      <c r="G104" s="271" t="s">
        <v>40</v>
      </c>
      <c r="H104" s="192" t="s">
        <v>40</v>
      </c>
      <c r="I104" s="192" t="s">
        <v>40</v>
      </c>
      <c r="J104" s="192" t="s">
        <v>40</v>
      </c>
      <c r="K104" s="192" t="s">
        <v>40</v>
      </c>
      <c r="L104" s="271" t="s">
        <v>40</v>
      </c>
      <c r="M104" s="192" t="s">
        <v>40</v>
      </c>
      <c r="N104" s="192" t="s">
        <v>40</v>
      </c>
      <c r="O104" s="192" t="s">
        <v>40</v>
      </c>
      <c r="P104" s="192" t="s">
        <v>40</v>
      </c>
      <c r="Q104" s="11" t="s">
        <v>40</v>
      </c>
      <c r="R104" s="11" t="s">
        <v>40</v>
      </c>
    </row>
    <row r="105" spans="1:18" x14ac:dyDescent="0.35">
      <c r="A105" s="4"/>
      <c r="B105" s="29"/>
      <c r="C105" s="30" t="s">
        <v>52</v>
      </c>
      <c r="D105" s="30"/>
      <c r="E105" s="348"/>
      <c r="F105" s="363"/>
      <c r="G105" s="273">
        <v>182</v>
      </c>
      <c r="H105" s="194">
        <v>137</v>
      </c>
      <c r="I105" s="194" t="s">
        <v>126</v>
      </c>
      <c r="J105" s="194" t="s">
        <v>126</v>
      </c>
      <c r="K105" s="194" t="s">
        <v>126</v>
      </c>
      <c r="L105" s="273" t="s">
        <v>126</v>
      </c>
      <c r="M105" s="194" t="s">
        <v>126</v>
      </c>
      <c r="N105" s="194" t="s">
        <v>126</v>
      </c>
      <c r="O105" s="194" t="s">
        <v>126</v>
      </c>
      <c r="P105" s="194" t="s">
        <v>126</v>
      </c>
      <c r="Q105" s="337" t="s">
        <v>126</v>
      </c>
      <c r="R105" s="337" t="s">
        <v>126</v>
      </c>
    </row>
    <row r="106" spans="1:18" ht="15" thickBot="1" x14ac:dyDescent="0.4">
      <c r="A106" s="4"/>
      <c r="B106" s="12"/>
      <c r="C106" s="365" t="s">
        <v>137</v>
      </c>
      <c r="D106" s="18"/>
      <c r="E106" s="31"/>
      <c r="F106" s="360"/>
      <c r="G106" s="273">
        <v>331</v>
      </c>
      <c r="H106" s="194">
        <v>282</v>
      </c>
      <c r="I106" s="194" t="s">
        <v>126</v>
      </c>
      <c r="J106" s="194" t="s">
        <v>126</v>
      </c>
      <c r="K106" s="194" t="s">
        <v>126</v>
      </c>
      <c r="L106" s="273" t="s">
        <v>126</v>
      </c>
      <c r="M106" s="194" t="s">
        <v>126</v>
      </c>
      <c r="N106" s="194" t="s">
        <v>126</v>
      </c>
      <c r="O106" s="194" t="s">
        <v>126</v>
      </c>
      <c r="P106" s="194" t="s">
        <v>126</v>
      </c>
      <c r="Q106" s="336" t="s">
        <v>126</v>
      </c>
      <c r="R106" s="336" t="s">
        <v>126</v>
      </c>
    </row>
    <row r="107" spans="1:18" x14ac:dyDescent="0.35">
      <c r="A107" s="4"/>
      <c r="B107" s="12" t="s">
        <v>48</v>
      </c>
      <c r="C107" s="16"/>
      <c r="D107" s="16"/>
      <c r="E107" s="92"/>
      <c r="F107" s="362"/>
      <c r="G107" s="275"/>
      <c r="H107" s="258"/>
      <c r="I107" s="258"/>
      <c r="J107" s="258"/>
      <c r="K107" s="258"/>
      <c r="L107" s="275"/>
      <c r="M107" s="394"/>
      <c r="N107" s="258"/>
      <c r="O107" s="258"/>
      <c r="P107" s="258"/>
      <c r="Q107" s="261"/>
      <c r="R107" s="261"/>
    </row>
    <row r="108" spans="1:18" ht="15" thickBot="1" x14ac:dyDescent="0.4">
      <c r="A108" s="4"/>
      <c r="B108" s="12" t="s">
        <v>49</v>
      </c>
      <c r="C108" s="16"/>
      <c r="D108" s="16"/>
      <c r="E108" s="92" t="s">
        <v>50</v>
      </c>
      <c r="F108" s="362"/>
      <c r="G108" s="276"/>
      <c r="H108" s="257"/>
      <c r="I108" s="257"/>
      <c r="J108" s="257"/>
      <c r="K108" s="257"/>
      <c r="L108" s="276"/>
      <c r="M108" s="201"/>
      <c r="N108" s="257"/>
      <c r="O108" s="257"/>
      <c r="P108" s="257"/>
      <c r="Q108" s="262"/>
      <c r="R108" s="262"/>
    </row>
    <row r="109" spans="1:18" ht="15" thickBot="1" x14ac:dyDescent="0.4">
      <c r="A109" s="4"/>
      <c r="B109" s="32"/>
      <c r="C109" s="33"/>
      <c r="D109" s="33"/>
      <c r="E109" s="34"/>
      <c r="F109" s="360"/>
      <c r="G109" s="409"/>
      <c r="H109" s="410"/>
      <c r="I109" s="410"/>
      <c r="J109" s="410"/>
      <c r="K109" s="410"/>
      <c r="L109" s="409"/>
      <c r="M109" s="410"/>
      <c r="N109" s="410"/>
      <c r="O109" s="410"/>
      <c r="P109" s="410"/>
      <c r="Q109" s="28"/>
      <c r="R109" s="28"/>
    </row>
    <row r="110" spans="1:18" ht="15" thickBot="1" x14ac:dyDescent="0.4">
      <c r="A110" s="4"/>
      <c r="B110" s="441"/>
      <c r="C110" s="442"/>
      <c r="D110" s="442"/>
      <c r="E110" s="443"/>
      <c r="F110" s="363"/>
      <c r="G110" s="277"/>
      <c r="H110" s="256"/>
      <c r="I110" s="256"/>
      <c r="J110" s="256"/>
      <c r="K110" s="256"/>
      <c r="L110" s="277"/>
      <c r="M110" s="256"/>
      <c r="N110" s="256"/>
      <c r="O110" s="256"/>
      <c r="P110" s="256"/>
      <c r="Q110" s="260"/>
      <c r="R110" s="260"/>
    </row>
    <row r="111" spans="1:18" ht="39.75" customHeight="1" thickBot="1" x14ac:dyDescent="0.4">
      <c r="A111" s="4"/>
      <c r="B111" s="444" t="s">
        <v>67</v>
      </c>
      <c r="C111" s="445"/>
      <c r="D111" s="445"/>
      <c r="E111" s="446"/>
      <c r="F111" s="366"/>
      <c r="G111" s="271" t="s">
        <v>40</v>
      </c>
      <c r="H111" s="192" t="s">
        <v>40</v>
      </c>
      <c r="I111" s="192" t="s">
        <v>40</v>
      </c>
      <c r="J111" s="192" t="s">
        <v>40</v>
      </c>
      <c r="K111" s="192" t="s">
        <v>40</v>
      </c>
      <c r="L111" s="271" t="s">
        <v>40</v>
      </c>
      <c r="M111" s="192" t="s">
        <v>40</v>
      </c>
      <c r="N111" s="192" t="s">
        <v>40</v>
      </c>
      <c r="O111" s="192" t="s">
        <v>40</v>
      </c>
      <c r="P111" s="192" t="s">
        <v>40</v>
      </c>
      <c r="Q111" s="11" t="s">
        <v>40</v>
      </c>
      <c r="R111" s="11" t="s">
        <v>40</v>
      </c>
    </row>
    <row r="112" spans="1:18" ht="15" thickBot="1" x14ac:dyDescent="0.4">
      <c r="A112" s="4"/>
      <c r="B112" s="12"/>
      <c r="C112" s="367" t="s">
        <v>53</v>
      </c>
      <c r="D112" s="367"/>
      <c r="E112" s="368"/>
      <c r="F112" s="360"/>
      <c r="G112" s="369">
        <v>1395.4992632204396</v>
      </c>
      <c r="H112" s="370">
        <v>1650.0050909090912</v>
      </c>
      <c r="I112" s="370">
        <v>1166.5390363349131</v>
      </c>
      <c r="J112" s="370">
        <v>1193.3633623762378</v>
      </c>
      <c r="K112" s="370">
        <v>4001.1571254567602</v>
      </c>
      <c r="L112" s="369">
        <v>1729.3848711554444</v>
      </c>
      <c r="M112" s="370">
        <v>1918.6541737649063</v>
      </c>
      <c r="N112" s="370">
        <v>1965.7042869641296</v>
      </c>
      <c r="O112" s="370">
        <v>2141.6171767930564</v>
      </c>
      <c r="P112" s="370">
        <v>2337.9359095193213</v>
      </c>
      <c r="Q112" s="371">
        <v>2342.6311030741413</v>
      </c>
      <c r="R112" s="371">
        <v>2729.0874524714827</v>
      </c>
    </row>
    <row r="113" spans="1:18" x14ac:dyDescent="0.35">
      <c r="A113" s="4"/>
      <c r="B113" s="12" t="s">
        <v>48</v>
      </c>
      <c r="C113" s="16"/>
      <c r="D113" s="16"/>
      <c r="E113" s="92"/>
      <c r="F113" s="362"/>
      <c r="G113" s="278"/>
      <c r="H113" s="197"/>
      <c r="I113" s="197"/>
      <c r="J113" s="197"/>
      <c r="K113" s="197"/>
      <c r="L113" s="278"/>
      <c r="M113" s="197"/>
      <c r="N113" s="197"/>
      <c r="O113" s="197"/>
      <c r="P113" s="197"/>
      <c r="Q113" s="339"/>
      <c r="R113" s="36"/>
    </row>
    <row r="114" spans="1:18" ht="15" thickBot="1" x14ac:dyDescent="0.4">
      <c r="A114" s="4"/>
      <c r="B114" s="12" t="s">
        <v>49</v>
      </c>
      <c r="C114" s="16"/>
      <c r="D114" s="16"/>
      <c r="E114" s="92"/>
      <c r="F114" s="362"/>
      <c r="G114" s="279"/>
      <c r="H114" s="198"/>
      <c r="I114" s="198"/>
      <c r="J114" s="198"/>
      <c r="K114" s="198"/>
      <c r="L114" s="279"/>
      <c r="M114" s="395"/>
      <c r="N114" s="198"/>
      <c r="O114" s="198"/>
      <c r="P114" s="198"/>
      <c r="Q114" s="372"/>
      <c r="R114" s="372"/>
    </row>
    <row r="115" spans="1:18" ht="15" thickBot="1" x14ac:dyDescent="0.4">
      <c r="A115" s="4"/>
      <c r="B115" s="32"/>
      <c r="C115" s="33"/>
      <c r="D115" s="33"/>
      <c r="E115" s="34"/>
      <c r="F115" s="360"/>
      <c r="G115" s="412"/>
      <c r="H115" s="413"/>
      <c r="I115" s="413"/>
      <c r="J115" s="413"/>
      <c r="K115" s="413"/>
      <c r="L115" s="412"/>
      <c r="M115" s="413"/>
      <c r="N115" s="413"/>
      <c r="O115" s="413"/>
      <c r="P115" s="413"/>
      <c r="Q115" s="373"/>
      <c r="R115" s="373"/>
    </row>
    <row r="116" spans="1:18" ht="32.25" customHeight="1" thickBot="1" x14ac:dyDescent="0.4">
      <c r="A116" s="4"/>
      <c r="B116" s="438" t="s">
        <v>68</v>
      </c>
      <c r="C116" s="439"/>
      <c r="D116" s="439"/>
      <c r="E116" s="440"/>
      <c r="F116" s="374"/>
      <c r="G116" s="277"/>
      <c r="H116" s="256"/>
      <c r="I116" s="256"/>
      <c r="J116" s="256"/>
      <c r="K116" s="256"/>
      <c r="L116" s="277"/>
      <c r="M116" s="256"/>
      <c r="N116" s="256"/>
      <c r="O116" s="256"/>
      <c r="P116" s="256"/>
      <c r="Q116" s="260"/>
      <c r="R116" s="260"/>
    </row>
    <row r="117" spans="1:18" ht="32.25" customHeight="1" thickBot="1" x14ac:dyDescent="0.4">
      <c r="A117" s="4"/>
      <c r="B117" s="450" t="s">
        <v>54</v>
      </c>
      <c r="C117" s="451"/>
      <c r="D117" s="451"/>
      <c r="E117" s="452"/>
      <c r="F117" s="375"/>
      <c r="G117" s="271" t="s">
        <v>40</v>
      </c>
      <c r="H117" s="192" t="s">
        <v>40</v>
      </c>
      <c r="I117" s="192" t="s">
        <v>40</v>
      </c>
      <c r="J117" s="192" t="s">
        <v>40</v>
      </c>
      <c r="K117" s="192" t="s">
        <v>40</v>
      </c>
      <c r="L117" s="271" t="s">
        <v>40</v>
      </c>
      <c r="M117" s="192" t="s">
        <v>40</v>
      </c>
      <c r="N117" s="192" t="s">
        <v>40</v>
      </c>
      <c r="O117" s="192" t="s">
        <v>40</v>
      </c>
      <c r="P117" s="192" t="s">
        <v>40</v>
      </c>
      <c r="Q117" s="11" t="s">
        <v>40</v>
      </c>
      <c r="R117" s="11" t="s">
        <v>40</v>
      </c>
    </row>
    <row r="118" spans="1:18" x14ac:dyDescent="0.35">
      <c r="A118" s="4"/>
      <c r="B118" s="22"/>
      <c r="C118" s="13" t="s">
        <v>135</v>
      </c>
      <c r="D118" s="13"/>
      <c r="E118" s="37"/>
      <c r="F118" s="360"/>
      <c r="G118" s="272" t="s">
        <v>126</v>
      </c>
      <c r="H118" s="193" t="s">
        <v>126</v>
      </c>
      <c r="I118" s="193" t="s">
        <v>126</v>
      </c>
      <c r="J118" s="193" t="s">
        <v>126</v>
      </c>
      <c r="K118" s="193" t="s">
        <v>126</v>
      </c>
      <c r="L118" s="272" t="s">
        <v>126</v>
      </c>
      <c r="M118" s="193" t="s">
        <v>126</v>
      </c>
      <c r="N118" s="193" t="s">
        <v>126</v>
      </c>
      <c r="O118" s="193" t="s">
        <v>126</v>
      </c>
      <c r="P118" s="193" t="s">
        <v>126</v>
      </c>
      <c r="Q118" s="335" t="s">
        <v>126</v>
      </c>
      <c r="R118" s="335" t="s">
        <v>126</v>
      </c>
    </row>
    <row r="119" spans="1:18" ht="15" thickBot="1" x14ac:dyDescent="0.4">
      <c r="A119" s="4"/>
      <c r="B119" s="38"/>
      <c r="C119" s="17" t="s">
        <v>55</v>
      </c>
      <c r="D119" s="17"/>
      <c r="E119" s="39"/>
      <c r="F119" s="360"/>
      <c r="G119" s="280" t="s">
        <v>126</v>
      </c>
      <c r="H119" s="200" t="s">
        <v>126</v>
      </c>
      <c r="I119" s="200" t="s">
        <v>126</v>
      </c>
      <c r="J119" s="200" t="s">
        <v>126</v>
      </c>
      <c r="K119" s="200" t="s">
        <v>126</v>
      </c>
      <c r="L119" s="280" t="s">
        <v>126</v>
      </c>
      <c r="M119" s="200" t="s">
        <v>126</v>
      </c>
      <c r="N119" s="200" t="s">
        <v>126</v>
      </c>
      <c r="O119" s="200" t="s">
        <v>126</v>
      </c>
      <c r="P119" s="200" t="s">
        <v>126</v>
      </c>
      <c r="Q119" s="340" t="s">
        <v>126</v>
      </c>
      <c r="R119" s="340" t="s">
        <v>126</v>
      </c>
    </row>
    <row r="120" spans="1:18" x14ac:dyDescent="0.35">
      <c r="A120" s="4"/>
      <c r="B120" s="12" t="s">
        <v>48</v>
      </c>
      <c r="C120" s="16"/>
      <c r="D120" s="16"/>
      <c r="E120" s="92"/>
      <c r="F120" s="362"/>
      <c r="G120" s="278"/>
      <c r="H120" s="197"/>
      <c r="I120" s="197"/>
      <c r="J120" s="197"/>
      <c r="K120" s="197"/>
      <c r="L120" s="278"/>
      <c r="M120" s="197"/>
      <c r="N120" s="197"/>
      <c r="O120" s="197"/>
      <c r="P120" s="197"/>
      <c r="Q120" s="36"/>
      <c r="R120" s="36"/>
    </row>
    <row r="121" spans="1:18" ht="15" thickBot="1" x14ac:dyDescent="0.4">
      <c r="A121" s="4"/>
      <c r="B121" s="40" t="s">
        <v>49</v>
      </c>
      <c r="C121" s="41"/>
      <c r="D121" s="41"/>
      <c r="E121" s="376" t="s">
        <v>50</v>
      </c>
      <c r="F121" s="377"/>
      <c r="G121" s="281"/>
      <c r="H121" s="201"/>
      <c r="I121" s="201"/>
      <c r="J121" s="201"/>
      <c r="K121" s="201"/>
      <c r="L121" s="281"/>
      <c r="M121" s="201"/>
      <c r="N121" s="201"/>
      <c r="O121" s="201"/>
      <c r="P121" s="201"/>
      <c r="Q121" s="24"/>
      <c r="R121" s="24"/>
    </row>
    <row r="122" spans="1:18" ht="23" x14ac:dyDescent="0.5">
      <c r="A122" s="4"/>
      <c r="B122" s="397" t="s">
        <v>56</v>
      </c>
      <c r="C122" s="398" t="str">
        <f xml:space="preserve"> C88</f>
        <v>Work accident pension 1</v>
      </c>
      <c r="D122" s="398"/>
      <c r="E122" s="399"/>
      <c r="F122" s="362"/>
      <c r="G122" s="282"/>
      <c r="H122" s="199"/>
      <c r="I122" s="199"/>
      <c r="J122" s="199"/>
      <c r="K122" s="199"/>
      <c r="L122" s="199"/>
      <c r="M122" s="202"/>
      <c r="N122" s="199"/>
      <c r="O122" s="199"/>
      <c r="P122" s="199"/>
    </row>
    <row r="123" spans="1:18" x14ac:dyDescent="0.35">
      <c r="A123" s="4"/>
      <c r="B123" s="4"/>
      <c r="C123" s="43"/>
      <c r="D123" s="43"/>
      <c r="E123" s="44"/>
      <c r="F123" s="44"/>
      <c r="G123" s="352"/>
      <c r="H123" s="345"/>
      <c r="I123" s="345"/>
      <c r="J123" s="345"/>
      <c r="K123" s="345"/>
      <c r="L123" s="345"/>
      <c r="M123" s="345"/>
      <c r="N123" s="345"/>
      <c r="O123" s="345"/>
      <c r="P123" s="345"/>
    </row>
    <row r="124" spans="1:18" x14ac:dyDescent="0.35">
      <c r="A124" s="4"/>
      <c r="B124" s="4"/>
      <c r="C124" s="43"/>
      <c r="D124" s="43"/>
      <c r="E124" s="44"/>
      <c r="F124" s="44"/>
      <c r="G124" s="352"/>
      <c r="H124" s="345"/>
      <c r="I124" s="345"/>
      <c r="J124" s="345"/>
      <c r="K124" s="345"/>
      <c r="L124" s="345"/>
      <c r="M124" s="345"/>
      <c r="N124" s="345"/>
      <c r="O124" s="345"/>
      <c r="P124" s="345"/>
    </row>
    <row r="125" spans="1:18" x14ac:dyDescent="0.35">
      <c r="A125" s="4"/>
      <c r="B125" s="4"/>
      <c r="C125" s="43"/>
      <c r="D125" s="43"/>
      <c r="E125" s="44"/>
      <c r="F125" s="44"/>
      <c r="G125" s="352"/>
      <c r="H125" s="345"/>
      <c r="I125" s="345"/>
      <c r="J125" s="345"/>
      <c r="K125" s="345"/>
      <c r="L125" s="345"/>
      <c r="M125" s="345"/>
      <c r="N125" s="345"/>
      <c r="O125" s="345"/>
      <c r="P125" s="345"/>
    </row>
    <row r="126" spans="1:18" x14ac:dyDescent="0.35">
      <c r="A126" s="4"/>
      <c r="B126" s="4"/>
      <c r="C126" s="43"/>
      <c r="D126" s="43"/>
      <c r="E126" s="44"/>
      <c r="F126" s="44"/>
      <c r="G126" s="352"/>
      <c r="H126" s="345"/>
      <c r="I126" s="345"/>
      <c r="J126" s="345"/>
      <c r="K126" s="345"/>
      <c r="L126" s="345"/>
      <c r="M126" s="345"/>
      <c r="N126" s="345"/>
      <c r="O126" s="345"/>
      <c r="P126" s="345"/>
    </row>
    <row r="127" spans="1:18" ht="18" thickBot="1" x14ac:dyDescent="0.4">
      <c r="A127" s="4"/>
      <c r="B127" s="64"/>
      <c r="C127" s="63"/>
      <c r="D127" s="6"/>
      <c r="E127" s="6"/>
      <c r="F127" s="6"/>
      <c r="G127" s="349"/>
      <c r="H127" s="342"/>
      <c r="I127" s="342"/>
      <c r="J127" s="342"/>
      <c r="K127" s="342"/>
      <c r="L127" s="342"/>
      <c r="N127" s="342"/>
      <c r="O127" s="342"/>
      <c r="P127" s="342"/>
    </row>
    <row r="128" spans="1:18" ht="111" customHeight="1" thickBot="1" x14ac:dyDescent="0.55000000000000004">
      <c r="A128" s="70">
        <f>COUNTIF(B$1:B128,"Programme Name:")</f>
        <v>4</v>
      </c>
      <c r="B128" s="68" t="s">
        <v>36</v>
      </c>
      <c r="C128" s="306" t="s">
        <v>341</v>
      </c>
      <c r="D128" s="306" t="s">
        <v>341</v>
      </c>
      <c r="E128" s="153"/>
      <c r="F128" s="45"/>
      <c r="G128" s="350"/>
      <c r="H128" s="343"/>
      <c r="I128" s="343"/>
      <c r="J128" s="343"/>
      <c r="K128" s="343"/>
      <c r="L128" s="343"/>
      <c r="M128" s="343"/>
      <c r="N128" s="343"/>
      <c r="O128" s="343"/>
      <c r="P128" s="343"/>
    </row>
    <row r="129" spans="1:18" ht="24" customHeight="1" thickBot="1" x14ac:dyDescent="0.55000000000000004">
      <c r="A129" s="7"/>
      <c r="B129" s="8" t="s">
        <v>37</v>
      </c>
      <c r="C129" s="9" t="s">
        <v>19</v>
      </c>
      <c r="D129" s="151" t="s">
        <v>49</v>
      </c>
      <c r="E129" s="10" t="s">
        <v>119</v>
      </c>
      <c r="F129" s="48"/>
      <c r="M129" s="396"/>
    </row>
    <row r="130" spans="1:18" ht="24.75" customHeight="1" thickBot="1" x14ac:dyDescent="0.4">
      <c r="A130" s="7"/>
      <c r="B130" s="8" t="s">
        <v>38</v>
      </c>
      <c r="C130" s="9" t="s">
        <v>9</v>
      </c>
      <c r="D130" s="151" t="s">
        <v>122</v>
      </c>
      <c r="E130" s="152">
        <v>365</v>
      </c>
      <c r="F130" s="48"/>
      <c r="G130" s="351"/>
      <c r="H130" s="344"/>
      <c r="I130" s="344"/>
      <c r="J130" s="344"/>
      <c r="K130" s="344"/>
      <c r="L130" s="344"/>
      <c r="M130" s="344"/>
      <c r="N130" s="344"/>
      <c r="O130" s="344"/>
      <c r="P130" s="344"/>
    </row>
    <row r="131" spans="1:18" ht="24.75" customHeight="1" thickBot="1" x14ac:dyDescent="0.55000000000000004">
      <c r="A131" s="4"/>
      <c r="B131" s="8" t="s">
        <v>78</v>
      </c>
      <c r="C131" s="94" t="s">
        <v>9</v>
      </c>
      <c r="D131" s="151" t="s">
        <v>145</v>
      </c>
      <c r="E131" s="209" t="s">
        <v>8</v>
      </c>
      <c r="F131" s="49"/>
      <c r="G131" s="270">
        <v>2007</v>
      </c>
      <c r="H131" s="259">
        <v>2008</v>
      </c>
      <c r="I131" s="259">
        <v>2009</v>
      </c>
      <c r="J131" s="259">
        <v>2010</v>
      </c>
      <c r="K131" s="259">
        <v>2011</v>
      </c>
      <c r="L131" s="270">
        <v>2012</v>
      </c>
      <c r="M131" s="259">
        <v>2013</v>
      </c>
      <c r="N131" s="259">
        <v>2014</v>
      </c>
      <c r="O131" s="259">
        <v>2015</v>
      </c>
      <c r="P131" s="259">
        <v>2016</v>
      </c>
      <c r="Q131" s="263">
        <v>2017</v>
      </c>
      <c r="R131" s="263">
        <v>2018</v>
      </c>
    </row>
    <row r="132" spans="1:18" ht="39.75" customHeight="1" thickBot="1" x14ac:dyDescent="0.4">
      <c r="A132" s="4"/>
      <c r="B132" s="447" t="s">
        <v>39</v>
      </c>
      <c r="C132" s="448"/>
      <c r="D132" s="448"/>
      <c r="E132" s="61" t="s">
        <v>59</v>
      </c>
      <c r="F132" s="379"/>
      <c r="G132" s="271" t="s">
        <v>40</v>
      </c>
      <c r="H132" s="192" t="s">
        <v>40</v>
      </c>
      <c r="I132" s="192" t="s">
        <v>40</v>
      </c>
      <c r="J132" s="192" t="s">
        <v>40</v>
      </c>
      <c r="K132" s="192" t="s">
        <v>40</v>
      </c>
      <c r="L132" s="271" t="s">
        <v>40</v>
      </c>
      <c r="M132" s="192" t="s">
        <v>40</v>
      </c>
      <c r="N132" s="192" t="s">
        <v>40</v>
      </c>
      <c r="O132" s="192" t="s">
        <v>40</v>
      </c>
      <c r="P132" s="192" t="s">
        <v>40</v>
      </c>
      <c r="Q132" s="11" t="s">
        <v>40</v>
      </c>
      <c r="R132" s="11" t="s">
        <v>40</v>
      </c>
    </row>
    <row r="133" spans="1:18" x14ac:dyDescent="0.35">
      <c r="A133" s="4"/>
      <c r="B133" s="12"/>
      <c r="C133" s="16" t="s">
        <v>41</v>
      </c>
      <c r="D133" s="16"/>
      <c r="E133" s="35"/>
      <c r="F133" s="43"/>
      <c r="G133" s="387">
        <v>131966</v>
      </c>
      <c r="H133" s="388">
        <v>135119</v>
      </c>
      <c r="I133" s="388">
        <v>91474</v>
      </c>
      <c r="J133" s="388">
        <v>90877</v>
      </c>
      <c r="K133" s="388">
        <v>101848</v>
      </c>
      <c r="L133" s="387">
        <v>107547</v>
      </c>
      <c r="M133" s="388">
        <v>118109</v>
      </c>
      <c r="N133" s="388">
        <v>124760</v>
      </c>
      <c r="O133" s="388">
        <v>137096</v>
      </c>
      <c r="P133" s="388">
        <v>139848</v>
      </c>
      <c r="Q133" s="335">
        <v>149088</v>
      </c>
      <c r="R133" s="335">
        <v>155508</v>
      </c>
    </row>
    <row r="134" spans="1:18" x14ac:dyDescent="0.35">
      <c r="A134" s="4"/>
      <c r="B134" s="14"/>
      <c r="C134" s="15" t="s">
        <v>42</v>
      </c>
      <c r="D134" s="15"/>
      <c r="E134" s="35"/>
      <c r="F134" s="43"/>
      <c r="G134" s="273" t="s">
        <v>126</v>
      </c>
      <c r="H134" s="194" t="s">
        <v>126</v>
      </c>
      <c r="I134" s="194" t="s">
        <v>126</v>
      </c>
      <c r="J134" s="194" t="s">
        <v>126</v>
      </c>
      <c r="K134" s="194" t="s">
        <v>126</v>
      </c>
      <c r="L134" s="273" t="s">
        <v>126</v>
      </c>
      <c r="M134" s="194" t="s">
        <v>126</v>
      </c>
      <c r="N134" s="194" t="s">
        <v>126</v>
      </c>
      <c r="O134" s="194" t="s">
        <v>126</v>
      </c>
      <c r="P134" s="194" t="s">
        <v>126</v>
      </c>
      <c r="Q134" s="337" t="s">
        <v>126</v>
      </c>
      <c r="R134" s="337" t="s">
        <v>126</v>
      </c>
    </row>
    <row r="135" spans="1:18" x14ac:dyDescent="0.35">
      <c r="A135" s="4"/>
      <c r="B135" s="12"/>
      <c r="C135" s="17" t="s">
        <v>43</v>
      </c>
      <c r="D135" s="17"/>
      <c r="E135" s="31"/>
      <c r="F135" s="43"/>
      <c r="G135" s="273" t="s">
        <v>126</v>
      </c>
      <c r="H135" s="194" t="s">
        <v>126</v>
      </c>
      <c r="I135" s="194" t="s">
        <v>126</v>
      </c>
      <c r="J135" s="194" t="s">
        <v>126</v>
      </c>
      <c r="K135" s="194" t="s">
        <v>126</v>
      </c>
      <c r="L135" s="273" t="s">
        <v>126</v>
      </c>
      <c r="M135" s="194" t="s">
        <v>126</v>
      </c>
      <c r="N135" s="194" t="s">
        <v>126</v>
      </c>
      <c r="O135" s="194" t="s">
        <v>126</v>
      </c>
      <c r="P135" s="194" t="s">
        <v>126</v>
      </c>
      <c r="Q135" s="337" t="s">
        <v>126</v>
      </c>
      <c r="R135" s="337" t="s">
        <v>126</v>
      </c>
    </row>
    <row r="136" spans="1:18" x14ac:dyDescent="0.35">
      <c r="A136" s="4"/>
      <c r="B136" s="12"/>
      <c r="C136" s="19" t="s">
        <v>44</v>
      </c>
      <c r="D136" s="19"/>
      <c r="E136" s="37"/>
      <c r="F136" s="43"/>
      <c r="G136" s="273" t="s">
        <v>126</v>
      </c>
      <c r="H136" s="194" t="s">
        <v>126</v>
      </c>
      <c r="I136" s="194" t="s">
        <v>126</v>
      </c>
      <c r="J136" s="194" t="s">
        <v>126</v>
      </c>
      <c r="K136" s="194" t="s">
        <v>126</v>
      </c>
      <c r="L136" s="273" t="s">
        <v>126</v>
      </c>
      <c r="M136" s="194" t="s">
        <v>126</v>
      </c>
      <c r="N136" s="194" t="s">
        <v>126</v>
      </c>
      <c r="O136" s="194" t="s">
        <v>126</v>
      </c>
      <c r="P136" s="194" t="s">
        <v>126</v>
      </c>
      <c r="Q136" s="337" t="s">
        <v>126</v>
      </c>
      <c r="R136" s="337" t="s">
        <v>126</v>
      </c>
    </row>
    <row r="137" spans="1:18" x14ac:dyDescent="0.35">
      <c r="A137" s="4"/>
      <c r="B137" s="12"/>
      <c r="C137" s="15" t="s">
        <v>45</v>
      </c>
      <c r="D137" s="15"/>
      <c r="E137" s="35"/>
      <c r="F137" s="43"/>
      <c r="G137" s="273" t="s">
        <v>126</v>
      </c>
      <c r="H137" s="194" t="s">
        <v>126</v>
      </c>
      <c r="I137" s="194" t="s">
        <v>126</v>
      </c>
      <c r="J137" s="194" t="s">
        <v>126</v>
      </c>
      <c r="K137" s="194" t="s">
        <v>126</v>
      </c>
      <c r="L137" s="273" t="s">
        <v>126</v>
      </c>
      <c r="M137" s="194" t="s">
        <v>126</v>
      </c>
      <c r="N137" s="194" t="s">
        <v>126</v>
      </c>
      <c r="O137" s="194" t="s">
        <v>126</v>
      </c>
      <c r="P137" s="194" t="s">
        <v>126</v>
      </c>
      <c r="Q137" s="337" t="s">
        <v>126</v>
      </c>
      <c r="R137" s="337" t="s">
        <v>126</v>
      </c>
    </row>
    <row r="138" spans="1:18" x14ac:dyDescent="0.35">
      <c r="A138" s="4"/>
      <c r="B138" s="12"/>
      <c r="C138" s="17" t="s">
        <v>46</v>
      </c>
      <c r="D138" s="17"/>
      <c r="E138" s="31"/>
      <c r="F138" s="43"/>
      <c r="G138" s="273" t="s">
        <v>126</v>
      </c>
      <c r="H138" s="194" t="s">
        <v>126</v>
      </c>
      <c r="I138" s="194" t="s">
        <v>126</v>
      </c>
      <c r="J138" s="194" t="s">
        <v>126</v>
      </c>
      <c r="K138" s="194" t="s">
        <v>126</v>
      </c>
      <c r="L138" s="273" t="s">
        <v>126</v>
      </c>
      <c r="M138" s="194" t="s">
        <v>126</v>
      </c>
      <c r="N138" s="194" t="s">
        <v>126</v>
      </c>
      <c r="O138" s="194" t="s">
        <v>126</v>
      </c>
      <c r="P138" s="194" t="s">
        <v>126</v>
      </c>
      <c r="Q138" s="337" t="s">
        <v>126</v>
      </c>
      <c r="R138" s="337" t="s">
        <v>126</v>
      </c>
    </row>
    <row r="139" spans="1:18" ht="36" customHeight="1" thickBot="1" x14ac:dyDescent="0.4">
      <c r="A139" s="7"/>
      <c r="B139" s="57"/>
      <c r="C139" s="58"/>
      <c r="D139" s="58"/>
      <c r="E139" s="59" t="s">
        <v>47</v>
      </c>
      <c r="F139" s="20"/>
      <c r="G139" s="274" t="s">
        <v>2</v>
      </c>
      <c r="H139" s="195" t="s">
        <v>2</v>
      </c>
      <c r="I139" s="195" t="s">
        <v>2</v>
      </c>
      <c r="J139" s="195" t="s">
        <v>2</v>
      </c>
      <c r="K139" s="195" t="s">
        <v>2</v>
      </c>
      <c r="L139" s="274" t="s">
        <v>2</v>
      </c>
      <c r="M139" s="391" t="s">
        <v>2</v>
      </c>
      <c r="N139" s="195" t="s">
        <v>2</v>
      </c>
      <c r="O139" s="195" t="s">
        <v>2</v>
      </c>
      <c r="P139" s="195" t="s">
        <v>2</v>
      </c>
      <c r="Q139" s="264" t="s">
        <v>2</v>
      </c>
      <c r="R139" s="264" t="s">
        <v>2</v>
      </c>
    </row>
    <row r="140" spans="1:18" x14ac:dyDescent="0.35">
      <c r="A140" s="4"/>
      <c r="B140" s="12" t="s">
        <v>48</v>
      </c>
      <c r="C140" s="16"/>
      <c r="D140" s="16"/>
      <c r="E140" s="92" t="s">
        <v>340</v>
      </c>
      <c r="F140" s="44"/>
      <c r="G140" s="275"/>
      <c r="H140" s="258"/>
      <c r="I140" s="258"/>
      <c r="J140" s="258"/>
      <c r="K140" s="258"/>
      <c r="L140" s="275"/>
      <c r="M140" s="258"/>
      <c r="N140" s="258"/>
      <c r="O140" s="258"/>
      <c r="P140" s="258"/>
      <c r="Q140" s="261"/>
      <c r="R140" s="261"/>
    </row>
    <row r="141" spans="1:18" ht="32.25" customHeight="1" thickBot="1" x14ac:dyDescent="0.4">
      <c r="A141" s="4"/>
      <c r="B141" s="12" t="s">
        <v>49</v>
      </c>
      <c r="C141" s="16"/>
      <c r="D141" s="16"/>
      <c r="E141" s="92"/>
      <c r="F141" s="44"/>
      <c r="G141" s="276"/>
      <c r="H141" s="257"/>
      <c r="I141" s="257"/>
      <c r="J141" s="257"/>
      <c r="K141" s="257"/>
      <c r="L141" s="276"/>
      <c r="M141" s="392"/>
      <c r="N141" s="257"/>
      <c r="O141" s="257"/>
      <c r="P141" s="257"/>
      <c r="Q141" s="308"/>
      <c r="R141" s="308"/>
    </row>
    <row r="142" spans="1:18" ht="15" thickBot="1" x14ac:dyDescent="0.4">
      <c r="A142" s="4"/>
      <c r="B142" s="25"/>
      <c r="C142" s="26"/>
      <c r="D142" s="26"/>
      <c r="E142" s="27"/>
      <c r="F142" s="49"/>
      <c r="G142" s="409"/>
      <c r="H142" s="410"/>
      <c r="I142" s="410"/>
      <c r="J142" s="410"/>
      <c r="K142" s="410"/>
      <c r="L142" s="409"/>
      <c r="M142" s="411"/>
      <c r="N142" s="410"/>
      <c r="O142" s="410"/>
      <c r="P142" s="410"/>
      <c r="Q142" s="28"/>
      <c r="R142" s="28"/>
    </row>
    <row r="143" spans="1:18" ht="15" thickBot="1" x14ac:dyDescent="0.4">
      <c r="A143" s="4"/>
      <c r="B143" s="441"/>
      <c r="C143" s="442"/>
      <c r="D143" s="442"/>
      <c r="E143" s="443"/>
      <c r="F143" s="51"/>
      <c r="G143" s="277"/>
      <c r="H143" s="256"/>
      <c r="I143" s="256"/>
      <c r="J143" s="256"/>
      <c r="K143" s="256"/>
      <c r="L143" s="277"/>
      <c r="M143" s="393"/>
      <c r="N143" s="256"/>
      <c r="O143" s="256"/>
      <c r="P143" s="256"/>
      <c r="Q143" s="260"/>
      <c r="R143" s="260"/>
    </row>
    <row r="144" spans="1:18" ht="15" thickBot="1" x14ac:dyDescent="0.4">
      <c r="A144" s="4"/>
      <c r="B144" s="435" t="s">
        <v>51</v>
      </c>
      <c r="C144" s="436"/>
      <c r="D144" s="436"/>
      <c r="E144" s="437"/>
      <c r="F144" s="52"/>
      <c r="G144" s="271" t="s">
        <v>40</v>
      </c>
      <c r="H144" s="192" t="s">
        <v>40</v>
      </c>
      <c r="I144" s="192" t="s">
        <v>40</v>
      </c>
      <c r="J144" s="192" t="s">
        <v>40</v>
      </c>
      <c r="K144" s="192" t="s">
        <v>40</v>
      </c>
      <c r="L144" s="271" t="s">
        <v>40</v>
      </c>
      <c r="M144" s="192" t="s">
        <v>40</v>
      </c>
      <c r="N144" s="192" t="s">
        <v>40</v>
      </c>
      <c r="O144" s="192" t="s">
        <v>40</v>
      </c>
      <c r="P144" s="192" t="s">
        <v>40</v>
      </c>
      <c r="Q144" s="11" t="s">
        <v>40</v>
      </c>
      <c r="R144" s="11" t="s">
        <v>40</v>
      </c>
    </row>
    <row r="145" spans="1:18" x14ac:dyDescent="0.35">
      <c r="A145" s="4"/>
      <c r="B145" s="29"/>
      <c r="C145" s="30" t="s">
        <v>52</v>
      </c>
      <c r="D145" s="30"/>
      <c r="E145" s="348"/>
      <c r="F145" s="51"/>
      <c r="G145" s="273" t="s">
        <v>245</v>
      </c>
      <c r="H145" s="194" t="s">
        <v>245</v>
      </c>
      <c r="I145" s="194" t="s">
        <v>245</v>
      </c>
      <c r="J145" s="194" t="s">
        <v>245</v>
      </c>
      <c r="K145" s="194" t="s">
        <v>245</v>
      </c>
      <c r="L145" s="273" t="s">
        <v>245</v>
      </c>
      <c r="M145" s="194" t="s">
        <v>245</v>
      </c>
      <c r="N145" s="194" t="s">
        <v>245</v>
      </c>
      <c r="O145" s="194" t="s">
        <v>245</v>
      </c>
      <c r="P145" s="194" t="s">
        <v>245</v>
      </c>
      <c r="Q145" s="337" t="s">
        <v>245</v>
      </c>
      <c r="R145" s="337" t="s">
        <v>245</v>
      </c>
    </row>
    <row r="146" spans="1:18" ht="15" thickBot="1" x14ac:dyDescent="0.4">
      <c r="A146" s="4"/>
      <c r="B146" s="12"/>
      <c r="C146" s="203" t="s">
        <v>137</v>
      </c>
      <c r="D146" s="18"/>
      <c r="E146" s="31"/>
      <c r="F146" s="43"/>
      <c r="G146" s="273" t="s">
        <v>245</v>
      </c>
      <c r="H146" s="194" t="s">
        <v>245</v>
      </c>
      <c r="I146" s="194" t="s">
        <v>245</v>
      </c>
      <c r="J146" s="194" t="s">
        <v>245</v>
      </c>
      <c r="K146" s="194" t="s">
        <v>245</v>
      </c>
      <c r="L146" s="273" t="s">
        <v>245</v>
      </c>
      <c r="M146" s="194" t="s">
        <v>245</v>
      </c>
      <c r="N146" s="194" t="s">
        <v>245</v>
      </c>
      <c r="O146" s="194" t="s">
        <v>245</v>
      </c>
      <c r="P146" s="194" t="s">
        <v>245</v>
      </c>
      <c r="Q146" s="336" t="s">
        <v>245</v>
      </c>
      <c r="R146" s="336" t="s">
        <v>245</v>
      </c>
    </row>
    <row r="147" spans="1:18" x14ac:dyDescent="0.35">
      <c r="A147" s="4"/>
      <c r="B147" s="12" t="s">
        <v>48</v>
      </c>
      <c r="C147" s="16"/>
      <c r="D147" s="16"/>
      <c r="E147" s="23"/>
      <c r="F147" s="44"/>
      <c r="G147" s="275"/>
      <c r="H147" s="258"/>
      <c r="I147" s="258"/>
      <c r="J147" s="258"/>
      <c r="K147" s="258"/>
      <c r="L147" s="275"/>
      <c r="M147" s="394"/>
      <c r="N147" s="258"/>
      <c r="O147" s="258"/>
      <c r="P147" s="258"/>
      <c r="Q147" s="261"/>
      <c r="R147" s="261"/>
    </row>
    <row r="148" spans="1:18" ht="15" thickBot="1" x14ac:dyDescent="0.4">
      <c r="A148" s="4"/>
      <c r="B148" s="12" t="s">
        <v>49</v>
      </c>
      <c r="C148" s="16"/>
      <c r="D148" s="16"/>
      <c r="E148" s="23" t="s">
        <v>50</v>
      </c>
      <c r="F148" s="44"/>
      <c r="G148" s="276"/>
      <c r="H148" s="257"/>
      <c r="I148" s="257"/>
      <c r="J148" s="257"/>
      <c r="K148" s="257"/>
      <c r="L148" s="276"/>
      <c r="M148" s="201"/>
      <c r="N148" s="257"/>
      <c r="O148" s="257"/>
      <c r="P148" s="257"/>
      <c r="Q148" s="262"/>
      <c r="R148" s="262"/>
    </row>
    <row r="149" spans="1:18" ht="15" thickBot="1" x14ac:dyDescent="0.4">
      <c r="A149" s="4"/>
      <c r="B149" s="32"/>
      <c r="C149" s="33"/>
      <c r="D149" s="33"/>
      <c r="E149" s="34"/>
      <c r="F149" s="43"/>
      <c r="G149" s="409"/>
      <c r="H149" s="410"/>
      <c r="I149" s="410"/>
      <c r="J149" s="410"/>
      <c r="K149" s="410"/>
      <c r="L149" s="409"/>
      <c r="M149" s="410"/>
      <c r="N149" s="410"/>
      <c r="O149" s="410"/>
      <c r="P149" s="410"/>
      <c r="Q149" s="28"/>
      <c r="R149" s="28"/>
    </row>
    <row r="150" spans="1:18" ht="15" thickBot="1" x14ac:dyDescent="0.4">
      <c r="A150" s="4"/>
      <c r="B150" s="441"/>
      <c r="C150" s="442"/>
      <c r="D150" s="442"/>
      <c r="E150" s="443"/>
      <c r="F150" s="51"/>
      <c r="G150" s="277"/>
      <c r="H150" s="256"/>
      <c r="I150" s="256"/>
      <c r="J150" s="256"/>
      <c r="K150" s="256"/>
      <c r="L150" s="277"/>
      <c r="M150" s="256"/>
      <c r="N150" s="256"/>
      <c r="O150" s="256"/>
      <c r="P150" s="256"/>
      <c r="Q150" s="260"/>
      <c r="R150" s="260"/>
    </row>
    <row r="151" spans="1:18" ht="38.25" customHeight="1" thickBot="1" x14ac:dyDescent="0.4">
      <c r="A151" s="4"/>
      <c r="B151" s="444" t="s">
        <v>67</v>
      </c>
      <c r="C151" s="445"/>
      <c r="D151" s="445"/>
      <c r="E151" s="446"/>
      <c r="F151" s="53"/>
      <c r="G151" s="271" t="s">
        <v>40</v>
      </c>
      <c r="H151" s="192" t="s">
        <v>40</v>
      </c>
      <c r="I151" s="192" t="s">
        <v>40</v>
      </c>
      <c r="J151" s="192" t="s">
        <v>40</v>
      </c>
      <c r="K151" s="192" t="s">
        <v>40</v>
      </c>
      <c r="L151" s="271" t="s">
        <v>40</v>
      </c>
      <c r="M151" s="192" t="s">
        <v>40</v>
      </c>
      <c r="N151" s="192" t="s">
        <v>40</v>
      </c>
      <c r="O151" s="192" t="s">
        <v>40</v>
      </c>
      <c r="P151" s="192" t="s">
        <v>40</v>
      </c>
      <c r="Q151" s="11" t="s">
        <v>40</v>
      </c>
      <c r="R151" s="11" t="s">
        <v>40</v>
      </c>
    </row>
    <row r="152" spans="1:18" ht="15" thickBot="1" x14ac:dyDescent="0.4">
      <c r="A152" s="4"/>
      <c r="B152" s="12"/>
      <c r="C152" s="367" t="s">
        <v>53</v>
      </c>
      <c r="D152" s="367"/>
      <c r="E152" s="368"/>
      <c r="F152" s="43"/>
      <c r="G152" s="369">
        <v>15.8</v>
      </c>
      <c r="H152" s="370">
        <v>18</v>
      </c>
      <c r="I152" s="370">
        <v>22.6</v>
      </c>
      <c r="J152" s="370">
        <v>20.8</v>
      </c>
      <c r="K152" s="370">
        <v>20.243892859948158</v>
      </c>
      <c r="L152" s="369">
        <v>21.731893962639589</v>
      </c>
      <c r="M152" s="370">
        <v>23.297970518758095</v>
      </c>
      <c r="N152" s="370">
        <v>25.199583199743508</v>
      </c>
      <c r="O152" s="370">
        <f>3603400/O133</f>
        <v>26.2837719554181</v>
      </c>
      <c r="P152" s="370">
        <v>28.676134088438875</v>
      </c>
      <c r="Q152" s="371">
        <f>4442700/Q133</f>
        <v>29.799179008370896</v>
      </c>
      <c r="R152" s="371">
        <f>4995500/R133</f>
        <v>32.123749260488204</v>
      </c>
    </row>
    <row r="153" spans="1:18" x14ac:dyDescent="0.35">
      <c r="A153" s="4"/>
      <c r="B153" s="12" t="s">
        <v>48</v>
      </c>
      <c r="C153" s="16"/>
      <c r="D153" s="16"/>
      <c r="E153" s="23" t="s">
        <v>144</v>
      </c>
      <c r="F153" s="44"/>
      <c r="G153" s="278"/>
      <c r="H153" s="197"/>
      <c r="I153" s="197"/>
      <c r="J153" s="197"/>
      <c r="K153" s="197"/>
      <c r="L153" s="278"/>
      <c r="M153" s="197"/>
      <c r="N153" s="197"/>
      <c r="O153" s="197"/>
      <c r="P153" s="197"/>
      <c r="Q153" s="261"/>
      <c r="R153" s="261"/>
    </row>
    <row r="154" spans="1:18" ht="15" customHeight="1" thickBot="1" x14ac:dyDescent="0.4">
      <c r="A154" s="4"/>
      <c r="B154" s="12" t="s">
        <v>49</v>
      </c>
      <c r="C154" s="16"/>
      <c r="D154" s="16"/>
      <c r="E154" s="23" t="s">
        <v>50</v>
      </c>
      <c r="F154" s="44"/>
      <c r="G154" s="279"/>
      <c r="H154" s="198"/>
      <c r="I154" s="198"/>
      <c r="J154" s="198"/>
      <c r="K154" s="198"/>
      <c r="L154" s="279"/>
      <c r="M154" s="395"/>
      <c r="N154" s="198"/>
      <c r="O154" s="198"/>
      <c r="P154" s="425"/>
      <c r="Q154" s="308"/>
      <c r="R154" s="308"/>
    </row>
    <row r="155" spans="1:18" ht="15" thickBot="1" x14ac:dyDescent="0.4">
      <c r="A155" s="4"/>
      <c r="B155" s="32"/>
      <c r="C155" s="33"/>
      <c r="D155" s="33"/>
      <c r="E155" s="34"/>
      <c r="F155" s="43"/>
      <c r="G155" s="412"/>
      <c r="H155" s="413"/>
      <c r="I155" s="413"/>
      <c r="J155" s="413"/>
      <c r="K155" s="413"/>
      <c r="L155" s="412"/>
      <c r="M155" s="413"/>
      <c r="N155" s="413"/>
      <c r="O155" s="413"/>
      <c r="P155" s="413"/>
      <c r="Q155" s="28"/>
      <c r="R155" s="28"/>
    </row>
    <row r="156" spans="1:18" ht="44.25" customHeight="1" thickBot="1" x14ac:dyDescent="0.4">
      <c r="A156" s="4"/>
      <c r="B156" s="438" t="s">
        <v>68</v>
      </c>
      <c r="C156" s="439"/>
      <c r="D156" s="439"/>
      <c r="E156" s="440"/>
      <c r="F156" s="50"/>
      <c r="G156" s="277"/>
      <c r="H156" s="256"/>
      <c r="I156" s="256"/>
      <c r="J156" s="256"/>
      <c r="K156" s="256"/>
      <c r="L156" s="277"/>
      <c r="M156" s="256"/>
      <c r="N156" s="256"/>
      <c r="O156" s="256"/>
      <c r="P156" s="256"/>
      <c r="Q156" s="260"/>
      <c r="R156" s="260"/>
    </row>
    <row r="157" spans="1:18" ht="44.25" customHeight="1" thickBot="1" x14ac:dyDescent="0.4">
      <c r="A157" s="4"/>
      <c r="B157" s="450" t="s">
        <v>54</v>
      </c>
      <c r="C157" s="451"/>
      <c r="D157" s="451"/>
      <c r="E157" s="452"/>
      <c r="F157" s="54"/>
      <c r="G157" s="271" t="s">
        <v>40</v>
      </c>
      <c r="H157" s="192" t="s">
        <v>40</v>
      </c>
      <c r="I157" s="192" t="s">
        <v>40</v>
      </c>
      <c r="J157" s="192" t="s">
        <v>40</v>
      </c>
      <c r="K157" s="192" t="s">
        <v>40</v>
      </c>
      <c r="L157" s="271" t="s">
        <v>40</v>
      </c>
      <c r="M157" s="192" t="s">
        <v>40</v>
      </c>
      <c r="N157" s="192" t="s">
        <v>40</v>
      </c>
      <c r="O157" s="192" t="s">
        <v>40</v>
      </c>
      <c r="P157" s="192" t="s">
        <v>40</v>
      </c>
      <c r="Q157" s="11" t="s">
        <v>40</v>
      </c>
      <c r="R157" s="11" t="s">
        <v>40</v>
      </c>
    </row>
    <row r="158" spans="1:18" x14ac:dyDescent="0.35">
      <c r="A158" s="4"/>
      <c r="B158" s="22"/>
      <c r="C158" s="13" t="s">
        <v>135</v>
      </c>
      <c r="D158" s="13"/>
      <c r="E158" s="37"/>
      <c r="F158" s="43"/>
      <c r="G158" s="272" t="s">
        <v>245</v>
      </c>
      <c r="H158" s="193" t="s">
        <v>245</v>
      </c>
      <c r="I158" s="193" t="s">
        <v>245</v>
      </c>
      <c r="J158" s="193" t="s">
        <v>245</v>
      </c>
      <c r="K158" s="193" t="s">
        <v>245</v>
      </c>
      <c r="L158" s="272" t="s">
        <v>245</v>
      </c>
      <c r="M158" s="193" t="s">
        <v>245</v>
      </c>
      <c r="N158" s="193" t="s">
        <v>245</v>
      </c>
      <c r="O158" s="193" t="s">
        <v>245</v>
      </c>
      <c r="P158" s="193" t="s">
        <v>245</v>
      </c>
      <c r="Q158" s="335" t="s">
        <v>245</v>
      </c>
      <c r="R158" s="335" t="s">
        <v>245</v>
      </c>
    </row>
    <row r="159" spans="1:18" ht="15" thickBot="1" x14ac:dyDescent="0.4">
      <c r="A159" s="4"/>
      <c r="B159" s="38"/>
      <c r="C159" s="17" t="s">
        <v>55</v>
      </c>
      <c r="D159" s="17"/>
      <c r="E159" s="39"/>
      <c r="F159" s="43"/>
      <c r="G159" s="280" t="s">
        <v>245</v>
      </c>
      <c r="H159" s="200" t="s">
        <v>245</v>
      </c>
      <c r="I159" s="200" t="s">
        <v>245</v>
      </c>
      <c r="J159" s="200" t="s">
        <v>245</v>
      </c>
      <c r="K159" s="200" t="s">
        <v>245</v>
      </c>
      <c r="L159" s="280" t="s">
        <v>245</v>
      </c>
      <c r="M159" s="200" t="s">
        <v>245</v>
      </c>
      <c r="N159" s="200" t="s">
        <v>245</v>
      </c>
      <c r="O159" s="200" t="s">
        <v>245</v>
      </c>
      <c r="P159" s="200" t="s">
        <v>245</v>
      </c>
      <c r="Q159" s="340" t="s">
        <v>245</v>
      </c>
      <c r="R159" s="340" t="s">
        <v>245</v>
      </c>
    </row>
    <row r="160" spans="1:18" x14ac:dyDescent="0.35">
      <c r="A160" s="4"/>
      <c r="B160" s="12" t="s">
        <v>48</v>
      </c>
      <c r="C160" s="16"/>
      <c r="D160" s="16"/>
      <c r="E160" s="23"/>
      <c r="F160" s="44"/>
      <c r="G160" s="278"/>
      <c r="H160" s="197"/>
      <c r="I160" s="197"/>
      <c r="J160" s="197"/>
      <c r="K160" s="197"/>
      <c r="L160" s="278"/>
      <c r="M160" s="197"/>
      <c r="N160" s="197"/>
      <c r="O160" s="197"/>
      <c r="P160" s="197"/>
      <c r="Q160" s="36"/>
      <c r="R160" s="36"/>
    </row>
    <row r="161" spans="1:18" ht="15" thickBot="1" x14ac:dyDescent="0.4">
      <c r="A161" s="4"/>
      <c r="B161" s="40" t="s">
        <v>49</v>
      </c>
      <c r="C161" s="41"/>
      <c r="D161" s="41"/>
      <c r="E161" s="42" t="s">
        <v>50</v>
      </c>
      <c r="F161" s="55"/>
      <c r="G161" s="281"/>
      <c r="H161" s="201"/>
      <c r="I161" s="201"/>
      <c r="J161" s="201"/>
      <c r="K161" s="201"/>
      <c r="L161" s="281"/>
      <c r="M161" s="201"/>
      <c r="N161" s="201"/>
      <c r="O161" s="201"/>
      <c r="P161" s="201"/>
      <c r="Q161" s="24"/>
      <c r="R161" s="24"/>
    </row>
    <row r="162" spans="1:18" ht="23" x14ac:dyDescent="0.5">
      <c r="A162" s="4"/>
      <c r="B162" s="397" t="s">
        <v>56</v>
      </c>
      <c r="C162" s="398" t="str">
        <f xml:space="preserve"> C128</f>
        <v>Sickness benefit 1</v>
      </c>
      <c r="D162" s="398"/>
      <c r="E162" s="399"/>
      <c r="F162" s="44"/>
      <c r="G162" s="352"/>
      <c r="H162" s="345"/>
      <c r="I162" s="345"/>
      <c r="J162" s="345"/>
      <c r="K162" s="345"/>
      <c r="L162" s="345"/>
      <c r="M162" s="345"/>
      <c r="N162" s="345"/>
      <c r="O162" s="345"/>
      <c r="P162" s="345"/>
    </row>
    <row r="163" spans="1:18" x14ac:dyDescent="0.35">
      <c r="A163" s="4"/>
      <c r="B163" s="4"/>
      <c r="C163" s="43"/>
      <c r="D163" s="43"/>
      <c r="E163" s="44"/>
      <c r="F163" s="44"/>
      <c r="G163" s="352"/>
      <c r="H163" s="345"/>
      <c r="I163" s="345"/>
      <c r="J163" s="345"/>
      <c r="K163" s="345"/>
      <c r="L163" s="345"/>
      <c r="M163" s="345"/>
      <c r="N163" s="345"/>
      <c r="O163" s="345"/>
      <c r="P163" s="345"/>
    </row>
    <row r="164" spans="1:18" x14ac:dyDescent="0.35">
      <c r="A164" s="4"/>
      <c r="B164" s="4"/>
      <c r="C164" s="43"/>
      <c r="D164" s="43"/>
      <c r="E164" s="44"/>
      <c r="F164" s="44"/>
      <c r="G164" s="352"/>
      <c r="H164" s="345"/>
      <c r="I164" s="345"/>
      <c r="J164" s="345"/>
      <c r="K164" s="345"/>
      <c r="L164" s="345"/>
      <c r="M164" s="345"/>
      <c r="N164" s="345"/>
      <c r="O164" s="345"/>
      <c r="P164" s="345"/>
    </row>
    <row r="165" spans="1:18" x14ac:dyDescent="0.35">
      <c r="A165" s="4"/>
      <c r="C165" s="43"/>
      <c r="D165" s="43"/>
      <c r="E165" s="44"/>
      <c r="F165" s="44"/>
      <c r="G165" s="352"/>
      <c r="H165" s="345"/>
      <c r="I165" s="345"/>
      <c r="J165" s="345"/>
      <c r="K165" s="345"/>
      <c r="L165" s="345"/>
      <c r="M165" s="345"/>
      <c r="N165" s="345"/>
      <c r="O165" s="345"/>
      <c r="P165" s="345"/>
    </row>
    <row r="166" spans="1:18" x14ac:dyDescent="0.35">
      <c r="M166" s="345"/>
    </row>
    <row r="167" spans="1:18" ht="15" thickBot="1" x14ac:dyDescent="0.4"/>
    <row r="168" spans="1:18" ht="111" customHeight="1" thickBot="1" x14ac:dyDescent="0.55000000000000004">
      <c r="A168" s="70">
        <f>COUNTIF(B$1:B168,"Programme Name:")</f>
        <v>5</v>
      </c>
      <c r="B168" s="68" t="s">
        <v>36</v>
      </c>
      <c r="C168" s="69" t="s">
        <v>342</v>
      </c>
      <c r="D168" s="69" t="s">
        <v>342</v>
      </c>
      <c r="E168" s="153"/>
      <c r="F168" s="45"/>
      <c r="G168" s="350"/>
      <c r="H168" s="343"/>
      <c r="I168" s="343"/>
      <c r="J168" s="343"/>
      <c r="K168" s="343"/>
      <c r="L168" s="343"/>
      <c r="M168" s="343"/>
      <c r="N168" s="343"/>
      <c r="O168" s="343"/>
      <c r="P168" s="343"/>
    </row>
    <row r="169" spans="1:18" ht="24" customHeight="1" thickBot="1" x14ac:dyDescent="0.55000000000000004">
      <c r="A169" s="7"/>
      <c r="B169" s="8" t="s">
        <v>37</v>
      </c>
      <c r="C169" s="9" t="s">
        <v>19</v>
      </c>
      <c r="D169" s="151" t="s">
        <v>49</v>
      </c>
      <c r="E169" s="10" t="s">
        <v>119</v>
      </c>
      <c r="F169" s="48"/>
      <c r="M169" s="396"/>
    </row>
    <row r="170" spans="1:18" ht="24.75" customHeight="1" thickBot="1" x14ac:dyDescent="0.4">
      <c r="A170" s="7"/>
      <c r="B170" s="8" t="s">
        <v>38</v>
      </c>
      <c r="C170" s="9" t="s">
        <v>9</v>
      </c>
      <c r="D170" s="151" t="s">
        <v>122</v>
      </c>
      <c r="E170" s="152">
        <v>365</v>
      </c>
      <c r="F170" s="48"/>
      <c r="G170" s="351"/>
      <c r="H170" s="344"/>
      <c r="I170" s="344"/>
      <c r="J170" s="344"/>
      <c r="K170" s="344"/>
      <c r="L170" s="344"/>
      <c r="M170" s="344"/>
      <c r="N170" s="344"/>
      <c r="O170" s="344"/>
      <c r="P170" s="344"/>
    </row>
    <row r="171" spans="1:18" ht="24.75" customHeight="1" thickBot="1" x14ac:dyDescent="0.55000000000000004">
      <c r="A171" s="4"/>
      <c r="B171" s="8" t="s">
        <v>78</v>
      </c>
      <c r="C171" s="94" t="s">
        <v>9</v>
      </c>
      <c r="D171" s="151" t="s">
        <v>145</v>
      </c>
      <c r="E171" s="209" t="s">
        <v>8</v>
      </c>
      <c r="F171" s="49"/>
      <c r="G171" s="270">
        <v>2007</v>
      </c>
      <c r="H171" s="259">
        <v>2008</v>
      </c>
      <c r="I171" s="259">
        <v>2009</v>
      </c>
      <c r="J171" s="259">
        <v>2010</v>
      </c>
      <c r="K171" s="259">
        <v>2011</v>
      </c>
      <c r="L171" s="270">
        <v>2012</v>
      </c>
      <c r="M171" s="259">
        <v>2013</v>
      </c>
      <c r="N171" s="259">
        <v>2014</v>
      </c>
      <c r="O171" s="259">
        <v>2015</v>
      </c>
      <c r="P171" s="259">
        <v>2016</v>
      </c>
      <c r="Q171" s="263">
        <v>2017</v>
      </c>
      <c r="R171" s="263">
        <v>2018</v>
      </c>
    </row>
    <row r="172" spans="1:18" ht="39.75" customHeight="1" thickBot="1" x14ac:dyDescent="0.4">
      <c r="A172" s="4"/>
      <c r="B172" s="447" t="s">
        <v>39</v>
      </c>
      <c r="C172" s="448"/>
      <c r="D172" s="448"/>
      <c r="E172" s="61" t="s">
        <v>59</v>
      </c>
      <c r="F172" s="379"/>
      <c r="G172" s="271" t="s">
        <v>40</v>
      </c>
      <c r="H172" s="192" t="s">
        <v>40</v>
      </c>
      <c r="I172" s="192" t="s">
        <v>40</v>
      </c>
      <c r="J172" s="192" t="s">
        <v>40</v>
      </c>
      <c r="K172" s="192" t="s">
        <v>40</v>
      </c>
      <c r="L172" s="271" t="s">
        <v>40</v>
      </c>
      <c r="M172" s="192" t="s">
        <v>40</v>
      </c>
      <c r="N172" s="192" t="s">
        <v>40</v>
      </c>
      <c r="O172" s="192" t="s">
        <v>40</v>
      </c>
      <c r="P172" s="192" t="s">
        <v>40</v>
      </c>
      <c r="Q172" s="11" t="s">
        <v>40</v>
      </c>
      <c r="R172" s="11" t="s">
        <v>40</v>
      </c>
    </row>
    <row r="173" spans="1:18" x14ac:dyDescent="0.35">
      <c r="A173" s="4"/>
      <c r="B173" s="12"/>
      <c r="C173" s="16" t="s">
        <v>41</v>
      </c>
      <c r="D173" s="16"/>
      <c r="E173" s="35"/>
      <c r="F173" s="43"/>
      <c r="G173" s="387">
        <v>6209512</v>
      </c>
      <c r="H173" s="388">
        <v>6354414</v>
      </c>
      <c r="I173" s="388">
        <v>4708595</v>
      </c>
      <c r="J173" s="388">
        <v>3185903</v>
      </c>
      <c r="K173" s="388">
        <v>2698258</v>
      </c>
      <c r="L173" s="387">
        <v>2742257</v>
      </c>
      <c r="M173" s="388">
        <v>2915972</v>
      </c>
      <c r="N173" s="388">
        <v>2997073</v>
      </c>
      <c r="O173" s="388">
        <v>3193910</v>
      </c>
      <c r="P173" s="388">
        <v>3327132</v>
      </c>
      <c r="Q173" s="335">
        <v>3531904</v>
      </c>
      <c r="R173" s="335">
        <v>3780880</v>
      </c>
    </row>
    <row r="174" spans="1:18" x14ac:dyDescent="0.35">
      <c r="A174" s="4"/>
      <c r="B174" s="14"/>
      <c r="C174" s="15" t="s">
        <v>42</v>
      </c>
      <c r="D174" s="15"/>
      <c r="E174" s="35"/>
      <c r="F174" s="43"/>
      <c r="G174" s="273" t="s">
        <v>126</v>
      </c>
      <c r="H174" s="194" t="s">
        <v>126</v>
      </c>
      <c r="I174" s="194" t="s">
        <v>126</v>
      </c>
      <c r="J174" s="194" t="s">
        <v>126</v>
      </c>
      <c r="K174" s="194" t="s">
        <v>126</v>
      </c>
      <c r="L174" s="273" t="s">
        <v>126</v>
      </c>
      <c r="M174" s="194" t="s">
        <v>126</v>
      </c>
      <c r="N174" s="194" t="s">
        <v>126</v>
      </c>
      <c r="O174" s="194" t="s">
        <v>126</v>
      </c>
      <c r="P174" s="194" t="s">
        <v>126</v>
      </c>
      <c r="Q174" s="336" t="s">
        <v>126</v>
      </c>
      <c r="R174" s="336" t="s">
        <v>126</v>
      </c>
    </row>
    <row r="175" spans="1:18" x14ac:dyDescent="0.35">
      <c r="A175" s="4"/>
      <c r="B175" s="12"/>
      <c r="C175" s="17" t="s">
        <v>43</v>
      </c>
      <c r="D175" s="17"/>
      <c r="E175" s="31"/>
      <c r="F175" s="43"/>
      <c r="G175" s="273" t="s">
        <v>126</v>
      </c>
      <c r="H175" s="194" t="s">
        <v>126</v>
      </c>
      <c r="I175" s="194" t="s">
        <v>126</v>
      </c>
      <c r="J175" s="194" t="s">
        <v>126</v>
      </c>
      <c r="K175" s="194" t="s">
        <v>126</v>
      </c>
      <c r="L175" s="273" t="s">
        <v>126</v>
      </c>
      <c r="M175" s="194" t="s">
        <v>126</v>
      </c>
      <c r="N175" s="194" t="s">
        <v>126</v>
      </c>
      <c r="O175" s="194" t="s">
        <v>126</v>
      </c>
      <c r="P175" s="194" t="s">
        <v>126</v>
      </c>
      <c r="Q175" s="336" t="s">
        <v>126</v>
      </c>
      <c r="R175" s="336" t="s">
        <v>126</v>
      </c>
    </row>
    <row r="176" spans="1:18" x14ac:dyDescent="0.35">
      <c r="A176" s="4"/>
      <c r="B176" s="12"/>
      <c r="C176" s="19" t="s">
        <v>44</v>
      </c>
      <c r="D176" s="19"/>
      <c r="E176" s="37"/>
      <c r="F176" s="43"/>
      <c r="G176" s="273" t="s">
        <v>126</v>
      </c>
      <c r="H176" s="194" t="s">
        <v>126</v>
      </c>
      <c r="I176" s="194" t="s">
        <v>126</v>
      </c>
      <c r="J176" s="194" t="s">
        <v>126</v>
      </c>
      <c r="K176" s="194" t="s">
        <v>126</v>
      </c>
      <c r="L176" s="273" t="s">
        <v>126</v>
      </c>
      <c r="M176" s="194" t="s">
        <v>126</v>
      </c>
      <c r="N176" s="194" t="s">
        <v>126</v>
      </c>
      <c r="O176" s="194" t="s">
        <v>126</v>
      </c>
      <c r="P176" s="194" t="s">
        <v>126</v>
      </c>
      <c r="Q176" s="337" t="s">
        <v>126</v>
      </c>
      <c r="R176" s="337" t="s">
        <v>126</v>
      </c>
    </row>
    <row r="177" spans="1:18" x14ac:dyDescent="0.35">
      <c r="A177" s="4"/>
      <c r="B177" s="12"/>
      <c r="C177" s="15" t="s">
        <v>45</v>
      </c>
      <c r="D177" s="15"/>
      <c r="E177" s="35"/>
      <c r="F177" s="43"/>
      <c r="G177" s="273" t="s">
        <v>126</v>
      </c>
      <c r="H177" s="194" t="s">
        <v>126</v>
      </c>
      <c r="I177" s="194" t="s">
        <v>126</v>
      </c>
      <c r="J177" s="194" t="s">
        <v>126</v>
      </c>
      <c r="K177" s="194" t="s">
        <v>126</v>
      </c>
      <c r="L177" s="273" t="s">
        <v>126</v>
      </c>
      <c r="M177" s="194" t="s">
        <v>126</v>
      </c>
      <c r="N177" s="194" t="s">
        <v>126</v>
      </c>
      <c r="O177" s="194" t="s">
        <v>126</v>
      </c>
      <c r="P177" s="194" t="s">
        <v>126</v>
      </c>
      <c r="Q177" s="336" t="s">
        <v>126</v>
      </c>
      <c r="R177" s="336" t="s">
        <v>126</v>
      </c>
    </row>
    <row r="178" spans="1:18" x14ac:dyDescent="0.35">
      <c r="A178" s="4"/>
      <c r="B178" s="12"/>
      <c r="C178" s="17" t="s">
        <v>46</v>
      </c>
      <c r="D178" s="17"/>
      <c r="E178" s="31"/>
      <c r="F178" s="43"/>
      <c r="G178" s="273" t="s">
        <v>126</v>
      </c>
      <c r="H178" s="194" t="s">
        <v>126</v>
      </c>
      <c r="I178" s="194" t="s">
        <v>126</v>
      </c>
      <c r="J178" s="194" t="s">
        <v>126</v>
      </c>
      <c r="K178" s="194" t="s">
        <v>126</v>
      </c>
      <c r="L178" s="273" t="s">
        <v>126</v>
      </c>
      <c r="M178" s="194" t="s">
        <v>126</v>
      </c>
      <c r="N178" s="194" t="s">
        <v>126</v>
      </c>
      <c r="O178" s="194" t="s">
        <v>126</v>
      </c>
      <c r="P178" s="194" t="s">
        <v>126</v>
      </c>
      <c r="Q178" s="336" t="s">
        <v>126</v>
      </c>
      <c r="R178" s="336" t="s">
        <v>126</v>
      </c>
    </row>
    <row r="179" spans="1:18" ht="36" customHeight="1" thickBot="1" x14ac:dyDescent="0.4">
      <c r="A179" s="7"/>
      <c r="B179" s="57"/>
      <c r="C179" s="58"/>
      <c r="D179" s="58"/>
      <c r="E179" s="59" t="s">
        <v>47</v>
      </c>
      <c r="F179" s="20"/>
      <c r="G179" s="274" t="s">
        <v>2</v>
      </c>
      <c r="H179" s="195" t="s">
        <v>2</v>
      </c>
      <c r="I179" s="195" t="s">
        <v>2</v>
      </c>
      <c r="J179" s="195" t="s">
        <v>2</v>
      </c>
      <c r="K179" s="195" t="s">
        <v>2</v>
      </c>
      <c r="L179" s="274" t="s">
        <v>2</v>
      </c>
      <c r="M179" s="391" t="s">
        <v>2</v>
      </c>
      <c r="N179" s="195" t="s">
        <v>2</v>
      </c>
      <c r="O179" s="195" t="s">
        <v>2</v>
      </c>
      <c r="P179" s="195" t="s">
        <v>2</v>
      </c>
      <c r="Q179" s="264" t="s">
        <v>2</v>
      </c>
      <c r="R179" s="21" t="s">
        <v>2</v>
      </c>
    </row>
    <row r="180" spans="1:18" ht="28.5" customHeight="1" x14ac:dyDescent="0.35">
      <c r="A180" s="4"/>
      <c r="B180" s="12" t="s">
        <v>48</v>
      </c>
      <c r="C180" s="16"/>
      <c r="D180" s="16"/>
      <c r="E180" s="92" t="s">
        <v>340</v>
      </c>
      <c r="F180" s="44"/>
      <c r="G180" s="275"/>
      <c r="H180" s="258"/>
      <c r="I180" s="258"/>
      <c r="J180" s="258"/>
      <c r="K180" s="258"/>
      <c r="L180" s="275"/>
      <c r="M180" s="258"/>
      <c r="N180" s="258"/>
      <c r="O180" s="258"/>
      <c r="P180" s="258"/>
      <c r="Q180" s="261"/>
      <c r="R180" s="261"/>
    </row>
    <row r="181" spans="1:18" ht="15" thickBot="1" x14ac:dyDescent="0.4">
      <c r="A181" s="4"/>
      <c r="B181" s="12" t="s">
        <v>49</v>
      </c>
      <c r="C181" s="16"/>
      <c r="D181" s="16"/>
      <c r="E181" s="92"/>
      <c r="F181" s="44"/>
      <c r="G181" s="276"/>
      <c r="H181" s="257"/>
      <c r="I181" s="257"/>
      <c r="J181" s="257"/>
      <c r="K181" s="257"/>
      <c r="L181" s="276"/>
      <c r="M181" s="392"/>
      <c r="N181" s="257"/>
      <c r="O181" s="257"/>
      <c r="P181" s="257"/>
      <c r="Q181" s="308"/>
      <c r="R181" s="308"/>
    </row>
    <row r="182" spans="1:18" ht="15" thickBot="1" x14ac:dyDescent="0.4">
      <c r="A182" s="4"/>
      <c r="B182" s="25"/>
      <c r="C182" s="26"/>
      <c r="D182" s="26"/>
      <c r="E182" s="27"/>
      <c r="F182" s="49"/>
      <c r="G182" s="409"/>
      <c r="H182" s="410"/>
      <c r="I182" s="410"/>
      <c r="J182" s="410"/>
      <c r="K182" s="410"/>
      <c r="L182" s="409"/>
      <c r="M182" s="411"/>
      <c r="N182" s="410"/>
      <c r="O182" s="410"/>
      <c r="P182" s="410"/>
      <c r="Q182" s="28"/>
      <c r="R182" s="28"/>
    </row>
    <row r="183" spans="1:18" ht="15" thickBot="1" x14ac:dyDescent="0.4">
      <c r="A183" s="4"/>
      <c r="B183" s="441"/>
      <c r="C183" s="442"/>
      <c r="D183" s="442"/>
      <c r="E183" s="443"/>
      <c r="F183" s="51"/>
      <c r="G183" s="277"/>
      <c r="H183" s="256"/>
      <c r="I183" s="256"/>
      <c r="J183" s="256"/>
      <c r="K183" s="256"/>
      <c r="L183" s="277"/>
      <c r="M183" s="393"/>
      <c r="N183" s="256"/>
      <c r="O183" s="256"/>
      <c r="P183" s="256"/>
      <c r="Q183" s="260"/>
      <c r="R183" s="260"/>
    </row>
    <row r="184" spans="1:18" ht="15" thickBot="1" x14ac:dyDescent="0.4">
      <c r="A184" s="4"/>
      <c r="B184" s="435" t="s">
        <v>51</v>
      </c>
      <c r="C184" s="436"/>
      <c r="D184" s="436"/>
      <c r="E184" s="437"/>
      <c r="F184" s="52"/>
      <c r="G184" s="271" t="s">
        <v>40</v>
      </c>
      <c r="H184" s="192" t="s">
        <v>40</v>
      </c>
      <c r="I184" s="192" t="s">
        <v>40</v>
      </c>
      <c r="J184" s="192" t="s">
        <v>40</v>
      </c>
      <c r="K184" s="192" t="s">
        <v>40</v>
      </c>
      <c r="L184" s="271" t="s">
        <v>40</v>
      </c>
      <c r="M184" s="192" t="s">
        <v>40</v>
      </c>
      <c r="N184" s="192" t="s">
        <v>40</v>
      </c>
      <c r="O184" s="192" t="s">
        <v>40</v>
      </c>
      <c r="P184" s="192" t="s">
        <v>40</v>
      </c>
      <c r="Q184" s="11" t="s">
        <v>40</v>
      </c>
      <c r="R184" s="11" t="s">
        <v>40</v>
      </c>
    </row>
    <row r="185" spans="1:18" x14ac:dyDescent="0.35">
      <c r="A185" s="4"/>
      <c r="B185" s="29"/>
      <c r="C185" s="30" t="s">
        <v>52</v>
      </c>
      <c r="D185" s="30"/>
      <c r="E185" s="348"/>
      <c r="F185" s="51"/>
      <c r="G185" s="273" t="s">
        <v>245</v>
      </c>
      <c r="H185" s="194" t="s">
        <v>245</v>
      </c>
      <c r="I185" s="194" t="s">
        <v>245</v>
      </c>
      <c r="J185" s="194" t="s">
        <v>245</v>
      </c>
      <c r="K185" s="194" t="s">
        <v>245</v>
      </c>
      <c r="L185" s="273" t="s">
        <v>245</v>
      </c>
      <c r="M185" s="194" t="s">
        <v>245</v>
      </c>
      <c r="N185" s="194" t="s">
        <v>245</v>
      </c>
      <c r="O185" s="194" t="s">
        <v>245</v>
      </c>
      <c r="P185" s="194" t="s">
        <v>245</v>
      </c>
      <c r="Q185" s="337" t="s">
        <v>245</v>
      </c>
      <c r="R185" s="337" t="s">
        <v>245</v>
      </c>
    </row>
    <row r="186" spans="1:18" ht="15" thickBot="1" x14ac:dyDescent="0.4">
      <c r="A186" s="4"/>
      <c r="B186" s="12"/>
      <c r="C186" s="203" t="s">
        <v>137</v>
      </c>
      <c r="D186" s="18"/>
      <c r="E186" s="31"/>
      <c r="F186" s="43"/>
      <c r="G186" s="273" t="s">
        <v>245</v>
      </c>
      <c r="H186" s="194" t="s">
        <v>245</v>
      </c>
      <c r="I186" s="194" t="s">
        <v>245</v>
      </c>
      <c r="J186" s="194" t="s">
        <v>245</v>
      </c>
      <c r="K186" s="194" t="s">
        <v>245</v>
      </c>
      <c r="L186" s="273" t="s">
        <v>245</v>
      </c>
      <c r="M186" s="194" t="s">
        <v>245</v>
      </c>
      <c r="N186" s="194" t="s">
        <v>245</v>
      </c>
      <c r="O186" s="194" t="s">
        <v>245</v>
      </c>
      <c r="P186" s="194" t="s">
        <v>245</v>
      </c>
      <c r="Q186" s="336" t="s">
        <v>245</v>
      </c>
      <c r="R186" s="336" t="s">
        <v>245</v>
      </c>
    </row>
    <row r="187" spans="1:18" x14ac:dyDescent="0.35">
      <c r="A187" s="4"/>
      <c r="B187" s="12" t="s">
        <v>48</v>
      </c>
      <c r="C187" s="16"/>
      <c r="D187" s="16"/>
      <c r="E187" s="23"/>
      <c r="F187" s="44"/>
      <c r="G187" s="275"/>
      <c r="H187" s="258"/>
      <c r="I187" s="258"/>
      <c r="J187" s="258"/>
      <c r="K187" s="258"/>
      <c r="L187" s="275"/>
      <c r="M187" s="394"/>
      <c r="N187" s="258"/>
      <c r="O187" s="258"/>
      <c r="P187" s="258"/>
      <c r="Q187" s="261"/>
      <c r="R187" s="261"/>
    </row>
    <row r="188" spans="1:18" ht="15" thickBot="1" x14ac:dyDescent="0.4">
      <c r="A188" s="4"/>
      <c r="B188" s="12" t="s">
        <v>49</v>
      </c>
      <c r="C188" s="16"/>
      <c r="D188" s="16"/>
      <c r="E188" s="23" t="s">
        <v>50</v>
      </c>
      <c r="F188" s="44"/>
      <c r="G188" s="276"/>
      <c r="H188" s="257"/>
      <c r="I188" s="257"/>
      <c r="J188" s="257"/>
      <c r="K188" s="257"/>
      <c r="L188" s="276"/>
      <c r="M188" s="201"/>
      <c r="N188" s="257"/>
      <c r="O188" s="257"/>
      <c r="P188" s="257"/>
      <c r="Q188" s="262"/>
      <c r="R188" s="262"/>
    </row>
    <row r="189" spans="1:18" ht="15" thickBot="1" x14ac:dyDescent="0.4">
      <c r="A189" s="4"/>
      <c r="B189" s="32"/>
      <c r="C189" s="33"/>
      <c r="D189" s="33"/>
      <c r="E189" s="34"/>
      <c r="F189" s="43"/>
      <c r="G189" s="409"/>
      <c r="H189" s="410"/>
      <c r="I189" s="410"/>
      <c r="J189" s="410"/>
      <c r="K189" s="410"/>
      <c r="L189" s="409"/>
      <c r="M189" s="410"/>
      <c r="N189" s="410"/>
      <c r="O189" s="410"/>
      <c r="P189" s="410"/>
      <c r="Q189" s="28"/>
      <c r="R189" s="28"/>
    </row>
    <row r="190" spans="1:18" ht="15" thickBot="1" x14ac:dyDescent="0.4">
      <c r="A190" s="4"/>
      <c r="B190" s="441"/>
      <c r="C190" s="442"/>
      <c r="D190" s="442"/>
      <c r="E190" s="443"/>
      <c r="F190" s="51"/>
      <c r="G190" s="277"/>
      <c r="H190" s="256"/>
      <c r="I190" s="256"/>
      <c r="J190" s="256"/>
      <c r="K190" s="256"/>
      <c r="L190" s="277"/>
      <c r="M190" s="256"/>
      <c r="N190" s="256"/>
      <c r="O190" s="256"/>
      <c r="P190" s="256"/>
      <c r="Q190" s="260"/>
      <c r="R190" s="260"/>
    </row>
    <row r="191" spans="1:18" ht="41.25" customHeight="1" thickBot="1" x14ac:dyDescent="0.4">
      <c r="A191" s="4"/>
      <c r="B191" s="444" t="s">
        <v>67</v>
      </c>
      <c r="C191" s="445"/>
      <c r="D191" s="445"/>
      <c r="E191" s="446"/>
      <c r="F191" s="53"/>
      <c r="G191" s="271" t="s">
        <v>40</v>
      </c>
      <c r="H191" s="192" t="s">
        <v>40</v>
      </c>
      <c r="I191" s="192" t="s">
        <v>40</v>
      </c>
      <c r="J191" s="192" t="s">
        <v>40</v>
      </c>
      <c r="K191" s="192" t="s">
        <v>40</v>
      </c>
      <c r="L191" s="271" t="s">
        <v>40</v>
      </c>
      <c r="M191" s="192" t="s">
        <v>40</v>
      </c>
      <c r="N191" s="192" t="s">
        <v>40</v>
      </c>
      <c r="O191" s="192" t="s">
        <v>40</v>
      </c>
      <c r="P191" s="192" t="s">
        <v>40</v>
      </c>
      <c r="Q191" s="11" t="s">
        <v>40</v>
      </c>
      <c r="R191" s="11" t="s">
        <v>40</v>
      </c>
    </row>
    <row r="192" spans="1:18" ht="15" thickBot="1" x14ac:dyDescent="0.4">
      <c r="A192" s="4"/>
      <c r="B192" s="12"/>
      <c r="C192" s="367" t="s">
        <v>53</v>
      </c>
      <c r="D192" s="367"/>
      <c r="E192" s="368"/>
      <c r="F192" s="43"/>
      <c r="G192" s="369">
        <f>78121000/G173</f>
        <v>12.58085981635916</v>
      </c>
      <c r="H192" s="370">
        <f>94241000/H173</f>
        <v>14.830793209255802</v>
      </c>
      <c r="I192" s="370">
        <v>16.2</v>
      </c>
      <c r="J192" s="370">
        <v>10.4</v>
      </c>
      <c r="K192" s="370">
        <v>13.32066837196443</v>
      </c>
      <c r="L192" s="369">
        <v>13.691349862540235</v>
      </c>
      <c r="M192" s="370">
        <v>14.547979198702869</v>
      </c>
      <c r="N192" s="370">
        <v>15.482939521326307</v>
      </c>
      <c r="O192" s="370">
        <f>52742700/O173</f>
        <v>16.513521044738269</v>
      </c>
      <c r="P192" s="370">
        <v>17.538889349746267</v>
      </c>
      <c r="Q192" s="371">
        <f>65311800/Q173</f>
        <v>18.491952216141776</v>
      </c>
      <c r="R192" s="371">
        <f>74177300/R173</f>
        <v>19.619056939125283</v>
      </c>
    </row>
    <row r="193" spans="1:18" x14ac:dyDescent="0.35">
      <c r="A193" s="4"/>
      <c r="B193" s="12" t="s">
        <v>48</v>
      </c>
      <c r="C193" s="16"/>
      <c r="D193" s="16"/>
      <c r="E193" s="23" t="s">
        <v>144</v>
      </c>
      <c r="F193" s="44"/>
      <c r="G193" s="278"/>
      <c r="H193" s="197"/>
      <c r="I193" s="197"/>
      <c r="J193" s="197"/>
      <c r="K193" s="197"/>
      <c r="L193" s="278"/>
      <c r="M193" s="197"/>
      <c r="N193" s="197"/>
      <c r="O193" s="197"/>
      <c r="P193" s="197"/>
      <c r="Q193" s="261"/>
      <c r="R193" s="261"/>
    </row>
    <row r="194" spans="1:18" ht="15" customHeight="1" thickBot="1" x14ac:dyDescent="0.4">
      <c r="A194" s="4"/>
      <c r="B194" s="12" t="s">
        <v>49</v>
      </c>
      <c r="C194" s="16"/>
      <c r="D194" s="16"/>
      <c r="E194" s="23" t="s">
        <v>50</v>
      </c>
      <c r="F194" s="44"/>
      <c r="G194" s="279"/>
      <c r="H194" s="198"/>
      <c r="I194" s="198"/>
      <c r="J194" s="198"/>
      <c r="K194" s="198"/>
      <c r="L194" s="279"/>
      <c r="M194" s="395"/>
      <c r="N194" s="198"/>
      <c r="O194" s="198"/>
      <c r="P194" s="198"/>
      <c r="Q194" s="308"/>
      <c r="R194" s="308"/>
    </row>
    <row r="195" spans="1:18" ht="15" thickBot="1" x14ac:dyDescent="0.4">
      <c r="A195" s="4"/>
      <c r="B195" s="32"/>
      <c r="C195" s="33"/>
      <c r="D195" s="33"/>
      <c r="E195" s="34"/>
      <c r="F195" s="43"/>
      <c r="G195" s="412"/>
      <c r="H195" s="413"/>
      <c r="I195" s="413"/>
      <c r="J195" s="413"/>
      <c r="K195" s="413"/>
      <c r="L195" s="412"/>
      <c r="M195" s="413"/>
      <c r="N195" s="413"/>
      <c r="O195" s="413"/>
      <c r="P195" s="413"/>
      <c r="Q195" s="28"/>
      <c r="R195" s="28"/>
    </row>
    <row r="196" spans="1:18" ht="42.75" customHeight="1" thickBot="1" x14ac:dyDescent="0.4">
      <c r="A196" s="4"/>
      <c r="B196" s="438" t="s">
        <v>68</v>
      </c>
      <c r="C196" s="439"/>
      <c r="D196" s="439"/>
      <c r="E196" s="440"/>
      <c r="F196" s="50"/>
      <c r="G196" s="277"/>
      <c r="H196" s="256"/>
      <c r="I196" s="256"/>
      <c r="J196" s="256"/>
      <c r="K196" s="256"/>
      <c r="L196" s="277"/>
      <c r="M196" s="256"/>
      <c r="N196" s="256"/>
      <c r="O196" s="256"/>
      <c r="P196" s="256"/>
      <c r="Q196" s="260"/>
      <c r="R196" s="260"/>
    </row>
    <row r="197" spans="1:18" ht="42.75" customHeight="1" thickBot="1" x14ac:dyDescent="0.4">
      <c r="A197" s="4"/>
      <c r="B197" s="450" t="s">
        <v>54</v>
      </c>
      <c r="C197" s="451"/>
      <c r="D197" s="451"/>
      <c r="E197" s="452"/>
      <c r="F197" s="54"/>
      <c r="G197" s="271" t="s">
        <v>40</v>
      </c>
      <c r="H197" s="192" t="s">
        <v>40</v>
      </c>
      <c r="I197" s="192" t="s">
        <v>40</v>
      </c>
      <c r="J197" s="192" t="s">
        <v>40</v>
      </c>
      <c r="K197" s="192" t="s">
        <v>40</v>
      </c>
      <c r="L197" s="271" t="s">
        <v>40</v>
      </c>
      <c r="M197" s="192" t="s">
        <v>40</v>
      </c>
      <c r="N197" s="192" t="s">
        <v>40</v>
      </c>
      <c r="O197" s="192" t="s">
        <v>40</v>
      </c>
      <c r="P197" s="192" t="s">
        <v>40</v>
      </c>
      <c r="Q197" s="11" t="s">
        <v>40</v>
      </c>
      <c r="R197" s="11" t="s">
        <v>40</v>
      </c>
    </row>
    <row r="198" spans="1:18" x14ac:dyDescent="0.35">
      <c r="A198" s="4"/>
      <c r="B198" s="22"/>
      <c r="C198" s="13" t="s">
        <v>135</v>
      </c>
      <c r="D198" s="13"/>
      <c r="E198" s="37"/>
      <c r="F198" s="43"/>
      <c r="G198" s="272" t="s">
        <v>245</v>
      </c>
      <c r="H198" s="193" t="s">
        <v>245</v>
      </c>
      <c r="I198" s="193" t="s">
        <v>245</v>
      </c>
      <c r="J198" s="193" t="s">
        <v>245</v>
      </c>
      <c r="K198" s="193" t="s">
        <v>245</v>
      </c>
      <c r="L198" s="272" t="s">
        <v>245</v>
      </c>
      <c r="M198" s="193" t="s">
        <v>245</v>
      </c>
      <c r="N198" s="193" t="s">
        <v>245</v>
      </c>
      <c r="O198" s="193" t="s">
        <v>245</v>
      </c>
      <c r="P198" s="193" t="s">
        <v>245</v>
      </c>
      <c r="Q198" s="335" t="s">
        <v>245</v>
      </c>
      <c r="R198" s="335" t="s">
        <v>245</v>
      </c>
    </row>
    <row r="199" spans="1:18" ht="15" thickBot="1" x14ac:dyDescent="0.4">
      <c r="A199" s="4"/>
      <c r="B199" s="38"/>
      <c r="C199" s="17" t="s">
        <v>55</v>
      </c>
      <c r="D199" s="17"/>
      <c r="E199" s="39"/>
      <c r="F199" s="43"/>
      <c r="G199" s="280" t="s">
        <v>245</v>
      </c>
      <c r="H199" s="200" t="s">
        <v>245</v>
      </c>
      <c r="I199" s="200" t="s">
        <v>245</v>
      </c>
      <c r="J199" s="200" t="s">
        <v>245</v>
      </c>
      <c r="K199" s="200" t="s">
        <v>245</v>
      </c>
      <c r="L199" s="280" t="s">
        <v>245</v>
      </c>
      <c r="M199" s="200" t="s">
        <v>245</v>
      </c>
      <c r="N199" s="200" t="s">
        <v>245</v>
      </c>
      <c r="O199" s="200" t="s">
        <v>245</v>
      </c>
      <c r="P199" s="200" t="s">
        <v>245</v>
      </c>
      <c r="Q199" s="340" t="s">
        <v>245</v>
      </c>
      <c r="R199" s="340" t="s">
        <v>245</v>
      </c>
    </row>
    <row r="200" spans="1:18" x14ac:dyDescent="0.35">
      <c r="A200" s="4"/>
      <c r="B200" s="12" t="s">
        <v>48</v>
      </c>
      <c r="C200" s="16"/>
      <c r="D200" s="16"/>
      <c r="E200" s="23"/>
      <c r="F200" s="44"/>
      <c r="G200" s="278"/>
      <c r="H200" s="197"/>
      <c r="I200" s="197"/>
      <c r="J200" s="197"/>
      <c r="K200" s="197"/>
      <c r="L200" s="278"/>
      <c r="M200" s="197"/>
      <c r="N200" s="197"/>
      <c r="O200" s="197"/>
      <c r="P200" s="197"/>
      <c r="Q200" s="36"/>
      <c r="R200" s="36"/>
    </row>
    <row r="201" spans="1:18" ht="15" thickBot="1" x14ac:dyDescent="0.4">
      <c r="A201" s="4"/>
      <c r="B201" s="40" t="s">
        <v>49</v>
      </c>
      <c r="C201" s="41"/>
      <c r="D201" s="41"/>
      <c r="E201" s="42" t="s">
        <v>50</v>
      </c>
      <c r="F201" s="55"/>
      <c r="G201" s="281"/>
      <c r="H201" s="201"/>
      <c r="I201" s="201"/>
      <c r="J201" s="201"/>
      <c r="K201" s="201"/>
      <c r="L201" s="281"/>
      <c r="M201" s="201"/>
      <c r="N201" s="201"/>
      <c r="O201" s="201"/>
      <c r="P201" s="201"/>
      <c r="Q201" s="24"/>
      <c r="R201" s="24"/>
    </row>
    <row r="202" spans="1:18" ht="23" x14ac:dyDescent="0.5">
      <c r="A202" s="4"/>
      <c r="B202" s="397" t="s">
        <v>56</v>
      </c>
      <c r="C202" s="398" t="str">
        <f xml:space="preserve"> C168</f>
        <v>Sickness benefit 2</v>
      </c>
      <c r="D202" s="398"/>
      <c r="E202" s="399"/>
      <c r="F202" s="44"/>
      <c r="G202" s="352"/>
      <c r="H202" s="345"/>
      <c r="I202" s="345"/>
      <c r="J202" s="345"/>
      <c r="K202" s="345"/>
      <c r="L202" s="345"/>
      <c r="M202" s="345"/>
      <c r="N202" s="345"/>
      <c r="O202" s="345"/>
      <c r="P202" s="345"/>
    </row>
    <row r="203" spans="1:18" x14ac:dyDescent="0.35">
      <c r="A203" s="4"/>
      <c r="B203" s="4"/>
      <c r="C203" s="43"/>
      <c r="D203" s="43"/>
      <c r="E203" s="44"/>
      <c r="F203" s="44"/>
      <c r="G203" s="352"/>
      <c r="H203" s="345"/>
      <c r="I203" s="345"/>
      <c r="J203" s="345"/>
      <c r="K203" s="345"/>
      <c r="L203" s="345"/>
      <c r="M203" s="345"/>
      <c r="N203" s="345"/>
      <c r="O203" s="345"/>
      <c r="P203" s="345"/>
    </row>
    <row r="204" spans="1:18" x14ac:dyDescent="0.35">
      <c r="A204" s="4"/>
      <c r="B204" s="4"/>
      <c r="C204" s="43"/>
      <c r="D204" s="43"/>
      <c r="E204" s="44"/>
      <c r="F204" s="44"/>
      <c r="G204" s="352"/>
      <c r="H204" s="345"/>
      <c r="I204" s="345"/>
      <c r="J204" s="345"/>
      <c r="K204" s="345"/>
      <c r="L204" s="345"/>
      <c r="M204" s="345"/>
      <c r="N204" s="345"/>
      <c r="O204" s="345"/>
      <c r="P204" s="345"/>
    </row>
    <row r="205" spans="1:18" x14ac:dyDescent="0.35">
      <c r="A205" s="4"/>
      <c r="C205" s="43"/>
      <c r="D205" s="43"/>
      <c r="E205" s="44"/>
      <c r="F205" s="44"/>
      <c r="G205" s="352"/>
      <c r="H205" s="345"/>
      <c r="I205" s="345"/>
      <c r="J205" s="345"/>
      <c r="K205" s="345"/>
      <c r="L205" s="345"/>
      <c r="M205" s="345"/>
      <c r="N205" s="345"/>
      <c r="O205" s="345"/>
      <c r="P205" s="345"/>
    </row>
    <row r="206" spans="1:18" x14ac:dyDescent="0.35">
      <c r="M206" s="345"/>
    </row>
    <row r="210" spans="2:2" ht="22.5" x14ac:dyDescent="0.45">
      <c r="B210" s="60" t="s">
        <v>57</v>
      </c>
    </row>
  </sheetData>
  <mergeCells count="38">
    <mergeCell ref="B172:D172"/>
    <mergeCell ref="B116:E116"/>
    <mergeCell ref="B117:E117"/>
    <mergeCell ref="B183:E183"/>
    <mergeCell ref="B157:E157"/>
    <mergeCell ref="B143:E143"/>
    <mergeCell ref="B144:E144"/>
    <mergeCell ref="B151:E151"/>
    <mergeCell ref="B156:E156"/>
    <mergeCell ref="B150:E150"/>
    <mergeCell ref="B132:D132"/>
    <mergeCell ref="B197:E197"/>
    <mergeCell ref="B191:E191"/>
    <mergeCell ref="B190:E190"/>
    <mergeCell ref="B184:E184"/>
    <mergeCell ref="B196:E196"/>
    <mergeCell ref="B1:E1"/>
    <mergeCell ref="B2:E2"/>
    <mergeCell ref="B3:E3"/>
    <mergeCell ref="B52:E52"/>
    <mergeCell ref="B24:E24"/>
    <mergeCell ref="B12:E12"/>
    <mergeCell ref="B23:E23"/>
    <mergeCell ref="B31:E31"/>
    <mergeCell ref="B37:E37"/>
    <mergeCell ref="B30:E30"/>
    <mergeCell ref="B36:E36"/>
    <mergeCell ref="B63:E63"/>
    <mergeCell ref="B111:E111"/>
    <mergeCell ref="B104:E104"/>
    <mergeCell ref="B103:E103"/>
    <mergeCell ref="B110:E110"/>
    <mergeCell ref="B64:E64"/>
    <mergeCell ref="B71:E71"/>
    <mergeCell ref="B77:E77"/>
    <mergeCell ref="B76:E76"/>
    <mergeCell ref="B70:E70"/>
    <mergeCell ref="B92:E92"/>
  </mergeCells>
  <conditionalFormatting sqref="C131">
    <cfRule type="cellIs" dxfId="81" priority="78" stopIfTrue="1" operator="equal">
      <formula>"Sometimes"</formula>
    </cfRule>
    <cfRule type="cellIs" dxfId="80" priority="79" stopIfTrue="1" operator="equal">
      <formula>"Yes"</formula>
    </cfRule>
  </conditionalFormatting>
  <conditionalFormatting sqref="D130">
    <cfRule type="cellIs" dxfId="79" priority="69" stopIfTrue="1" operator="equal">
      <formula>"Yes"</formula>
    </cfRule>
  </conditionalFormatting>
  <conditionalFormatting sqref="E129">
    <cfRule type="containsText" dxfId="78" priority="64" stopIfTrue="1" operator="containsText" text="Voluntary Private">
      <formula>NOT(ISERROR(SEARCH("Voluntary Private",E129)))</formula>
    </cfRule>
    <cfRule type="containsText" dxfId="77" priority="65" stopIfTrue="1" operator="containsText" text="Mandatory Private">
      <formula>NOT(ISERROR(SEARCH("Mandatory Private",E129)))</formula>
    </cfRule>
    <cfRule type="containsText" dxfId="76" priority="66" stopIfTrue="1" operator="containsText" text="Public">
      <formula>NOT(ISERROR(SEARCH("Public",E129)))</formula>
    </cfRule>
    <cfRule type="containsText" dxfId="75" priority="67" stopIfTrue="1" operator="containsText" text="Public">
      <formula>NOT(ISERROR(SEARCH("Public",E129)))</formula>
    </cfRule>
  </conditionalFormatting>
  <conditionalFormatting sqref="C11">
    <cfRule type="cellIs" dxfId="74" priority="33" stopIfTrue="1" operator="equal">
      <formula>"Sometimes"</formula>
    </cfRule>
    <cfRule type="cellIs" dxfId="73" priority="34" stopIfTrue="1" operator="equal">
      <formula>"Yes"</formula>
    </cfRule>
  </conditionalFormatting>
  <conditionalFormatting sqref="E9">
    <cfRule type="containsText" dxfId="72" priority="29" stopIfTrue="1" operator="containsText" text="Voluntary Private">
      <formula>NOT(ISERROR(SEARCH("Voluntary Private",E9)))</formula>
    </cfRule>
    <cfRule type="containsText" dxfId="71" priority="30" stopIfTrue="1" operator="containsText" text="Mandatory Private">
      <formula>NOT(ISERROR(SEARCH("Mandatory Private",E9)))</formula>
    </cfRule>
    <cfRule type="containsText" dxfId="70" priority="31" stopIfTrue="1" operator="containsText" text="Public">
      <formula>NOT(ISERROR(SEARCH("Public",E9)))</formula>
    </cfRule>
    <cfRule type="containsText" dxfId="69" priority="32" stopIfTrue="1" operator="containsText" text="Public">
      <formula>NOT(ISERROR(SEARCH("Public",E9)))</formula>
    </cfRule>
  </conditionalFormatting>
  <conditionalFormatting sqref="C51">
    <cfRule type="cellIs" dxfId="68" priority="26" stopIfTrue="1" operator="equal">
      <formula>"Sometimes"</formula>
    </cfRule>
    <cfRule type="cellIs" dxfId="67" priority="27" stopIfTrue="1" operator="equal">
      <formula>"Yes"</formula>
    </cfRule>
  </conditionalFormatting>
  <conditionalFormatting sqref="E49">
    <cfRule type="containsText" dxfId="66" priority="22" stopIfTrue="1" operator="containsText" text="Voluntary Private">
      <formula>NOT(ISERROR(SEARCH("Voluntary Private",E49)))</formula>
    </cfRule>
    <cfRule type="containsText" dxfId="65" priority="23" stopIfTrue="1" operator="containsText" text="Mandatory Private">
      <formula>NOT(ISERROR(SEARCH("Mandatory Private",E49)))</formula>
    </cfRule>
    <cfRule type="containsText" dxfId="64" priority="24" stopIfTrue="1" operator="containsText" text="Public">
      <formula>NOT(ISERROR(SEARCH("Public",E49)))</formula>
    </cfRule>
    <cfRule type="containsText" dxfId="63" priority="25" stopIfTrue="1" operator="containsText" text="Public">
      <formula>NOT(ISERROR(SEARCH("Public",E49)))</formula>
    </cfRule>
  </conditionalFormatting>
  <conditionalFormatting sqref="C91">
    <cfRule type="cellIs" dxfId="62" priority="19" stopIfTrue="1" operator="equal">
      <formula>"Sometimes"</formula>
    </cfRule>
    <cfRule type="cellIs" dxfId="61" priority="20" stopIfTrue="1" operator="equal">
      <formula>"Yes"</formula>
    </cfRule>
  </conditionalFormatting>
  <conditionalFormatting sqref="E89">
    <cfRule type="containsText" dxfId="60" priority="15" stopIfTrue="1" operator="containsText" text="Voluntary Private">
      <formula>NOT(ISERROR(SEARCH("Voluntary Private",E89)))</formula>
    </cfRule>
    <cfRule type="containsText" dxfId="59" priority="16" stopIfTrue="1" operator="containsText" text="Mandatory Private">
      <formula>NOT(ISERROR(SEARCH("Mandatory Private",E89)))</formula>
    </cfRule>
    <cfRule type="containsText" dxfId="58" priority="17" stopIfTrue="1" operator="containsText" text="Public">
      <formula>NOT(ISERROR(SEARCH("Public",E89)))</formula>
    </cfRule>
    <cfRule type="containsText" dxfId="57" priority="18" stopIfTrue="1" operator="containsText" text="Public">
      <formula>NOT(ISERROR(SEARCH("Public",E89)))</formula>
    </cfRule>
  </conditionalFormatting>
  <conditionalFormatting sqref="C171">
    <cfRule type="cellIs" dxfId="56" priority="12" stopIfTrue="1" operator="equal">
      <formula>"Sometimes"</formula>
    </cfRule>
    <cfRule type="cellIs" dxfId="55" priority="13" stopIfTrue="1" operator="equal">
      <formula>"Yes"</formula>
    </cfRule>
  </conditionalFormatting>
  <conditionalFormatting sqref="D170">
    <cfRule type="cellIs" dxfId="54" priority="11" stopIfTrue="1" operator="equal">
      <formula>"Yes"</formula>
    </cfRule>
  </conditionalFormatting>
  <conditionalFormatting sqref="E169">
    <cfRule type="containsText" dxfId="53" priority="7" stopIfTrue="1" operator="containsText" text="Voluntary Private">
      <formula>NOT(ISERROR(SEARCH("Voluntary Private",E169)))</formula>
    </cfRule>
    <cfRule type="containsText" dxfId="52" priority="8" stopIfTrue="1" operator="containsText" text="Mandatory Private">
      <formula>NOT(ISERROR(SEARCH("Mandatory Private",E169)))</formula>
    </cfRule>
    <cfRule type="containsText" dxfId="51" priority="9" stopIfTrue="1" operator="containsText" text="Public">
      <formula>NOT(ISERROR(SEARCH("Public",E169)))</formula>
    </cfRule>
    <cfRule type="containsText" dxfId="50" priority="10" stopIfTrue="1" operator="containsText" text="Public">
      <formula>NOT(ISERROR(SEARCH("Public",E169)))</formula>
    </cfRule>
  </conditionalFormatting>
  <conditionalFormatting sqref="E11">
    <cfRule type="cellIs" dxfId="49" priority="5" stopIfTrue="1" operator="equal">
      <formula>"Yes"</formula>
    </cfRule>
  </conditionalFormatting>
  <conditionalFormatting sqref="E51">
    <cfRule type="cellIs" dxfId="48" priority="4" stopIfTrue="1" operator="equal">
      <formula>"Yes"</formula>
    </cfRule>
  </conditionalFormatting>
  <conditionalFormatting sqref="E91">
    <cfRule type="cellIs" dxfId="47" priority="3" stopIfTrue="1" operator="equal">
      <formula>"Yes"</formula>
    </cfRule>
  </conditionalFormatting>
  <conditionalFormatting sqref="E131">
    <cfRule type="cellIs" dxfId="46" priority="2" stopIfTrue="1" operator="equal">
      <formula>"Yes"</formula>
    </cfRule>
  </conditionalFormatting>
  <conditionalFormatting sqref="E171">
    <cfRule type="cellIs" dxfId="45" priority="1" stopIfTrue="1" operator="equal">
      <formula>"Yes"</formula>
    </cfRule>
  </conditionalFormatting>
  <dataValidations count="5">
    <dataValidation type="list" allowBlank="1" showInputMessage="1" showErrorMessage="1" sqref="G59:R59 G19:R19 G179:R179 G99:R99 G139:R139">
      <formula1>YearUnit</formula1>
    </dataValidation>
    <dataValidation type="list" allowBlank="1" showInputMessage="1" showErrorMessage="1" sqref="C129 C169 C89 C9 C49">
      <formula1>IncapacitySB</formula1>
    </dataValidation>
    <dataValidation type="list" allowBlank="1" showInputMessage="1" showErrorMessage="1" sqref="C130 C170 C90 C10 C50">
      <formula1>MeansTested</formula1>
    </dataValidation>
    <dataValidation type="list" allowBlank="1" showInputMessage="1" showErrorMessage="1" sqref="C11 C131 C91 C51 C171">
      <formula1>Supplement</formula1>
    </dataValidation>
    <dataValidation type="list" allowBlank="1" showInputMessage="1" showErrorMessage="1" sqref="E9 E169 E129 E89 E49">
      <formula1>Source</formula1>
    </dataValidation>
  </dataValidations>
  <pageMargins left="0.70866141732283472" right="0.70866141732283472" top="0.74803149606299213" bottom="0.74803149606299213" header="0.31496062992125984" footer="0.31496062992125984"/>
  <pageSetup paperSize="9" scale="35" pageOrder="overThenDown" orientation="landscape" r:id="rId1"/>
  <headerFooter scaleWithDoc="0">
    <oddHeader>&amp;L&amp;F&amp;R&amp;A</oddHeader>
    <oddFooter>&amp;L&amp;F&amp;C&amp;A&amp;R&amp;P</oddFooter>
  </headerFooter>
  <rowBreaks count="4" manualBreakCount="4">
    <brk id="47" max="28" man="1"/>
    <brk id="84" max="28" man="1"/>
    <brk id="123" max="16383" man="1"/>
    <brk id="165" max="2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Tools!$D$27:$D$29</xm:f>
          </x14:formula1>
          <xm:sqref>E11 E51 E91 E131 E171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130"/>
  <sheetViews>
    <sheetView zoomScale="70" zoomScaleNormal="70" workbookViewId="0">
      <pane xSplit="5" ySplit="5" topLeftCell="F6" activePane="bottomRight" state="frozen"/>
      <selection activeCell="P4" sqref="P4"/>
      <selection pane="topRight" activeCell="P4" sqref="P4"/>
      <selection pane="bottomLeft" activeCell="P4" sqref="P4"/>
      <selection pane="bottomRight" activeCell="K88" sqref="K88"/>
    </sheetView>
  </sheetViews>
  <sheetFormatPr defaultRowHeight="14.5" x14ac:dyDescent="0.35"/>
  <cols>
    <col min="2" max="2" width="20.81640625" customWidth="1"/>
    <col min="3" max="3" width="43.81640625" customWidth="1"/>
    <col min="4" max="4" width="37.1796875" customWidth="1"/>
    <col min="5" max="5" width="35.54296875" customWidth="1"/>
    <col min="6" max="6" width="4.1796875" style="56" customWidth="1"/>
    <col min="7" max="7" width="15.81640625" style="353" customWidth="1"/>
    <col min="8" max="16" width="15.81640625" style="346" customWidth="1"/>
    <col min="17" max="18" width="14.1796875" customWidth="1"/>
  </cols>
  <sheetData>
    <row r="1" spans="1:18" s="67" customFormat="1" ht="25.5" thickBot="1" x14ac:dyDescent="0.55000000000000004">
      <c r="A1" s="4"/>
      <c r="B1" s="453" t="s">
        <v>65</v>
      </c>
      <c r="C1" s="454"/>
      <c r="D1" s="454"/>
      <c r="E1" s="455"/>
      <c r="F1" s="66"/>
      <c r="G1" s="349"/>
      <c r="H1" s="342"/>
      <c r="I1" s="342"/>
      <c r="J1" s="342"/>
      <c r="K1" s="342"/>
      <c r="L1" s="342"/>
      <c r="M1" s="342"/>
      <c r="N1" s="342"/>
      <c r="O1" s="342"/>
      <c r="P1" s="342"/>
    </row>
    <row r="2" spans="1:18" ht="17.5" x14ac:dyDescent="0.35">
      <c r="A2" s="4"/>
      <c r="B2" s="456" t="s">
        <v>34</v>
      </c>
      <c r="C2" s="457"/>
      <c r="D2" s="457"/>
      <c r="E2" s="458"/>
      <c r="F2" s="46"/>
      <c r="G2" s="349"/>
      <c r="H2" s="342"/>
      <c r="I2" s="342"/>
      <c r="J2" s="342"/>
      <c r="K2" s="342"/>
      <c r="L2" s="342"/>
      <c r="M2" s="342"/>
      <c r="N2" s="342"/>
      <c r="O2" s="342"/>
      <c r="P2" s="342"/>
    </row>
    <row r="3" spans="1:18" ht="18" thickBot="1" x14ac:dyDescent="0.4">
      <c r="A3" s="4"/>
      <c r="B3" s="459" t="s">
        <v>35</v>
      </c>
      <c r="C3" s="460"/>
      <c r="D3" s="460"/>
      <c r="E3" s="461"/>
      <c r="F3" s="47"/>
      <c r="G3" s="349"/>
      <c r="H3" s="342"/>
      <c r="I3" s="342"/>
      <c r="J3" s="342"/>
      <c r="K3" s="342"/>
      <c r="L3" s="342"/>
      <c r="M3" s="342"/>
      <c r="N3" s="342"/>
      <c r="O3" s="342"/>
      <c r="P3" s="342"/>
    </row>
    <row r="4" spans="1:18" ht="25" x14ac:dyDescent="0.5">
      <c r="A4" s="5"/>
      <c r="B4" s="381" t="s">
        <v>69</v>
      </c>
      <c r="C4" s="382"/>
      <c r="D4" s="382"/>
      <c r="E4" s="383">
        <f>COUNTIF(B:B,"Programme Name:")</f>
        <v>3</v>
      </c>
      <c r="F4" s="5"/>
      <c r="G4" s="400"/>
      <c r="H4" s="401"/>
      <c r="I4" s="402"/>
      <c r="J4" s="402"/>
      <c r="K4" s="402"/>
      <c r="L4" s="402"/>
      <c r="M4" s="402"/>
      <c r="N4" s="415" t="s">
        <v>300</v>
      </c>
      <c r="O4" s="402"/>
      <c r="P4" s="401"/>
      <c r="Q4" s="407" t="s">
        <v>326</v>
      </c>
      <c r="R4" s="403"/>
    </row>
    <row r="5" spans="1:18" ht="25.5" thickBot="1" x14ac:dyDescent="0.55000000000000004">
      <c r="A5" s="5"/>
      <c r="B5" s="384" t="s">
        <v>66</v>
      </c>
      <c r="C5" s="385"/>
      <c r="D5" s="385"/>
      <c r="E5" s="386"/>
      <c r="F5" s="187"/>
      <c r="G5" s="404">
        <v>2007</v>
      </c>
      <c r="H5" s="405">
        <v>2008</v>
      </c>
      <c r="I5" s="405">
        <v>2009</v>
      </c>
      <c r="J5" s="405">
        <v>2010</v>
      </c>
      <c r="K5" s="405">
        <v>2011</v>
      </c>
      <c r="L5" s="405">
        <v>2012</v>
      </c>
      <c r="M5" s="405">
        <v>2013</v>
      </c>
      <c r="N5" s="405">
        <v>2014</v>
      </c>
      <c r="O5" s="405">
        <v>2015</v>
      </c>
      <c r="P5" s="405">
        <v>2016</v>
      </c>
      <c r="Q5" s="408">
        <v>2017</v>
      </c>
      <c r="R5" s="406">
        <v>2018</v>
      </c>
    </row>
    <row r="6" spans="1:18" x14ac:dyDescent="0.35">
      <c r="A6" s="4"/>
      <c r="B6" s="4"/>
      <c r="C6" s="4"/>
      <c r="D6" s="4"/>
      <c r="E6" s="4"/>
      <c r="F6" s="4"/>
      <c r="G6" s="349"/>
      <c r="H6" s="342"/>
      <c r="I6" s="342"/>
      <c r="J6" s="342"/>
      <c r="K6" s="342"/>
      <c r="L6" s="342"/>
      <c r="M6" s="342"/>
      <c r="N6" s="342"/>
      <c r="O6" s="342"/>
      <c r="P6" s="342"/>
    </row>
    <row r="7" spans="1:18" ht="18" thickBot="1" x14ac:dyDescent="0.4">
      <c r="A7" s="4"/>
      <c r="B7" s="64"/>
      <c r="C7" s="63"/>
      <c r="D7" s="6"/>
      <c r="E7" s="6"/>
      <c r="F7" s="6"/>
      <c r="G7" s="349"/>
      <c r="H7" s="342"/>
      <c r="I7" s="342"/>
      <c r="J7" s="342"/>
      <c r="K7" s="342"/>
      <c r="L7" s="342"/>
      <c r="M7" s="342"/>
      <c r="N7" s="342"/>
      <c r="O7" s="342"/>
      <c r="P7" s="342"/>
    </row>
    <row r="8" spans="1:18" ht="120" customHeight="1" thickBot="1" x14ac:dyDescent="0.55000000000000004">
      <c r="A8" s="70">
        <f>COUNTIF(B$1:B8,"Programme Name:")</f>
        <v>1</v>
      </c>
      <c r="B8" s="151" t="s">
        <v>36</v>
      </c>
      <c r="C8" s="354" t="s">
        <v>129</v>
      </c>
      <c r="D8" s="355" t="s">
        <v>343</v>
      </c>
      <c r="E8" s="356"/>
      <c r="F8" s="357"/>
      <c r="G8" s="267"/>
      <c r="H8" s="190"/>
      <c r="I8" s="190"/>
      <c r="J8" s="190"/>
      <c r="K8" s="190"/>
      <c r="L8" s="190"/>
      <c r="M8" s="202"/>
      <c r="N8" s="190"/>
      <c r="O8" s="190"/>
      <c r="P8" s="190"/>
    </row>
    <row r="9" spans="1:18" ht="23.5" thickBot="1" x14ac:dyDescent="0.55000000000000004">
      <c r="A9" s="7"/>
      <c r="B9" s="8" t="s">
        <v>37</v>
      </c>
      <c r="C9" s="9" t="s">
        <v>21</v>
      </c>
      <c r="D9" s="151" t="s">
        <v>49</v>
      </c>
      <c r="E9" s="10" t="s">
        <v>119</v>
      </c>
      <c r="F9" s="358"/>
      <c r="G9" s="268"/>
      <c r="H9" s="189"/>
      <c r="I9" s="189"/>
      <c r="J9" s="189"/>
      <c r="K9" s="189"/>
      <c r="L9" s="189"/>
      <c r="M9" s="202"/>
      <c r="N9" s="189"/>
      <c r="O9" s="189"/>
      <c r="P9" s="189"/>
    </row>
    <row r="10" spans="1:18" ht="24.75" customHeight="1" thickBot="1" x14ac:dyDescent="0.4">
      <c r="A10" s="7"/>
      <c r="B10" s="8" t="s">
        <v>38</v>
      </c>
      <c r="C10" s="9" t="s">
        <v>9</v>
      </c>
      <c r="D10" s="151" t="s">
        <v>122</v>
      </c>
      <c r="E10" s="152">
        <v>140</v>
      </c>
      <c r="F10" s="358"/>
      <c r="G10" s="269"/>
      <c r="H10" s="191"/>
      <c r="I10" s="191"/>
      <c r="J10" s="191"/>
      <c r="K10" s="191"/>
      <c r="L10" s="191"/>
      <c r="M10" s="202"/>
      <c r="N10" s="191"/>
      <c r="O10" s="191"/>
      <c r="P10" s="191"/>
    </row>
    <row r="11" spans="1:18" ht="24.75" customHeight="1" thickBot="1" x14ac:dyDescent="0.55000000000000004">
      <c r="A11" s="4"/>
      <c r="B11" s="8" t="s">
        <v>78</v>
      </c>
      <c r="C11" s="94" t="s">
        <v>9</v>
      </c>
      <c r="D11" s="151" t="s">
        <v>145</v>
      </c>
      <c r="E11" s="209" t="s">
        <v>8</v>
      </c>
      <c r="F11" s="359"/>
      <c r="G11" s="270">
        <v>2007</v>
      </c>
      <c r="H11" s="259">
        <v>2008</v>
      </c>
      <c r="I11" s="259">
        <v>2009</v>
      </c>
      <c r="J11" s="259">
        <v>2010</v>
      </c>
      <c r="K11" s="259">
        <v>2011</v>
      </c>
      <c r="L11" s="270">
        <v>2012</v>
      </c>
      <c r="M11" s="259">
        <v>2013</v>
      </c>
      <c r="N11" s="259">
        <v>2014</v>
      </c>
      <c r="O11" s="259">
        <v>2015</v>
      </c>
      <c r="P11" s="259">
        <v>2016</v>
      </c>
      <c r="Q11" s="263">
        <v>2017</v>
      </c>
      <c r="R11" s="263">
        <v>2018</v>
      </c>
    </row>
    <row r="12" spans="1:18" ht="39.75" customHeight="1" thickBot="1" x14ac:dyDescent="0.4">
      <c r="A12" s="4"/>
      <c r="B12" s="447" t="s">
        <v>39</v>
      </c>
      <c r="C12" s="448"/>
      <c r="D12" s="448"/>
      <c r="E12" s="449"/>
      <c r="F12" s="378"/>
      <c r="G12" s="271" t="s">
        <v>40</v>
      </c>
      <c r="H12" s="192" t="s">
        <v>40</v>
      </c>
      <c r="I12" s="192" t="s">
        <v>40</v>
      </c>
      <c r="J12" s="192" t="s">
        <v>40</v>
      </c>
      <c r="K12" s="192" t="s">
        <v>40</v>
      </c>
      <c r="L12" s="271" t="s">
        <v>40</v>
      </c>
      <c r="M12" s="192" t="s">
        <v>40</v>
      </c>
      <c r="N12" s="192" t="s">
        <v>40</v>
      </c>
      <c r="O12" s="192" t="s">
        <v>40</v>
      </c>
      <c r="P12" s="192" t="s">
        <v>40</v>
      </c>
      <c r="Q12" s="11" t="s">
        <v>40</v>
      </c>
      <c r="R12" s="11" t="s">
        <v>40</v>
      </c>
    </row>
    <row r="13" spans="1:18" x14ac:dyDescent="0.35">
      <c r="A13" s="4"/>
      <c r="B13" s="12"/>
      <c r="C13" s="16" t="s">
        <v>41</v>
      </c>
      <c r="D13" s="16"/>
      <c r="E13" s="35"/>
      <c r="F13" s="360"/>
      <c r="G13" s="387">
        <v>1676152</v>
      </c>
      <c r="H13" s="388">
        <v>1742868</v>
      </c>
      <c r="I13" s="388">
        <v>1676535</v>
      </c>
      <c r="J13" s="388">
        <v>1533010</v>
      </c>
      <c r="K13" s="388">
        <v>1395109</v>
      </c>
      <c r="L13" s="387">
        <v>1364348</v>
      </c>
      <c r="M13" s="388">
        <v>1347845</v>
      </c>
      <c r="N13" s="388">
        <v>1385026</v>
      </c>
      <c r="O13" s="388">
        <v>1443956</v>
      </c>
      <c r="P13" s="388">
        <v>1477337</v>
      </c>
      <c r="Q13" s="335">
        <v>1467805</v>
      </c>
      <c r="R13" s="335">
        <v>1531299</v>
      </c>
    </row>
    <row r="14" spans="1:18" x14ac:dyDescent="0.35">
      <c r="A14" s="4"/>
      <c r="B14" s="14"/>
      <c r="C14" s="15" t="s">
        <v>42</v>
      </c>
      <c r="D14" s="15"/>
      <c r="E14" s="35"/>
      <c r="F14" s="360"/>
      <c r="G14" s="389" t="s">
        <v>126</v>
      </c>
      <c r="H14" s="390" t="s">
        <v>126</v>
      </c>
      <c r="I14" s="390" t="s">
        <v>126</v>
      </c>
      <c r="J14" s="390" t="s">
        <v>126</v>
      </c>
      <c r="K14" s="390" t="s">
        <v>126</v>
      </c>
      <c r="L14" s="389" t="s">
        <v>126</v>
      </c>
      <c r="M14" s="390" t="s">
        <v>126</v>
      </c>
      <c r="N14" s="390" t="s">
        <v>126</v>
      </c>
      <c r="O14" s="390" t="s">
        <v>126</v>
      </c>
      <c r="P14" s="390" t="s">
        <v>126</v>
      </c>
      <c r="Q14" s="336" t="s">
        <v>126</v>
      </c>
      <c r="R14" s="336" t="s">
        <v>126</v>
      </c>
    </row>
    <row r="15" spans="1:18" x14ac:dyDescent="0.35">
      <c r="A15" s="4"/>
      <c r="B15" s="12"/>
      <c r="C15" s="17" t="s">
        <v>43</v>
      </c>
      <c r="D15" s="17"/>
      <c r="E15" s="31"/>
      <c r="F15" s="360"/>
      <c r="G15" s="389" t="s">
        <v>126</v>
      </c>
      <c r="H15" s="390" t="s">
        <v>126</v>
      </c>
      <c r="I15" s="390" t="s">
        <v>126</v>
      </c>
      <c r="J15" s="390" t="s">
        <v>126</v>
      </c>
      <c r="K15" s="390" t="s">
        <v>126</v>
      </c>
      <c r="L15" s="389" t="s">
        <v>126</v>
      </c>
      <c r="M15" s="390" t="s">
        <v>126</v>
      </c>
      <c r="N15" s="390" t="s">
        <v>126</v>
      </c>
      <c r="O15" s="390" t="s">
        <v>126</v>
      </c>
      <c r="P15" s="390" t="s">
        <v>126</v>
      </c>
      <c r="Q15" s="336" t="s">
        <v>126</v>
      </c>
      <c r="R15" s="336" t="s">
        <v>126</v>
      </c>
    </row>
    <row r="16" spans="1:18" x14ac:dyDescent="0.35">
      <c r="A16" s="4"/>
      <c r="B16" s="12"/>
      <c r="C16" s="19" t="s">
        <v>44</v>
      </c>
      <c r="D16" s="19"/>
      <c r="E16" s="37"/>
      <c r="F16" s="360"/>
      <c r="G16" s="273" t="s">
        <v>126</v>
      </c>
      <c r="H16" s="194" t="s">
        <v>126</v>
      </c>
      <c r="I16" s="194" t="s">
        <v>126</v>
      </c>
      <c r="J16" s="194" t="s">
        <v>126</v>
      </c>
      <c r="K16" s="194" t="s">
        <v>126</v>
      </c>
      <c r="L16" s="273" t="s">
        <v>126</v>
      </c>
      <c r="M16" s="194" t="s">
        <v>126</v>
      </c>
      <c r="N16" s="194" t="s">
        <v>126</v>
      </c>
      <c r="O16" s="194" t="s">
        <v>126</v>
      </c>
      <c r="P16" s="194" t="s">
        <v>126</v>
      </c>
      <c r="Q16" s="337" t="s">
        <v>126</v>
      </c>
      <c r="R16" s="337" t="s">
        <v>126</v>
      </c>
    </row>
    <row r="17" spans="1:18" x14ac:dyDescent="0.35">
      <c r="A17" s="4"/>
      <c r="B17" s="12"/>
      <c r="C17" s="15" t="s">
        <v>45</v>
      </c>
      <c r="D17" s="15"/>
      <c r="E17" s="35"/>
      <c r="F17" s="360"/>
      <c r="G17" s="273" t="s">
        <v>126</v>
      </c>
      <c r="H17" s="194" t="s">
        <v>126</v>
      </c>
      <c r="I17" s="194" t="s">
        <v>126</v>
      </c>
      <c r="J17" s="194" t="s">
        <v>126</v>
      </c>
      <c r="K17" s="194" t="s">
        <v>126</v>
      </c>
      <c r="L17" s="273" t="s">
        <v>126</v>
      </c>
      <c r="M17" s="194" t="s">
        <v>126</v>
      </c>
      <c r="N17" s="194" t="s">
        <v>126</v>
      </c>
      <c r="O17" s="194" t="s">
        <v>126</v>
      </c>
      <c r="P17" s="194" t="s">
        <v>126</v>
      </c>
      <c r="Q17" s="336" t="s">
        <v>126</v>
      </c>
      <c r="R17" s="336" t="s">
        <v>126</v>
      </c>
    </row>
    <row r="18" spans="1:18" x14ac:dyDescent="0.35">
      <c r="A18" s="4"/>
      <c r="B18" s="12"/>
      <c r="C18" s="17" t="s">
        <v>46</v>
      </c>
      <c r="D18" s="17"/>
      <c r="E18" s="31"/>
      <c r="F18" s="360"/>
      <c r="G18" s="273" t="s">
        <v>126</v>
      </c>
      <c r="H18" s="194" t="s">
        <v>126</v>
      </c>
      <c r="I18" s="194" t="s">
        <v>126</v>
      </c>
      <c r="J18" s="194" t="s">
        <v>126</v>
      </c>
      <c r="K18" s="194" t="s">
        <v>126</v>
      </c>
      <c r="L18" s="273" t="s">
        <v>126</v>
      </c>
      <c r="M18" s="194" t="s">
        <v>126</v>
      </c>
      <c r="N18" s="194" t="s">
        <v>126</v>
      </c>
      <c r="O18" s="194" t="s">
        <v>126</v>
      </c>
      <c r="P18" s="194" t="s">
        <v>126</v>
      </c>
      <c r="Q18" s="336" t="s">
        <v>126</v>
      </c>
      <c r="R18" s="336" t="s">
        <v>126</v>
      </c>
    </row>
    <row r="19" spans="1:18" ht="36" customHeight="1" thickBot="1" x14ac:dyDescent="0.4">
      <c r="A19" s="7"/>
      <c r="B19" s="57"/>
      <c r="C19" s="58"/>
      <c r="D19" s="58"/>
      <c r="E19" s="59" t="s">
        <v>47</v>
      </c>
      <c r="F19" s="361"/>
      <c r="G19" s="274" t="s">
        <v>2</v>
      </c>
      <c r="H19" s="195" t="s">
        <v>2</v>
      </c>
      <c r="I19" s="195" t="s">
        <v>2</v>
      </c>
      <c r="J19" s="195" t="s">
        <v>2</v>
      </c>
      <c r="K19" s="195" t="s">
        <v>2</v>
      </c>
      <c r="L19" s="274" t="s">
        <v>2</v>
      </c>
      <c r="M19" s="391" t="s">
        <v>2</v>
      </c>
      <c r="N19" s="195" t="s">
        <v>2</v>
      </c>
      <c r="O19" s="195" t="s">
        <v>2</v>
      </c>
      <c r="P19" s="195" t="s">
        <v>2</v>
      </c>
      <c r="Q19" s="264" t="s">
        <v>2</v>
      </c>
      <c r="R19" s="21" t="s">
        <v>2</v>
      </c>
    </row>
    <row r="20" spans="1:18" x14ac:dyDescent="0.35">
      <c r="A20" s="4"/>
      <c r="B20" s="12" t="s">
        <v>48</v>
      </c>
      <c r="C20" s="16"/>
      <c r="D20" s="16"/>
      <c r="E20" s="92" t="s">
        <v>344</v>
      </c>
      <c r="F20" s="362"/>
      <c r="G20" s="275"/>
      <c r="H20" s="258"/>
      <c r="I20" s="258"/>
      <c r="J20" s="258"/>
      <c r="K20" s="258"/>
      <c r="L20" s="275"/>
      <c r="M20" s="258"/>
      <c r="N20" s="258"/>
      <c r="O20" s="258"/>
      <c r="P20" s="258"/>
      <c r="Q20" s="261"/>
      <c r="R20" s="261"/>
    </row>
    <row r="21" spans="1:18" ht="15.75" customHeight="1" thickBot="1" x14ac:dyDescent="0.4">
      <c r="A21" s="4"/>
      <c r="B21" s="12" t="s">
        <v>49</v>
      </c>
      <c r="C21" s="16"/>
      <c r="D21" s="16"/>
      <c r="E21" s="92"/>
      <c r="F21" s="362"/>
      <c r="G21" s="276"/>
      <c r="H21" s="257"/>
      <c r="I21" s="257"/>
      <c r="J21" s="257"/>
      <c r="K21" s="257"/>
      <c r="L21" s="276"/>
      <c r="M21" s="392"/>
      <c r="N21" s="257"/>
      <c r="O21" s="257"/>
      <c r="P21" s="257"/>
      <c r="Q21" s="308"/>
      <c r="R21" s="308"/>
    </row>
    <row r="22" spans="1:18" ht="15" thickBot="1" x14ac:dyDescent="0.4">
      <c r="A22" s="4"/>
      <c r="B22" s="25"/>
      <c r="C22" s="26"/>
      <c r="D22" s="26"/>
      <c r="E22" s="27"/>
      <c r="F22" s="359"/>
      <c r="G22" s="409"/>
      <c r="H22" s="410"/>
      <c r="I22" s="410"/>
      <c r="J22" s="410"/>
      <c r="K22" s="410"/>
      <c r="L22" s="409"/>
      <c r="M22" s="411"/>
      <c r="N22" s="410"/>
      <c r="O22" s="410"/>
      <c r="P22" s="410"/>
      <c r="Q22" s="28"/>
      <c r="R22" s="28"/>
    </row>
    <row r="23" spans="1:18" ht="15" thickBot="1" x14ac:dyDescent="0.4">
      <c r="A23" s="4"/>
      <c r="B23" s="441"/>
      <c r="C23" s="442"/>
      <c r="D23" s="442"/>
      <c r="E23" s="443"/>
      <c r="F23" s="363"/>
      <c r="G23" s="277"/>
      <c r="H23" s="256"/>
      <c r="I23" s="256"/>
      <c r="J23" s="256"/>
      <c r="K23" s="256"/>
      <c r="L23" s="277"/>
      <c r="M23" s="393"/>
      <c r="N23" s="256"/>
      <c r="O23" s="256"/>
      <c r="P23" s="256"/>
      <c r="Q23" s="260"/>
      <c r="R23" s="260"/>
    </row>
    <row r="24" spans="1:18" ht="15" thickBot="1" x14ac:dyDescent="0.4">
      <c r="A24" s="4"/>
      <c r="B24" s="435" t="s">
        <v>51</v>
      </c>
      <c r="C24" s="436"/>
      <c r="D24" s="436"/>
      <c r="E24" s="437"/>
      <c r="F24" s="364"/>
      <c r="G24" s="271" t="s">
        <v>40</v>
      </c>
      <c r="H24" s="192" t="s">
        <v>40</v>
      </c>
      <c r="I24" s="192" t="s">
        <v>40</v>
      </c>
      <c r="J24" s="192" t="s">
        <v>40</v>
      </c>
      <c r="K24" s="192" t="s">
        <v>40</v>
      </c>
      <c r="L24" s="271" t="s">
        <v>40</v>
      </c>
      <c r="M24" s="192" t="s">
        <v>40</v>
      </c>
      <c r="N24" s="192" t="s">
        <v>40</v>
      </c>
      <c r="O24" s="192" t="s">
        <v>40</v>
      </c>
      <c r="P24" s="192" t="s">
        <v>40</v>
      </c>
      <c r="Q24" s="11" t="s">
        <v>40</v>
      </c>
      <c r="R24" s="11" t="s">
        <v>40</v>
      </c>
    </row>
    <row r="25" spans="1:18" x14ac:dyDescent="0.35">
      <c r="A25" s="4"/>
      <c r="B25" s="29"/>
      <c r="C25" s="30" t="s">
        <v>52</v>
      </c>
      <c r="D25" s="30"/>
      <c r="E25" s="348"/>
      <c r="F25" s="363"/>
      <c r="G25" s="273" t="s">
        <v>245</v>
      </c>
      <c r="H25" s="194" t="s">
        <v>245</v>
      </c>
      <c r="I25" s="194" t="s">
        <v>245</v>
      </c>
      <c r="J25" s="194" t="s">
        <v>245</v>
      </c>
      <c r="K25" s="194" t="s">
        <v>245</v>
      </c>
      <c r="L25" s="273" t="s">
        <v>245</v>
      </c>
      <c r="M25" s="194" t="s">
        <v>245</v>
      </c>
      <c r="N25" s="194" t="s">
        <v>245</v>
      </c>
      <c r="O25" s="194" t="s">
        <v>245</v>
      </c>
      <c r="P25" s="194" t="s">
        <v>245</v>
      </c>
      <c r="Q25" s="337" t="s">
        <v>245</v>
      </c>
      <c r="R25" s="337" t="s">
        <v>245</v>
      </c>
    </row>
    <row r="26" spans="1:18" ht="15" thickBot="1" x14ac:dyDescent="0.4">
      <c r="A26" s="4"/>
      <c r="B26" s="12"/>
      <c r="C26" s="365" t="s">
        <v>137</v>
      </c>
      <c r="D26" s="18"/>
      <c r="E26" s="31"/>
      <c r="F26" s="360"/>
      <c r="G26" s="273" t="s">
        <v>245</v>
      </c>
      <c r="H26" s="194" t="s">
        <v>245</v>
      </c>
      <c r="I26" s="194" t="s">
        <v>245</v>
      </c>
      <c r="J26" s="194" t="s">
        <v>245</v>
      </c>
      <c r="K26" s="194" t="s">
        <v>245</v>
      </c>
      <c r="L26" s="273" t="s">
        <v>245</v>
      </c>
      <c r="M26" s="194" t="s">
        <v>245</v>
      </c>
      <c r="N26" s="194" t="s">
        <v>245</v>
      </c>
      <c r="O26" s="194" t="s">
        <v>245</v>
      </c>
      <c r="P26" s="194" t="s">
        <v>245</v>
      </c>
      <c r="Q26" s="336" t="s">
        <v>245</v>
      </c>
      <c r="R26" s="336" t="s">
        <v>245</v>
      </c>
    </row>
    <row r="27" spans="1:18" x14ac:dyDescent="0.35">
      <c r="A27" s="4"/>
      <c r="B27" s="12" t="s">
        <v>48</v>
      </c>
      <c r="C27" s="16"/>
      <c r="D27" s="16"/>
      <c r="E27" s="92"/>
      <c r="F27" s="362"/>
      <c r="G27" s="275"/>
      <c r="H27" s="258"/>
      <c r="I27" s="258"/>
      <c r="J27" s="258"/>
      <c r="K27" s="258"/>
      <c r="L27" s="275"/>
      <c r="M27" s="394"/>
      <c r="N27" s="258"/>
      <c r="O27" s="258"/>
      <c r="P27" s="258"/>
      <c r="Q27" s="261"/>
      <c r="R27" s="261"/>
    </row>
    <row r="28" spans="1:18" ht="15" thickBot="1" x14ac:dyDescent="0.4">
      <c r="A28" s="4"/>
      <c r="B28" s="12" t="s">
        <v>49</v>
      </c>
      <c r="C28" s="16"/>
      <c r="D28" s="16"/>
      <c r="E28" s="92" t="s">
        <v>50</v>
      </c>
      <c r="F28" s="362"/>
      <c r="G28" s="276"/>
      <c r="H28" s="257"/>
      <c r="I28" s="257"/>
      <c r="J28" s="257"/>
      <c r="K28" s="257"/>
      <c r="L28" s="276"/>
      <c r="M28" s="201"/>
      <c r="N28" s="257"/>
      <c r="O28" s="257"/>
      <c r="P28" s="257"/>
      <c r="Q28" s="262"/>
      <c r="R28" s="262"/>
    </row>
    <row r="29" spans="1:18" ht="15" thickBot="1" x14ac:dyDescent="0.4">
      <c r="A29" s="4"/>
      <c r="B29" s="32"/>
      <c r="C29" s="33"/>
      <c r="D29" s="33"/>
      <c r="E29" s="34"/>
      <c r="F29" s="360"/>
      <c r="G29" s="409"/>
      <c r="H29" s="410"/>
      <c r="I29" s="410"/>
      <c r="J29" s="410"/>
      <c r="K29" s="410"/>
      <c r="L29" s="409"/>
      <c r="M29" s="410"/>
      <c r="N29" s="410"/>
      <c r="O29" s="410"/>
      <c r="P29" s="410"/>
      <c r="Q29" s="28"/>
      <c r="R29" s="28"/>
    </row>
    <row r="30" spans="1:18" ht="15" thickBot="1" x14ac:dyDescent="0.4">
      <c r="A30" s="4"/>
      <c r="B30" s="441"/>
      <c r="C30" s="442"/>
      <c r="D30" s="442"/>
      <c r="E30" s="443"/>
      <c r="F30" s="363"/>
      <c r="G30" s="277"/>
      <c r="H30" s="256"/>
      <c r="I30" s="256"/>
      <c r="J30" s="256"/>
      <c r="K30" s="256"/>
      <c r="L30" s="277"/>
      <c r="M30" s="256"/>
      <c r="N30" s="256"/>
      <c r="O30" s="256"/>
      <c r="P30" s="256"/>
      <c r="Q30" s="260"/>
      <c r="R30" s="260"/>
    </row>
    <row r="31" spans="1:18" ht="42.75" customHeight="1" thickBot="1" x14ac:dyDescent="0.4">
      <c r="A31" s="4"/>
      <c r="B31" s="444" t="s">
        <v>67</v>
      </c>
      <c r="C31" s="445"/>
      <c r="D31" s="445"/>
      <c r="E31" s="446"/>
      <c r="F31" s="366"/>
      <c r="G31" s="271" t="s">
        <v>40</v>
      </c>
      <c r="H31" s="192" t="s">
        <v>40</v>
      </c>
      <c r="I31" s="192" t="s">
        <v>40</v>
      </c>
      <c r="J31" s="192" t="s">
        <v>40</v>
      </c>
      <c r="K31" s="192" t="s">
        <v>40</v>
      </c>
      <c r="L31" s="271" t="s">
        <v>40</v>
      </c>
      <c r="M31" s="192" t="s">
        <v>40</v>
      </c>
      <c r="N31" s="192" t="s">
        <v>40</v>
      </c>
      <c r="O31" s="192" t="s">
        <v>40</v>
      </c>
      <c r="P31" s="192" t="s">
        <v>40</v>
      </c>
      <c r="Q31" s="11" t="s">
        <v>40</v>
      </c>
      <c r="R31" s="11" t="s">
        <v>40</v>
      </c>
    </row>
    <row r="32" spans="1:18" ht="15" thickBot="1" x14ac:dyDescent="0.4">
      <c r="A32" s="4"/>
      <c r="B32" s="12"/>
      <c r="C32" s="367" t="s">
        <v>53</v>
      </c>
      <c r="D32" s="367"/>
      <c r="E32" s="368"/>
      <c r="F32" s="360"/>
      <c r="G32" s="369">
        <f>29368000/G13</f>
        <v>17.521084006701063</v>
      </c>
      <c r="H32" s="370">
        <f>37466000/H13</f>
        <v>21.496751331713014</v>
      </c>
      <c r="I32" s="370">
        <v>25.2</v>
      </c>
      <c r="J32" s="370">
        <v>23.6</v>
      </c>
      <c r="K32" s="370">
        <v>22.320693221819944</v>
      </c>
      <c r="L32" s="369">
        <v>23.577562322809136</v>
      </c>
      <c r="M32" s="370">
        <v>25.029287492256156</v>
      </c>
      <c r="N32" s="370">
        <v>27.356526159075713</v>
      </c>
      <c r="O32" s="370">
        <f>42263800/O13</f>
        <v>29.269451423727592</v>
      </c>
      <c r="P32" s="370">
        <v>31.607141769278101</v>
      </c>
      <c r="Q32" s="371">
        <f>49224200/Q13</f>
        <v>33.535926093724981</v>
      </c>
      <c r="R32" s="371">
        <f>53685000/R13</f>
        <v>35.058469965695792</v>
      </c>
    </row>
    <row r="33" spans="1:18" x14ac:dyDescent="0.35">
      <c r="A33" s="4"/>
      <c r="B33" s="12" t="s">
        <v>48</v>
      </c>
      <c r="C33" s="16"/>
      <c r="D33" s="16"/>
      <c r="E33" s="92" t="s">
        <v>144</v>
      </c>
      <c r="F33" s="362"/>
      <c r="G33" s="278"/>
      <c r="H33" s="197"/>
      <c r="I33" s="197"/>
      <c r="J33" s="197"/>
      <c r="K33" s="197"/>
      <c r="L33" s="278"/>
      <c r="M33" s="197"/>
      <c r="N33" s="197"/>
      <c r="O33" s="197"/>
      <c r="P33" s="197"/>
      <c r="Q33" s="261"/>
      <c r="R33" s="261"/>
    </row>
    <row r="34" spans="1:18" ht="15" customHeight="1" thickBot="1" x14ac:dyDescent="0.4">
      <c r="A34" s="4"/>
      <c r="B34" s="12" t="s">
        <v>49</v>
      </c>
      <c r="C34" s="16"/>
      <c r="D34" s="16"/>
      <c r="E34" s="92" t="s">
        <v>50</v>
      </c>
      <c r="F34" s="362"/>
      <c r="G34" s="279"/>
      <c r="H34" s="198"/>
      <c r="I34" s="198"/>
      <c r="J34" s="198"/>
      <c r="K34" s="198"/>
      <c r="L34" s="279"/>
      <c r="M34" s="395"/>
      <c r="N34" s="198"/>
      <c r="O34" s="198"/>
      <c r="P34" s="198"/>
      <c r="Q34" s="308"/>
      <c r="R34" s="308"/>
    </row>
    <row r="35" spans="1:18" ht="15" thickBot="1" x14ac:dyDescent="0.4">
      <c r="A35" s="4"/>
      <c r="B35" s="32"/>
      <c r="C35" s="33"/>
      <c r="D35" s="33"/>
      <c r="E35" s="34"/>
      <c r="F35" s="360"/>
      <c r="G35" s="412"/>
      <c r="H35" s="413"/>
      <c r="I35" s="413"/>
      <c r="J35" s="413"/>
      <c r="K35" s="413"/>
      <c r="L35" s="412"/>
      <c r="M35" s="413"/>
      <c r="N35" s="413"/>
      <c r="O35" s="413"/>
      <c r="P35" s="413"/>
      <c r="Q35" s="373"/>
      <c r="R35" s="373"/>
    </row>
    <row r="36" spans="1:18" ht="41.25" customHeight="1" thickBot="1" x14ac:dyDescent="0.4">
      <c r="A36" s="4"/>
      <c r="B36" s="438" t="s">
        <v>68</v>
      </c>
      <c r="C36" s="439"/>
      <c r="D36" s="439"/>
      <c r="E36" s="440"/>
      <c r="F36" s="374"/>
      <c r="G36" s="277"/>
      <c r="H36" s="256"/>
      <c r="I36" s="256"/>
      <c r="J36" s="256"/>
      <c r="K36" s="256"/>
      <c r="L36" s="277"/>
      <c r="M36" s="256"/>
      <c r="N36" s="256"/>
      <c r="O36" s="256"/>
      <c r="P36" s="256"/>
      <c r="Q36" s="260"/>
      <c r="R36" s="260"/>
    </row>
    <row r="37" spans="1:18" ht="41.25" customHeight="1" thickBot="1" x14ac:dyDescent="0.4">
      <c r="A37" s="4"/>
      <c r="B37" s="450" t="s">
        <v>54</v>
      </c>
      <c r="C37" s="451"/>
      <c r="D37" s="451"/>
      <c r="E37" s="452"/>
      <c r="F37" s="375"/>
      <c r="G37" s="271" t="s">
        <v>40</v>
      </c>
      <c r="H37" s="192" t="s">
        <v>40</v>
      </c>
      <c r="I37" s="192" t="s">
        <v>40</v>
      </c>
      <c r="J37" s="192" t="s">
        <v>40</v>
      </c>
      <c r="K37" s="192" t="s">
        <v>40</v>
      </c>
      <c r="L37" s="271" t="s">
        <v>40</v>
      </c>
      <c r="M37" s="192" t="s">
        <v>40</v>
      </c>
      <c r="N37" s="192" t="s">
        <v>40</v>
      </c>
      <c r="O37" s="192" t="s">
        <v>40</v>
      </c>
      <c r="P37" s="192" t="s">
        <v>40</v>
      </c>
      <c r="Q37" s="11" t="s">
        <v>40</v>
      </c>
      <c r="R37" s="11" t="s">
        <v>40</v>
      </c>
    </row>
    <row r="38" spans="1:18" x14ac:dyDescent="0.35">
      <c r="A38" s="4"/>
      <c r="B38" s="22"/>
      <c r="C38" s="13" t="s">
        <v>135</v>
      </c>
      <c r="D38" s="13"/>
      <c r="E38" s="37"/>
      <c r="F38" s="360"/>
      <c r="G38" s="272" t="s">
        <v>245</v>
      </c>
      <c r="H38" s="193" t="s">
        <v>245</v>
      </c>
      <c r="I38" s="193" t="s">
        <v>245</v>
      </c>
      <c r="J38" s="193" t="s">
        <v>245</v>
      </c>
      <c r="K38" s="193" t="s">
        <v>245</v>
      </c>
      <c r="L38" s="272" t="s">
        <v>245</v>
      </c>
      <c r="M38" s="193" t="s">
        <v>245</v>
      </c>
      <c r="N38" s="193" t="s">
        <v>245</v>
      </c>
      <c r="O38" s="193" t="s">
        <v>245</v>
      </c>
      <c r="P38" s="193" t="s">
        <v>245</v>
      </c>
      <c r="Q38" s="335" t="s">
        <v>245</v>
      </c>
      <c r="R38" s="335" t="s">
        <v>245</v>
      </c>
    </row>
    <row r="39" spans="1:18" ht="15" thickBot="1" x14ac:dyDescent="0.4">
      <c r="A39" s="4"/>
      <c r="B39" s="38"/>
      <c r="C39" s="17" t="s">
        <v>55</v>
      </c>
      <c r="D39" s="17"/>
      <c r="E39" s="39"/>
      <c r="F39" s="360"/>
      <c r="G39" s="280" t="s">
        <v>245</v>
      </c>
      <c r="H39" s="200" t="s">
        <v>245</v>
      </c>
      <c r="I39" s="200" t="s">
        <v>245</v>
      </c>
      <c r="J39" s="200" t="s">
        <v>245</v>
      </c>
      <c r="K39" s="200" t="s">
        <v>245</v>
      </c>
      <c r="L39" s="280" t="s">
        <v>245</v>
      </c>
      <c r="M39" s="200" t="s">
        <v>245</v>
      </c>
      <c r="N39" s="200" t="s">
        <v>245</v>
      </c>
      <c r="O39" s="200" t="s">
        <v>245</v>
      </c>
      <c r="P39" s="200" t="s">
        <v>245</v>
      </c>
      <c r="Q39" s="340" t="s">
        <v>245</v>
      </c>
      <c r="R39" s="340" t="s">
        <v>245</v>
      </c>
    </row>
    <row r="40" spans="1:18" x14ac:dyDescent="0.35">
      <c r="A40" s="4"/>
      <c r="B40" s="12" t="s">
        <v>48</v>
      </c>
      <c r="C40" s="16"/>
      <c r="D40" s="16"/>
      <c r="E40" s="92"/>
      <c r="F40" s="362"/>
      <c r="G40" s="278"/>
      <c r="H40" s="197"/>
      <c r="I40" s="197"/>
      <c r="J40" s="197"/>
      <c r="K40" s="197"/>
      <c r="L40" s="278"/>
      <c r="M40" s="197"/>
      <c r="N40" s="197"/>
      <c r="O40" s="197"/>
      <c r="P40" s="197"/>
      <c r="Q40" s="36"/>
      <c r="R40" s="36"/>
    </row>
    <row r="41" spans="1:18" ht="15" thickBot="1" x14ac:dyDescent="0.4">
      <c r="A41" s="4"/>
      <c r="B41" s="40" t="s">
        <v>49</v>
      </c>
      <c r="C41" s="41"/>
      <c r="D41" s="41"/>
      <c r="E41" s="376" t="s">
        <v>50</v>
      </c>
      <c r="F41" s="377"/>
      <c r="G41" s="281"/>
      <c r="H41" s="201"/>
      <c r="I41" s="201"/>
      <c r="J41" s="201"/>
      <c r="K41" s="201"/>
      <c r="L41" s="281"/>
      <c r="M41" s="201"/>
      <c r="N41" s="201"/>
      <c r="O41" s="201"/>
      <c r="P41" s="201"/>
      <c r="Q41" s="24"/>
      <c r="R41" s="24"/>
    </row>
    <row r="42" spans="1:18" ht="23" x14ac:dyDescent="0.5">
      <c r="A42" s="4"/>
      <c r="B42" s="397" t="s">
        <v>56</v>
      </c>
      <c r="C42" s="398" t="str">
        <f xml:space="preserve"> C8</f>
        <v>Maternity Benefit</v>
      </c>
      <c r="D42" s="398"/>
      <c r="E42" s="399"/>
      <c r="F42" s="362"/>
      <c r="G42" s="282"/>
      <c r="H42" s="199"/>
      <c r="I42" s="199"/>
      <c r="J42" s="199"/>
      <c r="K42" s="199"/>
      <c r="L42" s="199"/>
      <c r="M42" s="202"/>
      <c r="N42" s="199"/>
      <c r="O42" s="199"/>
      <c r="P42" s="199"/>
    </row>
    <row r="43" spans="1:18" x14ac:dyDescent="0.35">
      <c r="A43" s="4"/>
      <c r="B43" s="4"/>
      <c r="C43" s="43"/>
      <c r="D43" s="43"/>
      <c r="E43" s="44"/>
      <c r="F43" s="44"/>
      <c r="G43" s="352"/>
      <c r="H43" s="345"/>
      <c r="I43" s="345"/>
      <c r="J43" s="345"/>
      <c r="K43" s="345"/>
      <c r="L43" s="345"/>
      <c r="M43" s="345"/>
      <c r="N43" s="345"/>
      <c r="O43" s="345"/>
      <c r="P43" s="345"/>
    </row>
    <row r="44" spans="1:18" x14ac:dyDescent="0.35">
      <c r="A44" s="4"/>
      <c r="B44" s="4"/>
      <c r="C44" s="43"/>
      <c r="D44" s="43"/>
      <c r="E44" s="44"/>
      <c r="F44" s="44"/>
      <c r="G44" s="352"/>
      <c r="H44" s="345"/>
      <c r="I44" s="345"/>
      <c r="J44" s="345"/>
      <c r="K44" s="345"/>
      <c r="L44" s="345"/>
      <c r="M44" s="345"/>
      <c r="N44" s="345"/>
      <c r="O44" s="345"/>
      <c r="P44" s="345"/>
    </row>
    <row r="45" spans="1:18" x14ac:dyDescent="0.35">
      <c r="A45" s="4"/>
      <c r="C45" s="43"/>
      <c r="D45" s="43"/>
      <c r="E45" s="44"/>
      <c r="F45" s="44"/>
      <c r="G45" s="352"/>
      <c r="H45" s="345"/>
      <c r="I45" s="345"/>
      <c r="J45" s="345"/>
      <c r="K45" s="345"/>
      <c r="L45" s="345"/>
      <c r="M45" s="345"/>
      <c r="N45" s="345"/>
      <c r="O45" s="345"/>
      <c r="P45" s="345"/>
    </row>
    <row r="46" spans="1:18" x14ac:dyDescent="0.35">
      <c r="M46" s="345"/>
    </row>
    <row r="47" spans="1:18" ht="15" thickBot="1" x14ac:dyDescent="0.4"/>
    <row r="48" spans="1:18" ht="120" customHeight="1" thickBot="1" x14ac:dyDescent="0.55000000000000004">
      <c r="A48" s="70">
        <f>COUNTIF(B$1:B48,"Programme Name:")</f>
        <v>2</v>
      </c>
      <c r="B48" s="151" t="s">
        <v>36</v>
      </c>
      <c r="C48" s="354" t="s">
        <v>128</v>
      </c>
      <c r="D48" s="355" t="s">
        <v>128</v>
      </c>
      <c r="E48" s="356"/>
      <c r="F48" s="357"/>
      <c r="G48" s="267"/>
      <c r="H48" s="190"/>
      <c r="I48" s="190"/>
      <c r="J48" s="190"/>
      <c r="K48" s="190"/>
      <c r="L48" s="190"/>
      <c r="M48" s="202"/>
      <c r="N48" s="190"/>
      <c r="O48" s="190"/>
      <c r="P48" s="190"/>
    </row>
    <row r="49" spans="1:18" ht="23.5" thickBot="1" x14ac:dyDescent="0.55000000000000004">
      <c r="A49" s="7"/>
      <c r="B49" s="8" t="s">
        <v>37</v>
      </c>
      <c r="C49" s="9" t="s">
        <v>21</v>
      </c>
      <c r="D49" s="151" t="s">
        <v>49</v>
      </c>
      <c r="E49" s="10" t="s">
        <v>119</v>
      </c>
      <c r="F49" s="358"/>
      <c r="G49" s="268"/>
      <c r="H49" s="189"/>
      <c r="I49" s="189"/>
      <c r="J49" s="189"/>
      <c r="K49" s="189"/>
      <c r="L49" s="189"/>
      <c r="M49" s="202"/>
      <c r="N49" s="189"/>
      <c r="O49" s="189"/>
      <c r="P49" s="189"/>
    </row>
    <row r="50" spans="1:18" ht="24.75" customHeight="1" thickBot="1" x14ac:dyDescent="0.4">
      <c r="A50" s="7"/>
      <c r="B50" s="8" t="s">
        <v>38</v>
      </c>
      <c r="C50" s="9" t="s">
        <v>9</v>
      </c>
      <c r="D50" s="151" t="s">
        <v>122</v>
      </c>
      <c r="E50" s="152">
        <v>1</v>
      </c>
      <c r="F50" s="358"/>
      <c r="G50" s="269"/>
      <c r="H50" s="191"/>
      <c r="I50" s="191"/>
      <c r="J50" s="191"/>
      <c r="K50" s="191"/>
      <c r="L50" s="191"/>
      <c r="M50" s="202"/>
      <c r="N50" s="191"/>
      <c r="O50" s="191"/>
      <c r="P50" s="191"/>
    </row>
    <row r="51" spans="1:18" ht="24.75" customHeight="1" thickBot="1" x14ac:dyDescent="0.55000000000000004">
      <c r="A51" s="4"/>
      <c r="B51" s="8" t="s">
        <v>78</v>
      </c>
      <c r="C51" s="94" t="s">
        <v>9</v>
      </c>
      <c r="D51" s="151" t="s">
        <v>145</v>
      </c>
      <c r="E51" s="209" t="s">
        <v>8</v>
      </c>
      <c r="F51" s="359"/>
      <c r="G51" s="270">
        <v>2007</v>
      </c>
      <c r="H51" s="259">
        <v>2008</v>
      </c>
      <c r="I51" s="259">
        <v>2009</v>
      </c>
      <c r="J51" s="259">
        <v>2010</v>
      </c>
      <c r="K51" s="259">
        <v>2011</v>
      </c>
      <c r="L51" s="270">
        <v>2012</v>
      </c>
      <c r="M51" s="259">
        <v>2013</v>
      </c>
      <c r="N51" s="259">
        <v>2014</v>
      </c>
      <c r="O51" s="259">
        <v>2015</v>
      </c>
      <c r="P51" s="259">
        <v>2016</v>
      </c>
      <c r="Q51" s="263">
        <v>2017</v>
      </c>
      <c r="R51" s="263">
        <v>2018</v>
      </c>
    </row>
    <row r="52" spans="1:18" ht="39.75" customHeight="1" thickBot="1" x14ac:dyDescent="0.4">
      <c r="A52" s="4"/>
      <c r="B52" s="447" t="s">
        <v>39</v>
      </c>
      <c r="C52" s="448"/>
      <c r="D52" s="448"/>
      <c r="E52" s="449"/>
      <c r="F52" s="378"/>
      <c r="G52" s="271" t="s">
        <v>40</v>
      </c>
      <c r="H52" s="192" t="s">
        <v>40</v>
      </c>
      <c r="I52" s="192" t="s">
        <v>40</v>
      </c>
      <c r="J52" s="192" t="s">
        <v>40</v>
      </c>
      <c r="K52" s="192" t="s">
        <v>40</v>
      </c>
      <c r="L52" s="271" t="s">
        <v>40</v>
      </c>
      <c r="M52" s="192" t="s">
        <v>40</v>
      </c>
      <c r="N52" s="192" t="s">
        <v>40</v>
      </c>
      <c r="O52" s="192" t="s">
        <v>40</v>
      </c>
      <c r="P52" s="192" t="s">
        <v>40</v>
      </c>
      <c r="Q52" s="11" t="s">
        <v>40</v>
      </c>
      <c r="R52" s="11" t="s">
        <v>40</v>
      </c>
    </row>
    <row r="53" spans="1:18" x14ac:dyDescent="0.35">
      <c r="A53" s="4"/>
      <c r="B53" s="12"/>
      <c r="C53" s="16" t="s">
        <v>41</v>
      </c>
      <c r="D53" s="16"/>
      <c r="E53" s="35"/>
      <c r="F53" s="360"/>
      <c r="G53" s="387">
        <v>16058</v>
      </c>
      <c r="H53" s="388">
        <v>21445</v>
      </c>
      <c r="I53" s="388">
        <v>19668</v>
      </c>
      <c r="J53" s="388">
        <v>19768</v>
      </c>
      <c r="K53" s="388">
        <v>19004</v>
      </c>
      <c r="L53" s="387">
        <v>17706</v>
      </c>
      <c r="M53" s="388">
        <v>17345</v>
      </c>
      <c r="N53" s="388">
        <v>16881</v>
      </c>
      <c r="O53" s="388">
        <v>17066</v>
      </c>
      <c r="P53" s="388">
        <v>17251</v>
      </c>
      <c r="Q53" s="335">
        <v>16729</v>
      </c>
      <c r="R53" s="335">
        <v>17572</v>
      </c>
    </row>
    <row r="54" spans="1:18" x14ac:dyDescent="0.35">
      <c r="A54" s="4"/>
      <c r="B54" s="14"/>
      <c r="C54" s="15" t="s">
        <v>42</v>
      </c>
      <c r="D54" s="15"/>
      <c r="E54" s="35"/>
      <c r="F54" s="360"/>
      <c r="G54" s="389">
        <v>404</v>
      </c>
      <c r="H54" s="390">
        <v>993</v>
      </c>
      <c r="I54" s="390" t="s">
        <v>126</v>
      </c>
      <c r="J54" s="390" t="s">
        <v>126</v>
      </c>
      <c r="K54" s="390" t="s">
        <v>126</v>
      </c>
      <c r="L54" s="389" t="s">
        <v>126</v>
      </c>
      <c r="M54" s="390" t="s">
        <v>126</v>
      </c>
      <c r="N54" s="390" t="s">
        <v>126</v>
      </c>
      <c r="O54" s="390" t="s">
        <v>126</v>
      </c>
      <c r="P54" s="390" t="s">
        <v>126</v>
      </c>
      <c r="Q54" s="336" t="s">
        <v>126</v>
      </c>
      <c r="R54" s="336" t="s">
        <v>126</v>
      </c>
    </row>
    <row r="55" spans="1:18" x14ac:dyDescent="0.35">
      <c r="A55" s="4"/>
      <c r="B55" s="12"/>
      <c r="C55" s="17" t="s">
        <v>43</v>
      </c>
      <c r="D55" s="17"/>
      <c r="E55" s="31"/>
      <c r="F55" s="360"/>
      <c r="G55" s="389">
        <v>15654</v>
      </c>
      <c r="H55" s="390">
        <v>20452</v>
      </c>
      <c r="I55" s="390" t="s">
        <v>126</v>
      </c>
      <c r="J55" s="390" t="s">
        <v>126</v>
      </c>
      <c r="K55" s="390" t="s">
        <v>126</v>
      </c>
      <c r="L55" s="389" t="s">
        <v>126</v>
      </c>
      <c r="M55" s="390" t="s">
        <v>126</v>
      </c>
      <c r="N55" s="390" t="s">
        <v>126</v>
      </c>
      <c r="O55" s="390" t="s">
        <v>126</v>
      </c>
      <c r="P55" s="390" t="s">
        <v>126</v>
      </c>
      <c r="Q55" s="336" t="s">
        <v>126</v>
      </c>
      <c r="R55" s="336" t="s">
        <v>126</v>
      </c>
    </row>
    <row r="56" spans="1:18" x14ac:dyDescent="0.35">
      <c r="A56" s="4"/>
      <c r="B56" s="12"/>
      <c r="C56" s="19" t="s">
        <v>44</v>
      </c>
      <c r="D56" s="19"/>
      <c r="E56" s="37"/>
      <c r="F56" s="360"/>
      <c r="G56" s="273">
        <v>1</v>
      </c>
      <c r="H56" s="194">
        <v>1</v>
      </c>
      <c r="I56" s="194" t="s">
        <v>126</v>
      </c>
      <c r="J56" s="194" t="s">
        <v>126</v>
      </c>
      <c r="K56" s="194" t="s">
        <v>126</v>
      </c>
      <c r="L56" s="273" t="s">
        <v>126</v>
      </c>
      <c r="M56" s="194" t="s">
        <v>126</v>
      </c>
      <c r="N56" s="194" t="s">
        <v>126</v>
      </c>
      <c r="O56" s="194" t="s">
        <v>126</v>
      </c>
      <c r="P56" s="194" t="s">
        <v>126</v>
      </c>
      <c r="Q56" s="337" t="s">
        <v>126</v>
      </c>
      <c r="R56" s="337" t="s">
        <v>126</v>
      </c>
    </row>
    <row r="57" spans="1:18" x14ac:dyDescent="0.35">
      <c r="A57" s="4"/>
      <c r="B57" s="12"/>
      <c r="C57" s="15" t="s">
        <v>45</v>
      </c>
      <c r="D57" s="15"/>
      <c r="E57" s="35"/>
      <c r="F57" s="360"/>
      <c r="G57" s="273">
        <v>0</v>
      </c>
      <c r="H57" s="194">
        <v>0</v>
      </c>
      <c r="I57" s="194" t="s">
        <v>126</v>
      </c>
      <c r="J57" s="194" t="s">
        <v>126</v>
      </c>
      <c r="K57" s="194" t="s">
        <v>126</v>
      </c>
      <c r="L57" s="273" t="s">
        <v>126</v>
      </c>
      <c r="M57" s="194" t="s">
        <v>126</v>
      </c>
      <c r="N57" s="194" t="s">
        <v>126</v>
      </c>
      <c r="O57" s="194" t="s">
        <v>126</v>
      </c>
      <c r="P57" s="194" t="s">
        <v>126</v>
      </c>
      <c r="Q57" s="336" t="s">
        <v>126</v>
      </c>
      <c r="R57" s="336" t="s">
        <v>126</v>
      </c>
    </row>
    <row r="58" spans="1:18" x14ac:dyDescent="0.35">
      <c r="A58" s="4"/>
      <c r="B58" s="12"/>
      <c r="C58" s="17" t="s">
        <v>46</v>
      </c>
      <c r="D58" s="17"/>
      <c r="E58" s="31"/>
      <c r="F58" s="360"/>
      <c r="G58" s="273">
        <v>1</v>
      </c>
      <c r="H58" s="194">
        <v>1</v>
      </c>
      <c r="I58" s="194" t="s">
        <v>126</v>
      </c>
      <c r="J58" s="194" t="s">
        <v>126</v>
      </c>
      <c r="K58" s="194" t="s">
        <v>126</v>
      </c>
      <c r="L58" s="273" t="s">
        <v>126</v>
      </c>
      <c r="M58" s="194" t="s">
        <v>126</v>
      </c>
      <c r="N58" s="194" t="s">
        <v>126</v>
      </c>
      <c r="O58" s="194" t="s">
        <v>126</v>
      </c>
      <c r="P58" s="194" t="s">
        <v>126</v>
      </c>
      <c r="Q58" s="336" t="s">
        <v>126</v>
      </c>
      <c r="R58" s="336" t="s">
        <v>126</v>
      </c>
    </row>
    <row r="59" spans="1:18" ht="36" customHeight="1" thickBot="1" x14ac:dyDescent="0.4">
      <c r="A59" s="7"/>
      <c r="B59" s="57"/>
      <c r="C59" s="58"/>
      <c r="D59" s="58"/>
      <c r="E59" s="59" t="s">
        <v>47</v>
      </c>
      <c r="F59" s="361"/>
      <c r="G59" s="274" t="s">
        <v>2</v>
      </c>
      <c r="H59" s="195" t="s">
        <v>2</v>
      </c>
      <c r="I59" s="195" t="s">
        <v>5</v>
      </c>
      <c r="J59" s="195" t="s">
        <v>5</v>
      </c>
      <c r="K59" s="195" t="s">
        <v>5</v>
      </c>
      <c r="L59" s="274" t="s">
        <v>5</v>
      </c>
      <c r="M59" s="391" t="s">
        <v>5</v>
      </c>
      <c r="N59" s="195" t="s">
        <v>5</v>
      </c>
      <c r="O59" s="195" t="s">
        <v>5</v>
      </c>
      <c r="P59" s="195" t="s">
        <v>5</v>
      </c>
      <c r="Q59" s="264" t="s">
        <v>5</v>
      </c>
      <c r="R59" s="21" t="s">
        <v>5</v>
      </c>
    </row>
    <row r="60" spans="1:18" x14ac:dyDescent="0.35">
      <c r="A60" s="4"/>
      <c r="B60" s="12" t="s">
        <v>48</v>
      </c>
      <c r="C60" s="16"/>
      <c r="D60" s="16"/>
      <c r="E60" s="92"/>
      <c r="F60" s="362"/>
      <c r="G60" s="275"/>
      <c r="H60" s="258"/>
      <c r="I60" s="258"/>
      <c r="J60" s="258"/>
      <c r="K60" s="258"/>
      <c r="L60" s="275"/>
      <c r="M60" s="258"/>
      <c r="N60" s="258"/>
      <c r="O60" s="258"/>
      <c r="P60" s="258"/>
      <c r="Q60" s="261"/>
      <c r="R60" s="261"/>
    </row>
    <row r="61" spans="1:18" ht="15.75" customHeight="1" thickBot="1" x14ac:dyDescent="0.4">
      <c r="A61" s="4"/>
      <c r="B61" s="12" t="s">
        <v>49</v>
      </c>
      <c r="C61" s="16"/>
      <c r="D61" s="16"/>
      <c r="E61" s="92"/>
      <c r="F61" s="362"/>
      <c r="G61" s="276"/>
      <c r="H61" s="257"/>
      <c r="I61" s="257"/>
      <c r="J61" s="257"/>
      <c r="K61" s="257"/>
      <c r="L61" s="276"/>
      <c r="M61" s="392"/>
      <c r="N61" s="257"/>
      <c r="O61" s="257"/>
      <c r="P61" s="257"/>
      <c r="Q61" s="308"/>
      <c r="R61" s="308"/>
    </row>
    <row r="62" spans="1:18" ht="15" thickBot="1" x14ac:dyDescent="0.4">
      <c r="A62" s="4"/>
      <c r="B62" s="25"/>
      <c r="C62" s="26"/>
      <c r="D62" s="26"/>
      <c r="E62" s="27"/>
      <c r="F62" s="359"/>
      <c r="G62" s="409"/>
      <c r="H62" s="410"/>
      <c r="I62" s="410"/>
      <c r="J62" s="410"/>
      <c r="K62" s="410"/>
      <c r="L62" s="409"/>
      <c r="M62" s="411"/>
      <c r="N62" s="410"/>
      <c r="O62" s="410"/>
      <c r="P62" s="410"/>
      <c r="Q62" s="28"/>
      <c r="R62" s="28"/>
    </row>
    <row r="63" spans="1:18" ht="15" thickBot="1" x14ac:dyDescent="0.4">
      <c r="A63" s="4"/>
      <c r="B63" s="441"/>
      <c r="C63" s="442"/>
      <c r="D63" s="442"/>
      <c r="E63" s="443"/>
      <c r="F63" s="363"/>
      <c r="G63" s="277"/>
      <c r="H63" s="256"/>
      <c r="I63" s="256"/>
      <c r="J63" s="256"/>
      <c r="K63" s="256"/>
      <c r="L63" s="277"/>
      <c r="M63" s="393"/>
      <c r="N63" s="256"/>
      <c r="O63" s="256"/>
      <c r="P63" s="256"/>
      <c r="Q63" s="260"/>
      <c r="R63" s="260"/>
    </row>
    <row r="64" spans="1:18" ht="15" thickBot="1" x14ac:dyDescent="0.4">
      <c r="A64" s="4"/>
      <c r="B64" s="435" t="s">
        <v>51</v>
      </c>
      <c r="C64" s="436"/>
      <c r="D64" s="436"/>
      <c r="E64" s="437"/>
      <c r="F64" s="364"/>
      <c r="G64" s="271" t="s">
        <v>40</v>
      </c>
      <c r="H64" s="192" t="s">
        <v>40</v>
      </c>
      <c r="I64" s="192" t="s">
        <v>40</v>
      </c>
      <c r="J64" s="192" t="s">
        <v>40</v>
      </c>
      <c r="K64" s="192" t="s">
        <v>40</v>
      </c>
      <c r="L64" s="271" t="s">
        <v>40</v>
      </c>
      <c r="M64" s="192" t="s">
        <v>40</v>
      </c>
      <c r="N64" s="192" t="s">
        <v>40</v>
      </c>
      <c r="O64" s="192" t="s">
        <v>40</v>
      </c>
      <c r="P64" s="192" t="s">
        <v>40</v>
      </c>
      <c r="Q64" s="11" t="s">
        <v>40</v>
      </c>
      <c r="R64" s="11" t="s">
        <v>40</v>
      </c>
    </row>
    <row r="65" spans="1:18" x14ac:dyDescent="0.35">
      <c r="A65" s="4"/>
      <c r="B65" s="29"/>
      <c r="C65" s="30" t="s">
        <v>52</v>
      </c>
      <c r="D65" s="30"/>
      <c r="E65" s="348"/>
      <c r="F65" s="363"/>
      <c r="G65" s="273">
        <v>14213</v>
      </c>
      <c r="H65" s="194">
        <v>14942</v>
      </c>
      <c r="I65" s="194" t="s">
        <v>126</v>
      </c>
      <c r="J65" s="194" t="s">
        <v>126</v>
      </c>
      <c r="K65" s="194" t="s">
        <v>126</v>
      </c>
      <c r="L65" s="273" t="s">
        <v>126</v>
      </c>
      <c r="M65" s="194" t="s">
        <v>126</v>
      </c>
      <c r="N65" s="194" t="s">
        <v>126</v>
      </c>
      <c r="O65" s="194" t="s">
        <v>126</v>
      </c>
      <c r="P65" s="194" t="s">
        <v>126</v>
      </c>
      <c r="Q65" s="337" t="s">
        <v>126</v>
      </c>
      <c r="R65" s="337" t="s">
        <v>126</v>
      </c>
    </row>
    <row r="66" spans="1:18" ht="15" thickBot="1" x14ac:dyDescent="0.4">
      <c r="A66" s="4"/>
      <c r="B66" s="12"/>
      <c r="C66" s="365" t="s">
        <v>137</v>
      </c>
      <c r="D66" s="18"/>
      <c r="E66" s="31"/>
      <c r="F66" s="360"/>
      <c r="G66" s="273">
        <v>9994</v>
      </c>
      <c r="H66" s="194">
        <v>13812</v>
      </c>
      <c r="I66" s="194" t="s">
        <v>126</v>
      </c>
      <c r="J66" s="194" t="s">
        <v>126</v>
      </c>
      <c r="K66" s="194" t="s">
        <v>126</v>
      </c>
      <c r="L66" s="273" t="s">
        <v>126</v>
      </c>
      <c r="M66" s="194" t="s">
        <v>126</v>
      </c>
      <c r="N66" s="194" t="s">
        <v>126</v>
      </c>
      <c r="O66" s="194" t="s">
        <v>126</v>
      </c>
      <c r="P66" s="194" t="s">
        <v>126</v>
      </c>
      <c r="Q66" s="336" t="s">
        <v>126</v>
      </c>
      <c r="R66" s="336" t="s">
        <v>126</v>
      </c>
    </row>
    <row r="67" spans="1:18" x14ac:dyDescent="0.35">
      <c r="A67" s="4"/>
      <c r="B67" s="12" t="s">
        <v>48</v>
      </c>
      <c r="C67" s="16"/>
      <c r="D67" s="16"/>
      <c r="E67" s="92"/>
      <c r="F67" s="362"/>
      <c r="G67" s="275"/>
      <c r="H67" s="258"/>
      <c r="I67" s="258"/>
      <c r="J67" s="258"/>
      <c r="K67" s="258"/>
      <c r="L67" s="275"/>
      <c r="M67" s="394"/>
      <c r="N67" s="258"/>
      <c r="O67" s="258"/>
      <c r="P67" s="258"/>
      <c r="Q67" s="261"/>
      <c r="R67" s="261"/>
    </row>
    <row r="68" spans="1:18" ht="15" thickBot="1" x14ac:dyDescent="0.4">
      <c r="A68" s="4"/>
      <c r="B68" s="12" t="s">
        <v>49</v>
      </c>
      <c r="C68" s="16"/>
      <c r="D68" s="16"/>
      <c r="E68" s="92" t="s">
        <v>50</v>
      </c>
      <c r="F68" s="362"/>
      <c r="G68" s="276"/>
      <c r="H68" s="257"/>
      <c r="I68" s="257"/>
      <c r="J68" s="257"/>
      <c r="K68" s="257"/>
      <c r="L68" s="276"/>
      <c r="M68" s="201"/>
      <c r="N68" s="257"/>
      <c r="O68" s="257"/>
      <c r="P68" s="257"/>
      <c r="Q68" s="262"/>
      <c r="R68" s="262"/>
    </row>
    <row r="69" spans="1:18" ht="15" thickBot="1" x14ac:dyDescent="0.4">
      <c r="A69" s="4"/>
      <c r="B69" s="32"/>
      <c r="C69" s="33"/>
      <c r="D69" s="33"/>
      <c r="E69" s="34"/>
      <c r="F69" s="360"/>
      <c r="G69" s="409"/>
      <c r="H69" s="410"/>
      <c r="I69" s="410"/>
      <c r="J69" s="410"/>
      <c r="K69" s="410"/>
      <c r="L69" s="409"/>
      <c r="M69" s="410"/>
      <c r="N69" s="410"/>
      <c r="O69" s="410"/>
      <c r="P69" s="410"/>
      <c r="Q69" s="28"/>
      <c r="R69" s="28"/>
    </row>
    <row r="70" spans="1:18" ht="15" thickBot="1" x14ac:dyDescent="0.4">
      <c r="A70" s="4"/>
      <c r="B70" s="441"/>
      <c r="C70" s="442"/>
      <c r="D70" s="442"/>
      <c r="E70" s="443"/>
      <c r="F70" s="363"/>
      <c r="G70" s="277"/>
      <c r="H70" s="256"/>
      <c r="I70" s="256"/>
      <c r="J70" s="256"/>
      <c r="K70" s="256"/>
      <c r="L70" s="277"/>
      <c r="M70" s="256"/>
      <c r="N70" s="256"/>
      <c r="O70" s="256"/>
      <c r="P70" s="256"/>
      <c r="Q70" s="260"/>
      <c r="R70" s="260"/>
    </row>
    <row r="71" spans="1:18" ht="32.25" customHeight="1" thickBot="1" x14ac:dyDescent="0.4">
      <c r="A71" s="4"/>
      <c r="B71" s="444" t="s">
        <v>67</v>
      </c>
      <c r="C71" s="445"/>
      <c r="D71" s="445"/>
      <c r="E71" s="446"/>
      <c r="F71" s="366"/>
      <c r="G71" s="271" t="s">
        <v>40</v>
      </c>
      <c r="H71" s="192" t="s">
        <v>40</v>
      </c>
      <c r="I71" s="192" t="s">
        <v>40</v>
      </c>
      <c r="J71" s="192" t="s">
        <v>40</v>
      </c>
      <c r="K71" s="192" t="s">
        <v>40</v>
      </c>
      <c r="L71" s="271" t="s">
        <v>40</v>
      </c>
      <c r="M71" s="192" t="s">
        <v>40</v>
      </c>
      <c r="N71" s="192" t="s">
        <v>40</v>
      </c>
      <c r="O71" s="192" t="s">
        <v>40</v>
      </c>
      <c r="P71" s="192" t="s">
        <v>40</v>
      </c>
      <c r="Q71" s="11" t="s">
        <v>40</v>
      </c>
      <c r="R71" s="11" t="s">
        <v>40</v>
      </c>
    </row>
    <row r="72" spans="1:18" ht="15" thickBot="1" x14ac:dyDescent="0.4">
      <c r="A72" s="4"/>
      <c r="B72" s="12"/>
      <c r="C72" s="367" t="s">
        <v>53</v>
      </c>
      <c r="D72" s="367"/>
      <c r="E72" s="368"/>
      <c r="F72" s="360"/>
      <c r="G72" s="369">
        <v>216</v>
      </c>
      <c r="H72" s="370">
        <v>255</v>
      </c>
      <c r="I72" s="370" t="s">
        <v>126</v>
      </c>
      <c r="J72" s="370" t="s">
        <v>126</v>
      </c>
      <c r="K72" s="370" t="s">
        <v>126</v>
      </c>
      <c r="L72" s="369" t="s">
        <v>126</v>
      </c>
      <c r="M72" s="370" t="s">
        <v>126</v>
      </c>
      <c r="N72" s="370" t="s">
        <v>126</v>
      </c>
      <c r="O72" s="370" t="s">
        <v>126</v>
      </c>
      <c r="P72" s="370" t="s">
        <v>126</v>
      </c>
      <c r="Q72" s="371" t="s">
        <v>126</v>
      </c>
      <c r="R72" s="371" t="s">
        <v>126</v>
      </c>
    </row>
    <row r="73" spans="1:18" x14ac:dyDescent="0.35">
      <c r="A73" s="4"/>
      <c r="B73" s="12" t="s">
        <v>48</v>
      </c>
      <c r="C73" s="16"/>
      <c r="D73" s="16"/>
      <c r="E73" s="92"/>
      <c r="F73" s="362"/>
      <c r="G73" s="278"/>
      <c r="H73" s="197"/>
      <c r="I73" s="197"/>
      <c r="J73" s="197"/>
      <c r="K73" s="197"/>
      <c r="L73" s="278"/>
      <c r="M73" s="197"/>
      <c r="N73" s="197"/>
      <c r="O73" s="197"/>
      <c r="P73" s="197"/>
      <c r="Q73" s="339"/>
      <c r="R73" s="36"/>
    </row>
    <row r="74" spans="1:18" ht="15" thickBot="1" x14ac:dyDescent="0.4">
      <c r="A74" s="4"/>
      <c r="B74" s="12" t="s">
        <v>49</v>
      </c>
      <c r="C74" s="16"/>
      <c r="D74" s="16"/>
      <c r="E74" s="92" t="s">
        <v>50</v>
      </c>
      <c r="F74" s="362"/>
      <c r="G74" s="279"/>
      <c r="H74" s="198"/>
      <c r="I74" s="198"/>
      <c r="J74" s="198"/>
      <c r="K74" s="198"/>
      <c r="L74" s="279"/>
      <c r="M74" s="395"/>
      <c r="N74" s="198"/>
      <c r="O74" s="198"/>
      <c r="P74" s="198"/>
      <c r="Q74" s="372"/>
      <c r="R74" s="372"/>
    </row>
    <row r="75" spans="1:18" ht="15" thickBot="1" x14ac:dyDescent="0.4">
      <c r="A75" s="4"/>
      <c r="B75" s="32"/>
      <c r="C75" s="33"/>
      <c r="D75" s="33"/>
      <c r="E75" s="34"/>
      <c r="F75" s="360"/>
      <c r="G75" s="412"/>
      <c r="H75" s="413"/>
      <c r="I75" s="413"/>
      <c r="J75" s="413"/>
      <c r="K75" s="413"/>
      <c r="L75" s="412"/>
      <c r="M75" s="413"/>
      <c r="N75" s="413"/>
      <c r="O75" s="413"/>
      <c r="P75" s="413"/>
      <c r="Q75" s="373"/>
      <c r="R75" s="373"/>
    </row>
    <row r="76" spans="1:18" ht="36.75" customHeight="1" thickBot="1" x14ac:dyDescent="0.4">
      <c r="A76" s="4"/>
      <c r="B76" s="438" t="s">
        <v>68</v>
      </c>
      <c r="C76" s="439"/>
      <c r="D76" s="439"/>
      <c r="E76" s="440"/>
      <c r="F76" s="374"/>
      <c r="G76" s="277"/>
      <c r="H76" s="256"/>
      <c r="I76" s="256"/>
      <c r="J76" s="256"/>
      <c r="K76" s="256"/>
      <c r="L76" s="277"/>
      <c r="M76" s="256"/>
      <c r="N76" s="256"/>
      <c r="O76" s="256"/>
      <c r="P76" s="256"/>
      <c r="Q76" s="260"/>
      <c r="R76" s="260"/>
    </row>
    <row r="77" spans="1:18" ht="36.75" customHeight="1" thickBot="1" x14ac:dyDescent="0.4">
      <c r="A77" s="4"/>
      <c r="B77" s="450" t="s">
        <v>54</v>
      </c>
      <c r="C77" s="451"/>
      <c r="D77" s="451"/>
      <c r="E77" s="452"/>
      <c r="F77" s="375"/>
      <c r="G77" s="271" t="s">
        <v>40</v>
      </c>
      <c r="H77" s="192" t="s">
        <v>40</v>
      </c>
      <c r="I77" s="192" t="s">
        <v>40</v>
      </c>
      <c r="J77" s="192" t="s">
        <v>40</v>
      </c>
      <c r="K77" s="192" t="s">
        <v>40</v>
      </c>
      <c r="L77" s="271" t="s">
        <v>40</v>
      </c>
      <c r="M77" s="192" t="s">
        <v>40</v>
      </c>
      <c r="N77" s="192" t="s">
        <v>40</v>
      </c>
      <c r="O77" s="192" t="s">
        <v>40</v>
      </c>
      <c r="P77" s="192" t="s">
        <v>40</v>
      </c>
      <c r="Q77" s="11" t="s">
        <v>40</v>
      </c>
      <c r="R77" s="11" t="s">
        <v>40</v>
      </c>
    </row>
    <row r="78" spans="1:18" x14ac:dyDescent="0.35">
      <c r="A78" s="4"/>
      <c r="B78" s="22"/>
      <c r="C78" s="13" t="s">
        <v>135</v>
      </c>
      <c r="D78" s="13"/>
      <c r="E78" s="37"/>
      <c r="F78" s="360"/>
      <c r="G78" s="272">
        <v>26361</v>
      </c>
      <c r="H78" s="193">
        <v>31300</v>
      </c>
      <c r="I78" s="193" t="s">
        <v>126</v>
      </c>
      <c r="J78" s="193" t="s">
        <v>126</v>
      </c>
      <c r="K78" s="193" t="s">
        <v>126</v>
      </c>
      <c r="L78" s="272" t="s">
        <v>126</v>
      </c>
      <c r="M78" s="193" t="s">
        <v>126</v>
      </c>
      <c r="N78" s="193" t="s">
        <v>126</v>
      </c>
      <c r="O78" s="193" t="s">
        <v>126</v>
      </c>
      <c r="P78" s="193" t="s">
        <v>126</v>
      </c>
      <c r="Q78" s="335" t="s">
        <v>126</v>
      </c>
      <c r="R78" s="335" t="s">
        <v>126</v>
      </c>
    </row>
    <row r="79" spans="1:18" ht="15" thickBot="1" x14ac:dyDescent="0.4">
      <c r="A79" s="4"/>
      <c r="B79" s="38"/>
      <c r="C79" s="17" t="s">
        <v>55</v>
      </c>
      <c r="D79" s="17"/>
      <c r="E79" s="39"/>
      <c r="F79" s="360"/>
      <c r="G79" s="280" t="s">
        <v>126</v>
      </c>
      <c r="H79" s="200" t="s">
        <v>126</v>
      </c>
      <c r="I79" s="200" t="s">
        <v>126</v>
      </c>
      <c r="J79" s="200" t="s">
        <v>126</v>
      </c>
      <c r="K79" s="200" t="s">
        <v>126</v>
      </c>
      <c r="L79" s="280" t="s">
        <v>126</v>
      </c>
      <c r="M79" s="200" t="s">
        <v>126</v>
      </c>
      <c r="N79" s="200" t="s">
        <v>126</v>
      </c>
      <c r="O79" s="200" t="s">
        <v>126</v>
      </c>
      <c r="P79" s="200" t="s">
        <v>126</v>
      </c>
      <c r="Q79" s="340" t="s">
        <v>126</v>
      </c>
      <c r="R79" s="340" t="s">
        <v>126</v>
      </c>
    </row>
    <row r="80" spans="1:18" x14ac:dyDescent="0.35">
      <c r="A80" s="4"/>
      <c r="B80" s="12" t="s">
        <v>48</v>
      </c>
      <c r="C80" s="16"/>
      <c r="D80" s="16"/>
      <c r="E80" s="92"/>
      <c r="F80" s="362"/>
      <c r="G80" s="278"/>
      <c r="H80" s="197"/>
      <c r="I80" s="197"/>
      <c r="J80" s="197"/>
      <c r="K80" s="197"/>
      <c r="L80" s="278"/>
      <c r="M80" s="197"/>
      <c r="N80" s="197"/>
      <c r="O80" s="197"/>
      <c r="P80" s="197"/>
      <c r="Q80" s="36"/>
      <c r="R80" s="36"/>
    </row>
    <row r="81" spans="1:18" ht="15" thickBot="1" x14ac:dyDescent="0.4">
      <c r="A81" s="4"/>
      <c r="B81" s="40" t="s">
        <v>49</v>
      </c>
      <c r="C81" s="41"/>
      <c r="D81" s="41"/>
      <c r="E81" s="376" t="s">
        <v>50</v>
      </c>
      <c r="F81" s="377"/>
      <c r="G81" s="281"/>
      <c r="H81" s="201"/>
      <c r="I81" s="201"/>
      <c r="J81" s="201"/>
      <c r="K81" s="201"/>
      <c r="L81" s="281"/>
      <c r="M81" s="201"/>
      <c r="N81" s="201"/>
      <c r="O81" s="201"/>
      <c r="P81" s="201"/>
      <c r="Q81" s="24"/>
      <c r="R81" s="24"/>
    </row>
    <row r="82" spans="1:18" ht="23" x14ac:dyDescent="0.5">
      <c r="A82" s="4"/>
      <c r="B82" s="397" t="s">
        <v>56</v>
      </c>
      <c r="C82" s="398" t="str">
        <f xml:space="preserve"> C48</f>
        <v>Parental benefit</v>
      </c>
      <c r="D82" s="398"/>
      <c r="E82" s="399"/>
      <c r="F82" s="362"/>
      <c r="G82" s="282"/>
      <c r="H82" s="199"/>
      <c r="I82" s="199"/>
      <c r="J82" s="199"/>
      <c r="K82" s="199"/>
      <c r="L82" s="199"/>
      <c r="M82" s="202"/>
      <c r="N82" s="199"/>
      <c r="O82" s="199"/>
      <c r="P82" s="199"/>
    </row>
    <row r="83" spans="1:18" x14ac:dyDescent="0.35">
      <c r="A83" s="4"/>
      <c r="B83" s="4"/>
      <c r="C83" s="43"/>
      <c r="D83" s="43"/>
      <c r="E83" s="44"/>
      <c r="F83" s="44"/>
      <c r="G83" s="352"/>
      <c r="H83" s="345"/>
      <c r="I83" s="345"/>
      <c r="J83" s="345"/>
      <c r="K83" s="345"/>
      <c r="L83" s="345"/>
      <c r="M83" s="345"/>
      <c r="N83" s="345"/>
      <c r="O83" s="345"/>
      <c r="P83" s="345"/>
    </row>
    <row r="84" spans="1:18" x14ac:dyDescent="0.35">
      <c r="A84" s="4"/>
      <c r="B84" s="4"/>
      <c r="C84" s="43"/>
      <c r="D84" s="43"/>
      <c r="E84" s="44"/>
      <c r="F84" s="44"/>
      <c r="G84" s="352"/>
      <c r="H84" s="345"/>
      <c r="I84" s="345"/>
      <c r="J84" s="345"/>
      <c r="K84" s="345"/>
      <c r="L84" s="345"/>
      <c r="M84" s="345"/>
      <c r="N84" s="345"/>
      <c r="O84" s="345"/>
      <c r="P84" s="345"/>
    </row>
    <row r="85" spans="1:18" x14ac:dyDescent="0.35">
      <c r="A85" s="4"/>
      <c r="C85" s="43"/>
      <c r="D85" s="43"/>
      <c r="E85" s="44"/>
      <c r="F85" s="44"/>
      <c r="G85" s="352"/>
      <c r="H85" s="345"/>
      <c r="I85" s="345"/>
      <c r="J85" s="345"/>
      <c r="K85" s="345"/>
      <c r="L85" s="345"/>
      <c r="M85" s="345"/>
      <c r="N85" s="345"/>
      <c r="O85" s="345"/>
      <c r="P85" s="345"/>
    </row>
    <row r="86" spans="1:18" x14ac:dyDescent="0.35">
      <c r="M86" s="345"/>
    </row>
    <row r="87" spans="1:18" ht="15" thickBot="1" x14ac:dyDescent="0.4"/>
    <row r="88" spans="1:18" ht="102" customHeight="1" thickBot="1" x14ac:dyDescent="0.55000000000000004">
      <c r="A88" s="70">
        <f>COUNTIF(B$1:B88,"Programme Name:")</f>
        <v>3</v>
      </c>
      <c r="B88" s="151" t="s">
        <v>36</v>
      </c>
      <c r="C88" s="354" t="s">
        <v>130</v>
      </c>
      <c r="D88" s="355" t="s">
        <v>130</v>
      </c>
      <c r="E88" s="356"/>
      <c r="F88" s="357"/>
      <c r="G88" s="267"/>
      <c r="H88" s="190"/>
      <c r="I88" s="190"/>
      <c r="J88" s="190"/>
      <c r="K88" s="190"/>
      <c r="L88" s="190"/>
      <c r="M88" s="202"/>
      <c r="N88" s="190"/>
      <c r="O88" s="190"/>
      <c r="P88" s="190"/>
    </row>
    <row r="89" spans="1:18" ht="24.75" customHeight="1" thickBot="1" x14ac:dyDescent="0.55000000000000004">
      <c r="A89" s="7"/>
      <c r="B89" s="8" t="s">
        <v>37</v>
      </c>
      <c r="C89" s="9" t="s">
        <v>22</v>
      </c>
      <c r="D89" s="151" t="s">
        <v>49</v>
      </c>
      <c r="E89" s="10" t="s">
        <v>119</v>
      </c>
      <c r="F89" s="358"/>
      <c r="G89" s="268"/>
      <c r="H89" s="189"/>
      <c r="I89" s="189"/>
      <c r="J89" s="189"/>
      <c r="K89" s="189"/>
      <c r="L89" s="189"/>
      <c r="M89" s="202"/>
      <c r="N89" s="189"/>
      <c r="O89" s="189"/>
      <c r="P89" s="189"/>
    </row>
    <row r="90" spans="1:18" ht="24.75" customHeight="1" thickBot="1" x14ac:dyDescent="0.4">
      <c r="A90" s="7"/>
      <c r="B90" s="8" t="s">
        <v>38</v>
      </c>
      <c r="C90" s="9" t="s">
        <v>9</v>
      </c>
      <c r="D90" s="151" t="s">
        <v>122</v>
      </c>
      <c r="E90" s="152">
        <v>365</v>
      </c>
      <c r="F90" s="358"/>
      <c r="G90" s="269"/>
      <c r="H90" s="191"/>
      <c r="I90" s="191"/>
      <c r="J90" s="191"/>
      <c r="K90" s="191"/>
      <c r="L90" s="191"/>
      <c r="M90" s="202"/>
      <c r="N90" s="191"/>
      <c r="O90" s="191"/>
      <c r="P90" s="191"/>
    </row>
    <row r="91" spans="1:18" ht="24.75" customHeight="1" thickBot="1" x14ac:dyDescent="0.55000000000000004">
      <c r="A91" s="4"/>
      <c r="B91" s="8" t="s">
        <v>78</v>
      </c>
      <c r="C91" s="94" t="s">
        <v>9</v>
      </c>
      <c r="D91" s="151" t="s">
        <v>145</v>
      </c>
      <c r="E91" s="209" t="s">
        <v>9</v>
      </c>
      <c r="F91" s="359"/>
      <c r="G91" s="270">
        <v>2007</v>
      </c>
      <c r="H91" s="259">
        <v>2008</v>
      </c>
      <c r="I91" s="259">
        <v>2009</v>
      </c>
      <c r="J91" s="259">
        <v>2010</v>
      </c>
      <c r="K91" s="259">
        <v>2011</v>
      </c>
      <c r="L91" s="270">
        <v>2012</v>
      </c>
      <c r="M91" s="259">
        <v>2013</v>
      </c>
      <c r="N91" s="259">
        <v>2014</v>
      </c>
      <c r="O91" s="259">
        <v>2015</v>
      </c>
      <c r="P91" s="259">
        <v>2016</v>
      </c>
      <c r="Q91" s="263">
        <v>2017</v>
      </c>
      <c r="R91" s="263">
        <v>2018</v>
      </c>
    </row>
    <row r="92" spans="1:18" ht="39.75" customHeight="1" thickBot="1" x14ac:dyDescent="0.4">
      <c r="A92" s="4"/>
      <c r="B92" s="447" t="s">
        <v>39</v>
      </c>
      <c r="C92" s="448"/>
      <c r="D92" s="448"/>
      <c r="E92" s="449"/>
      <c r="F92" s="378"/>
      <c r="G92" s="271" t="s">
        <v>40</v>
      </c>
      <c r="H92" s="192" t="s">
        <v>40</v>
      </c>
      <c r="I92" s="192" t="s">
        <v>40</v>
      </c>
      <c r="J92" s="192" t="s">
        <v>40</v>
      </c>
      <c r="K92" s="192" t="s">
        <v>40</v>
      </c>
      <c r="L92" s="271" t="s">
        <v>40</v>
      </c>
      <c r="M92" s="192" t="s">
        <v>40</v>
      </c>
      <c r="N92" s="192" t="s">
        <v>40</v>
      </c>
      <c r="O92" s="192" t="s">
        <v>40</v>
      </c>
      <c r="P92" s="192" t="s">
        <v>40</v>
      </c>
      <c r="Q92" s="11" t="s">
        <v>40</v>
      </c>
      <c r="R92" s="11" t="s">
        <v>40</v>
      </c>
    </row>
    <row r="93" spans="1:18" x14ac:dyDescent="0.35">
      <c r="A93" s="4"/>
      <c r="B93" s="12"/>
      <c r="C93" s="16" t="s">
        <v>41</v>
      </c>
      <c r="D93" s="16"/>
      <c r="E93" s="35"/>
      <c r="F93" s="360"/>
      <c r="G93" s="387">
        <v>871070</v>
      </c>
      <c r="H93" s="388">
        <v>949676</v>
      </c>
      <c r="I93" s="388">
        <v>902775</v>
      </c>
      <c r="J93" s="388">
        <v>643276</v>
      </c>
      <c r="K93" s="388">
        <v>742621</v>
      </c>
      <c r="L93" s="387">
        <v>740609</v>
      </c>
      <c r="M93" s="388">
        <v>846660</v>
      </c>
      <c r="N93" s="388">
        <v>855143</v>
      </c>
      <c r="O93" s="388">
        <v>895948</v>
      </c>
      <c r="P93" s="388">
        <v>961035</v>
      </c>
      <c r="Q93" s="335">
        <v>964351</v>
      </c>
      <c r="R93" s="335">
        <v>990334</v>
      </c>
    </row>
    <row r="94" spans="1:18" x14ac:dyDescent="0.35">
      <c r="A94" s="4"/>
      <c r="B94" s="14"/>
      <c r="C94" s="15" t="s">
        <v>42</v>
      </c>
      <c r="D94" s="15"/>
      <c r="E94" s="35"/>
      <c r="F94" s="360"/>
      <c r="G94" s="389" t="s">
        <v>126</v>
      </c>
      <c r="H94" s="390" t="s">
        <v>126</v>
      </c>
      <c r="I94" s="390" t="s">
        <v>126</v>
      </c>
      <c r="J94" s="390" t="s">
        <v>126</v>
      </c>
      <c r="K94" s="390" t="s">
        <v>126</v>
      </c>
      <c r="L94" s="389" t="s">
        <v>126</v>
      </c>
      <c r="M94" s="390" t="s">
        <v>126</v>
      </c>
      <c r="N94" s="390" t="s">
        <v>126</v>
      </c>
      <c r="O94" s="390" t="s">
        <v>126</v>
      </c>
      <c r="P94" s="390" t="s">
        <v>126</v>
      </c>
      <c r="Q94" s="336" t="s">
        <v>126</v>
      </c>
      <c r="R94" s="336" t="s">
        <v>126</v>
      </c>
    </row>
    <row r="95" spans="1:18" x14ac:dyDescent="0.35">
      <c r="A95" s="4"/>
      <c r="B95" s="12"/>
      <c r="C95" s="17" t="s">
        <v>43</v>
      </c>
      <c r="D95" s="17"/>
      <c r="E95" s="31"/>
      <c r="F95" s="360"/>
      <c r="G95" s="389" t="s">
        <v>126</v>
      </c>
      <c r="H95" s="390" t="s">
        <v>126</v>
      </c>
      <c r="I95" s="390" t="s">
        <v>126</v>
      </c>
      <c r="J95" s="390" t="s">
        <v>126</v>
      </c>
      <c r="K95" s="390" t="s">
        <v>126</v>
      </c>
      <c r="L95" s="389" t="s">
        <v>126</v>
      </c>
      <c r="M95" s="390" t="s">
        <v>126</v>
      </c>
      <c r="N95" s="390" t="s">
        <v>126</v>
      </c>
      <c r="O95" s="390" t="s">
        <v>126</v>
      </c>
      <c r="P95" s="390" t="s">
        <v>126</v>
      </c>
      <c r="Q95" s="336" t="s">
        <v>126</v>
      </c>
      <c r="R95" s="336" t="s">
        <v>126</v>
      </c>
    </row>
    <row r="96" spans="1:18" x14ac:dyDescent="0.35">
      <c r="A96" s="4"/>
      <c r="B96" s="12"/>
      <c r="C96" s="19" t="s">
        <v>44</v>
      </c>
      <c r="D96" s="19"/>
      <c r="E96" s="37"/>
      <c r="F96" s="360"/>
      <c r="G96" s="273" t="s">
        <v>126</v>
      </c>
      <c r="H96" s="194" t="s">
        <v>126</v>
      </c>
      <c r="I96" s="194" t="s">
        <v>126</v>
      </c>
      <c r="J96" s="194" t="s">
        <v>126</v>
      </c>
      <c r="K96" s="194" t="s">
        <v>126</v>
      </c>
      <c r="L96" s="273" t="s">
        <v>126</v>
      </c>
      <c r="M96" s="194" t="s">
        <v>126</v>
      </c>
      <c r="N96" s="194" t="s">
        <v>126</v>
      </c>
      <c r="O96" s="194" t="s">
        <v>126</v>
      </c>
      <c r="P96" s="194" t="s">
        <v>126</v>
      </c>
      <c r="Q96" s="337" t="s">
        <v>126</v>
      </c>
      <c r="R96" s="337" t="s">
        <v>126</v>
      </c>
    </row>
    <row r="97" spans="1:18" x14ac:dyDescent="0.35">
      <c r="A97" s="4"/>
      <c r="B97" s="12"/>
      <c r="C97" s="15" t="s">
        <v>45</v>
      </c>
      <c r="D97" s="15"/>
      <c r="E97" s="35"/>
      <c r="F97" s="360"/>
      <c r="G97" s="389" t="s">
        <v>126</v>
      </c>
      <c r="H97" s="390" t="s">
        <v>126</v>
      </c>
      <c r="I97" s="390" t="s">
        <v>126</v>
      </c>
      <c r="J97" s="390" t="s">
        <v>126</v>
      </c>
      <c r="K97" s="390" t="s">
        <v>126</v>
      </c>
      <c r="L97" s="389" t="s">
        <v>126</v>
      </c>
      <c r="M97" s="390" t="s">
        <v>126</v>
      </c>
      <c r="N97" s="390" t="s">
        <v>126</v>
      </c>
      <c r="O97" s="390" t="s">
        <v>126</v>
      </c>
      <c r="P97" s="390" t="s">
        <v>126</v>
      </c>
      <c r="Q97" s="336" t="s">
        <v>126</v>
      </c>
      <c r="R97" s="336" t="s">
        <v>126</v>
      </c>
    </row>
    <row r="98" spans="1:18" x14ac:dyDescent="0.35">
      <c r="A98" s="4"/>
      <c r="B98" s="12"/>
      <c r="C98" s="17" t="s">
        <v>46</v>
      </c>
      <c r="D98" s="17"/>
      <c r="E98" s="31"/>
      <c r="F98" s="360"/>
      <c r="G98" s="389" t="s">
        <v>126</v>
      </c>
      <c r="H98" s="390" t="s">
        <v>126</v>
      </c>
      <c r="I98" s="390" t="s">
        <v>126</v>
      </c>
      <c r="J98" s="390" t="s">
        <v>126</v>
      </c>
      <c r="K98" s="390" t="s">
        <v>126</v>
      </c>
      <c r="L98" s="389" t="s">
        <v>126</v>
      </c>
      <c r="M98" s="390" t="s">
        <v>126</v>
      </c>
      <c r="N98" s="390" t="s">
        <v>126</v>
      </c>
      <c r="O98" s="390" t="s">
        <v>126</v>
      </c>
      <c r="P98" s="390" t="s">
        <v>126</v>
      </c>
      <c r="Q98" s="336" t="s">
        <v>126</v>
      </c>
      <c r="R98" s="336" t="s">
        <v>126</v>
      </c>
    </row>
    <row r="99" spans="1:18" ht="36" customHeight="1" thickBot="1" x14ac:dyDescent="0.4">
      <c r="A99" s="7"/>
      <c r="B99" s="57"/>
      <c r="C99" s="58"/>
      <c r="D99" s="58"/>
      <c r="E99" s="59" t="s">
        <v>47</v>
      </c>
      <c r="F99" s="361"/>
      <c r="G99" s="274" t="s">
        <v>2</v>
      </c>
      <c r="H99" s="195" t="s">
        <v>2</v>
      </c>
      <c r="I99" s="195" t="s">
        <v>2</v>
      </c>
      <c r="J99" s="195" t="s">
        <v>2</v>
      </c>
      <c r="K99" s="195" t="s">
        <v>2</v>
      </c>
      <c r="L99" s="274" t="s">
        <v>2</v>
      </c>
      <c r="M99" s="391" t="s">
        <v>2</v>
      </c>
      <c r="N99" s="195" t="s">
        <v>2</v>
      </c>
      <c r="O99" s="195" t="s">
        <v>2</v>
      </c>
      <c r="P99" s="195" t="s">
        <v>2</v>
      </c>
      <c r="Q99" s="264" t="s">
        <v>2</v>
      </c>
      <c r="R99" s="21" t="s">
        <v>2</v>
      </c>
    </row>
    <row r="100" spans="1:18" ht="70" x14ac:dyDescent="0.35">
      <c r="A100" s="4"/>
      <c r="B100" s="12" t="s">
        <v>48</v>
      </c>
      <c r="C100" s="16"/>
      <c r="D100" s="16"/>
      <c r="E100" s="92" t="s">
        <v>328</v>
      </c>
      <c r="F100" s="362"/>
      <c r="G100" s="275"/>
      <c r="H100" s="258"/>
      <c r="I100" s="258"/>
      <c r="J100" s="258"/>
      <c r="K100" s="258"/>
      <c r="L100" s="275"/>
      <c r="M100" s="258"/>
      <c r="N100" s="258"/>
      <c r="O100" s="258"/>
      <c r="P100" s="258"/>
      <c r="Q100" s="261"/>
      <c r="R100" s="261"/>
    </row>
    <row r="101" spans="1:18" ht="15.75" customHeight="1" thickBot="1" x14ac:dyDescent="0.4">
      <c r="A101" s="4"/>
      <c r="B101" s="12" t="s">
        <v>49</v>
      </c>
      <c r="C101" s="16"/>
      <c r="D101" s="16"/>
      <c r="E101" s="92"/>
      <c r="F101" s="362"/>
      <c r="G101" s="276"/>
      <c r="H101" s="257"/>
      <c r="I101" s="257"/>
      <c r="J101" s="257"/>
      <c r="K101" s="257"/>
      <c r="L101" s="276"/>
      <c r="M101" s="392"/>
      <c r="N101" s="257"/>
      <c r="O101" s="257"/>
      <c r="P101" s="257"/>
      <c r="Q101" s="308"/>
      <c r="R101" s="308"/>
    </row>
    <row r="102" spans="1:18" ht="15" thickBot="1" x14ac:dyDescent="0.4">
      <c r="A102" s="4"/>
      <c r="B102" s="25"/>
      <c r="C102" s="26"/>
      <c r="D102" s="26"/>
      <c r="E102" s="27"/>
      <c r="F102" s="359"/>
      <c r="G102" s="409"/>
      <c r="H102" s="410"/>
      <c r="I102" s="410"/>
      <c r="J102" s="410"/>
      <c r="K102" s="410"/>
      <c r="L102" s="409"/>
      <c r="M102" s="411"/>
      <c r="N102" s="410"/>
      <c r="O102" s="410"/>
      <c r="P102" s="410"/>
      <c r="Q102" s="28"/>
      <c r="R102" s="28"/>
    </row>
    <row r="103" spans="1:18" ht="15" thickBot="1" x14ac:dyDescent="0.4">
      <c r="A103" s="4"/>
      <c r="B103" s="441"/>
      <c r="C103" s="442"/>
      <c r="D103" s="442"/>
      <c r="E103" s="443"/>
      <c r="F103" s="363"/>
      <c r="G103" s="277"/>
      <c r="H103" s="256"/>
      <c r="I103" s="256"/>
      <c r="J103" s="256"/>
      <c r="K103" s="256"/>
      <c r="L103" s="277"/>
      <c r="M103" s="393"/>
      <c r="N103" s="256"/>
      <c r="O103" s="256"/>
      <c r="P103" s="256"/>
      <c r="Q103" s="260"/>
      <c r="R103" s="260"/>
    </row>
    <row r="104" spans="1:18" ht="15" thickBot="1" x14ac:dyDescent="0.4">
      <c r="A104" s="4"/>
      <c r="B104" s="435" t="s">
        <v>51</v>
      </c>
      <c r="C104" s="436"/>
      <c r="D104" s="436"/>
      <c r="E104" s="437"/>
      <c r="F104" s="364"/>
      <c r="G104" s="271" t="s">
        <v>40</v>
      </c>
      <c r="H104" s="192" t="s">
        <v>40</v>
      </c>
      <c r="I104" s="192" t="s">
        <v>40</v>
      </c>
      <c r="J104" s="192" t="s">
        <v>40</v>
      </c>
      <c r="K104" s="192" t="s">
        <v>40</v>
      </c>
      <c r="L104" s="271" t="s">
        <v>40</v>
      </c>
      <c r="M104" s="192" t="s">
        <v>40</v>
      </c>
      <c r="N104" s="192" t="s">
        <v>40</v>
      </c>
      <c r="O104" s="192" t="s">
        <v>40</v>
      </c>
      <c r="P104" s="192" t="s">
        <v>40</v>
      </c>
      <c r="Q104" s="11" t="s">
        <v>40</v>
      </c>
      <c r="R104" s="11" t="s">
        <v>40</v>
      </c>
    </row>
    <row r="105" spans="1:18" x14ac:dyDescent="0.35">
      <c r="A105" s="4"/>
      <c r="B105" s="29"/>
      <c r="C105" s="30" t="s">
        <v>52</v>
      </c>
      <c r="D105" s="30"/>
      <c r="E105" s="348"/>
      <c r="F105" s="363"/>
      <c r="G105" s="273" t="s">
        <v>245</v>
      </c>
      <c r="H105" s="194" t="s">
        <v>245</v>
      </c>
      <c r="I105" s="194" t="s">
        <v>245</v>
      </c>
      <c r="J105" s="194" t="s">
        <v>245</v>
      </c>
      <c r="K105" s="194" t="s">
        <v>245</v>
      </c>
      <c r="L105" s="273" t="s">
        <v>245</v>
      </c>
      <c r="M105" s="194" t="s">
        <v>245</v>
      </c>
      <c r="N105" s="194" t="s">
        <v>245</v>
      </c>
      <c r="O105" s="194" t="s">
        <v>245</v>
      </c>
      <c r="P105" s="194" t="s">
        <v>245</v>
      </c>
      <c r="Q105" s="337" t="s">
        <v>245</v>
      </c>
      <c r="R105" s="337" t="s">
        <v>245</v>
      </c>
    </row>
    <row r="106" spans="1:18" ht="15" thickBot="1" x14ac:dyDescent="0.4">
      <c r="A106" s="4"/>
      <c r="B106" s="12"/>
      <c r="C106" s="365" t="s">
        <v>137</v>
      </c>
      <c r="D106" s="18"/>
      <c r="E106" s="31"/>
      <c r="F106" s="360"/>
      <c r="G106" s="273" t="s">
        <v>245</v>
      </c>
      <c r="H106" s="194" t="s">
        <v>245</v>
      </c>
      <c r="I106" s="194" t="s">
        <v>245</v>
      </c>
      <c r="J106" s="194" t="s">
        <v>245</v>
      </c>
      <c r="K106" s="194" t="s">
        <v>245</v>
      </c>
      <c r="L106" s="273" t="s">
        <v>245</v>
      </c>
      <c r="M106" s="194" t="s">
        <v>245</v>
      </c>
      <c r="N106" s="194" t="s">
        <v>245</v>
      </c>
      <c r="O106" s="194" t="s">
        <v>245</v>
      </c>
      <c r="P106" s="194" t="s">
        <v>245</v>
      </c>
      <c r="Q106" s="336" t="s">
        <v>245</v>
      </c>
      <c r="R106" s="336" t="s">
        <v>245</v>
      </c>
    </row>
    <row r="107" spans="1:18" x14ac:dyDescent="0.35">
      <c r="A107" s="4"/>
      <c r="B107" s="12" t="s">
        <v>48</v>
      </c>
      <c r="C107" s="16"/>
      <c r="D107" s="16"/>
      <c r="E107" s="92"/>
      <c r="F107" s="362"/>
      <c r="G107" s="275"/>
      <c r="H107" s="258"/>
      <c r="I107" s="258"/>
      <c r="J107" s="258"/>
      <c r="K107" s="258"/>
      <c r="L107" s="275"/>
      <c r="M107" s="394"/>
      <c r="N107" s="258"/>
      <c r="O107" s="258"/>
      <c r="P107" s="258"/>
      <c r="Q107" s="261"/>
      <c r="R107" s="261"/>
    </row>
    <row r="108" spans="1:18" ht="15" thickBot="1" x14ac:dyDescent="0.4">
      <c r="A108" s="4"/>
      <c r="B108" s="12" t="s">
        <v>49</v>
      </c>
      <c r="C108" s="16"/>
      <c r="D108" s="16"/>
      <c r="E108" s="92" t="s">
        <v>50</v>
      </c>
      <c r="F108" s="362"/>
      <c r="G108" s="276"/>
      <c r="H108" s="257"/>
      <c r="I108" s="257"/>
      <c r="J108" s="257"/>
      <c r="K108" s="257"/>
      <c r="L108" s="276"/>
      <c r="M108" s="201"/>
      <c r="N108" s="257"/>
      <c r="O108" s="257"/>
      <c r="P108" s="257"/>
      <c r="Q108" s="262"/>
      <c r="R108" s="262"/>
    </row>
    <row r="109" spans="1:18" ht="15" thickBot="1" x14ac:dyDescent="0.4">
      <c r="A109" s="4"/>
      <c r="B109" s="32"/>
      <c r="C109" s="33"/>
      <c r="D109" s="33"/>
      <c r="E109" s="34"/>
      <c r="F109" s="360"/>
      <c r="G109" s="409"/>
      <c r="H109" s="410"/>
      <c r="I109" s="410"/>
      <c r="J109" s="410"/>
      <c r="K109" s="410"/>
      <c r="L109" s="409"/>
      <c r="M109" s="410"/>
      <c r="N109" s="410"/>
      <c r="O109" s="410"/>
      <c r="P109" s="410"/>
      <c r="Q109" s="28"/>
      <c r="R109" s="28"/>
    </row>
    <row r="110" spans="1:18" ht="15" thickBot="1" x14ac:dyDescent="0.4">
      <c r="A110" s="4"/>
      <c r="B110" s="441"/>
      <c r="C110" s="442"/>
      <c r="D110" s="442"/>
      <c r="E110" s="443"/>
      <c r="F110" s="363"/>
      <c r="G110" s="277"/>
      <c r="H110" s="256"/>
      <c r="I110" s="256"/>
      <c r="J110" s="256"/>
      <c r="K110" s="256"/>
      <c r="L110" s="277"/>
      <c r="M110" s="256"/>
      <c r="N110" s="256"/>
      <c r="O110" s="256"/>
      <c r="P110" s="256"/>
      <c r="Q110" s="260"/>
      <c r="R110" s="260"/>
    </row>
    <row r="111" spans="1:18" ht="39.75" customHeight="1" thickBot="1" x14ac:dyDescent="0.4">
      <c r="A111" s="4"/>
      <c r="B111" s="444" t="s">
        <v>67</v>
      </c>
      <c r="C111" s="445"/>
      <c r="D111" s="445"/>
      <c r="E111" s="446"/>
      <c r="F111" s="366"/>
      <c r="G111" s="271" t="s">
        <v>40</v>
      </c>
      <c r="H111" s="192" t="s">
        <v>40</v>
      </c>
      <c r="I111" s="192" t="s">
        <v>40</v>
      </c>
      <c r="J111" s="192" t="s">
        <v>40</v>
      </c>
      <c r="K111" s="192" t="s">
        <v>40</v>
      </c>
      <c r="L111" s="271" t="s">
        <v>40</v>
      </c>
      <c r="M111" s="192" t="s">
        <v>40</v>
      </c>
      <c r="N111" s="192" t="s">
        <v>40</v>
      </c>
      <c r="O111" s="192" t="s">
        <v>40</v>
      </c>
      <c r="P111" s="192" t="s">
        <v>40</v>
      </c>
      <c r="Q111" s="11" t="s">
        <v>40</v>
      </c>
      <c r="R111" s="11" t="s">
        <v>40</v>
      </c>
    </row>
    <row r="112" spans="1:18" ht="15" thickBot="1" x14ac:dyDescent="0.4">
      <c r="A112" s="4"/>
      <c r="B112" s="12"/>
      <c r="C112" s="367" t="s">
        <v>53</v>
      </c>
      <c r="D112" s="367"/>
      <c r="E112" s="368"/>
      <c r="F112" s="360"/>
      <c r="G112" s="369">
        <f>17792000/G93</f>
        <v>20.425453752281676</v>
      </c>
      <c r="H112" s="369">
        <f>16259000/H93</f>
        <v>17.120575859556311</v>
      </c>
      <c r="I112" s="370">
        <v>22.5</v>
      </c>
      <c r="J112" s="370">
        <v>15.9</v>
      </c>
      <c r="K112" s="370">
        <v>15.655226555672408</v>
      </c>
      <c r="L112" s="369">
        <v>16.491968096525966</v>
      </c>
      <c r="M112" s="370">
        <v>17.943212151276782</v>
      </c>
      <c r="N112" s="370">
        <v>19.254323545886479</v>
      </c>
      <c r="O112" s="370">
        <f>18367400/O93</f>
        <v>20.500520119471219</v>
      </c>
      <c r="P112" s="370">
        <v>22.070059883354926</v>
      </c>
      <c r="Q112" s="371">
        <f>22318000/Q93</f>
        <v>23.143025724036164</v>
      </c>
      <c r="R112" s="371">
        <f>24712100/R93</f>
        <v>24.953298584114048</v>
      </c>
    </row>
    <row r="113" spans="1:18" ht="15" customHeight="1" x14ac:dyDescent="0.35">
      <c r="A113" s="4"/>
      <c r="B113" s="12" t="s">
        <v>48</v>
      </c>
      <c r="C113" s="16"/>
      <c r="D113" s="16"/>
      <c r="E113" s="92" t="s">
        <v>144</v>
      </c>
      <c r="F113" s="362"/>
      <c r="G113" s="278"/>
      <c r="H113" s="197"/>
      <c r="I113" s="197"/>
      <c r="J113" s="197"/>
      <c r="K113" s="197"/>
      <c r="L113" s="278"/>
      <c r="M113" s="197"/>
      <c r="N113" s="197"/>
      <c r="O113" s="197"/>
      <c r="P113" s="197"/>
      <c r="Q113" s="261"/>
      <c r="R113" s="261"/>
    </row>
    <row r="114" spans="1:18" ht="15" customHeight="1" thickBot="1" x14ac:dyDescent="0.4">
      <c r="A114" s="4"/>
      <c r="B114" s="12" t="s">
        <v>49</v>
      </c>
      <c r="C114" s="16"/>
      <c r="D114" s="16"/>
      <c r="E114" s="92" t="s">
        <v>50</v>
      </c>
      <c r="F114" s="362"/>
      <c r="G114" s="279"/>
      <c r="H114" s="198"/>
      <c r="I114" s="198"/>
      <c r="J114" s="198"/>
      <c r="K114" s="198"/>
      <c r="L114" s="279"/>
      <c r="M114" s="395"/>
      <c r="N114" s="198"/>
      <c r="O114" s="198"/>
      <c r="P114" s="198"/>
      <c r="Q114" s="308"/>
      <c r="R114" s="308"/>
    </row>
    <row r="115" spans="1:18" ht="15" thickBot="1" x14ac:dyDescent="0.4">
      <c r="A115" s="4"/>
      <c r="B115" s="32"/>
      <c r="C115" s="33"/>
      <c r="D115" s="33"/>
      <c r="E115" s="34"/>
      <c r="F115" s="360"/>
      <c r="G115" s="412"/>
      <c r="H115" s="413"/>
      <c r="I115" s="413"/>
      <c r="J115" s="413"/>
      <c r="K115" s="413"/>
      <c r="L115" s="412"/>
      <c r="M115" s="413"/>
      <c r="N115" s="413"/>
      <c r="O115" s="413"/>
      <c r="P115" s="413"/>
      <c r="Q115" s="373"/>
      <c r="R115" s="373"/>
    </row>
    <row r="116" spans="1:18" ht="32.25" customHeight="1" thickBot="1" x14ac:dyDescent="0.4">
      <c r="A116" s="4"/>
      <c r="B116" s="438" t="s">
        <v>68</v>
      </c>
      <c r="C116" s="439"/>
      <c r="D116" s="439"/>
      <c r="E116" s="440"/>
      <c r="F116" s="374"/>
      <c r="G116" s="277"/>
      <c r="H116" s="256"/>
      <c r="I116" s="256"/>
      <c r="J116" s="256"/>
      <c r="K116" s="256"/>
      <c r="L116" s="277"/>
      <c r="M116" s="256"/>
      <c r="N116" s="256"/>
      <c r="O116" s="256"/>
      <c r="P116" s="256"/>
      <c r="Q116" s="260"/>
      <c r="R116" s="260"/>
    </row>
    <row r="117" spans="1:18" ht="32.25" customHeight="1" thickBot="1" x14ac:dyDescent="0.4">
      <c r="A117" s="4"/>
      <c r="B117" s="450" t="s">
        <v>54</v>
      </c>
      <c r="C117" s="451"/>
      <c r="D117" s="451"/>
      <c r="E117" s="452"/>
      <c r="F117" s="375"/>
      <c r="G117" s="271" t="s">
        <v>40</v>
      </c>
      <c r="H117" s="192" t="s">
        <v>40</v>
      </c>
      <c r="I117" s="192" t="s">
        <v>40</v>
      </c>
      <c r="J117" s="192" t="s">
        <v>40</v>
      </c>
      <c r="K117" s="192" t="s">
        <v>40</v>
      </c>
      <c r="L117" s="271" t="s">
        <v>40</v>
      </c>
      <c r="M117" s="192" t="s">
        <v>40</v>
      </c>
      <c r="N117" s="192" t="s">
        <v>40</v>
      </c>
      <c r="O117" s="192" t="s">
        <v>40</v>
      </c>
      <c r="P117" s="192" t="s">
        <v>40</v>
      </c>
      <c r="Q117" s="11" t="s">
        <v>40</v>
      </c>
      <c r="R117" s="11" t="s">
        <v>40</v>
      </c>
    </row>
    <row r="118" spans="1:18" x14ac:dyDescent="0.35">
      <c r="A118" s="4"/>
      <c r="B118" s="22"/>
      <c r="C118" s="13" t="s">
        <v>135</v>
      </c>
      <c r="D118" s="13"/>
      <c r="E118" s="37"/>
      <c r="F118" s="360"/>
      <c r="G118" s="272" t="s">
        <v>245</v>
      </c>
      <c r="H118" s="193" t="s">
        <v>245</v>
      </c>
      <c r="I118" s="193" t="s">
        <v>245</v>
      </c>
      <c r="J118" s="193" t="s">
        <v>245</v>
      </c>
      <c r="K118" s="193" t="s">
        <v>245</v>
      </c>
      <c r="L118" s="272" t="s">
        <v>245</v>
      </c>
      <c r="M118" s="193" t="s">
        <v>245</v>
      </c>
      <c r="N118" s="193" t="s">
        <v>245</v>
      </c>
      <c r="O118" s="193" t="s">
        <v>245</v>
      </c>
      <c r="P118" s="193" t="s">
        <v>245</v>
      </c>
      <c r="Q118" s="335" t="s">
        <v>245</v>
      </c>
      <c r="R118" s="335" t="s">
        <v>245</v>
      </c>
    </row>
    <row r="119" spans="1:18" ht="15" thickBot="1" x14ac:dyDescent="0.4">
      <c r="A119" s="4"/>
      <c r="B119" s="38"/>
      <c r="C119" s="17" t="s">
        <v>55</v>
      </c>
      <c r="D119" s="17"/>
      <c r="E119" s="39"/>
      <c r="F119" s="360"/>
      <c r="G119" s="280" t="s">
        <v>245</v>
      </c>
      <c r="H119" s="200" t="s">
        <v>245</v>
      </c>
      <c r="I119" s="200" t="s">
        <v>245</v>
      </c>
      <c r="J119" s="200" t="s">
        <v>245</v>
      </c>
      <c r="K119" s="200" t="s">
        <v>245</v>
      </c>
      <c r="L119" s="280" t="s">
        <v>245</v>
      </c>
      <c r="M119" s="200" t="s">
        <v>245</v>
      </c>
      <c r="N119" s="200" t="s">
        <v>245</v>
      </c>
      <c r="O119" s="200" t="s">
        <v>245</v>
      </c>
      <c r="P119" s="200" t="s">
        <v>245</v>
      </c>
      <c r="Q119" s="340" t="s">
        <v>245</v>
      </c>
      <c r="R119" s="340" t="s">
        <v>245</v>
      </c>
    </row>
    <row r="120" spans="1:18" x14ac:dyDescent="0.35">
      <c r="A120" s="4"/>
      <c r="B120" s="12" t="s">
        <v>48</v>
      </c>
      <c r="C120" s="16"/>
      <c r="D120" s="16"/>
      <c r="E120" s="92"/>
      <c r="F120" s="362"/>
      <c r="G120" s="278"/>
      <c r="H120" s="197"/>
      <c r="I120" s="197"/>
      <c r="J120" s="197"/>
      <c r="K120" s="197"/>
      <c r="L120" s="278"/>
      <c r="M120" s="197"/>
      <c r="N120" s="197"/>
      <c r="O120" s="197"/>
      <c r="P120" s="197"/>
      <c r="Q120" s="36"/>
      <c r="R120" s="36"/>
    </row>
    <row r="121" spans="1:18" ht="15" thickBot="1" x14ac:dyDescent="0.4">
      <c r="A121" s="4"/>
      <c r="B121" s="40" t="s">
        <v>49</v>
      </c>
      <c r="C121" s="41"/>
      <c r="D121" s="41"/>
      <c r="E121" s="376" t="s">
        <v>50</v>
      </c>
      <c r="F121" s="377"/>
      <c r="G121" s="281"/>
      <c r="H121" s="201"/>
      <c r="I121" s="201"/>
      <c r="J121" s="201"/>
      <c r="K121" s="201"/>
      <c r="L121" s="281"/>
      <c r="M121" s="201"/>
      <c r="N121" s="201"/>
      <c r="O121" s="201"/>
      <c r="P121" s="201"/>
      <c r="Q121" s="24"/>
      <c r="R121" s="24"/>
    </row>
    <row r="122" spans="1:18" ht="23" x14ac:dyDescent="0.5">
      <c r="A122" s="4"/>
      <c r="B122" s="397" t="s">
        <v>56</v>
      </c>
      <c r="C122" s="398" t="str">
        <f xml:space="preserve"> C88</f>
        <v>Care benefit</v>
      </c>
      <c r="D122" s="398"/>
      <c r="E122" s="399"/>
      <c r="F122" s="362"/>
      <c r="G122" s="282"/>
      <c r="H122" s="199"/>
      <c r="I122" s="199"/>
      <c r="J122" s="199"/>
      <c r="K122" s="199"/>
      <c r="L122" s="199"/>
      <c r="M122" s="202"/>
      <c r="N122" s="199"/>
      <c r="O122" s="199"/>
      <c r="P122" s="199"/>
    </row>
    <row r="123" spans="1:18" x14ac:dyDescent="0.35">
      <c r="A123" s="4"/>
      <c r="B123" s="4"/>
      <c r="C123" s="43"/>
      <c r="D123" s="43"/>
      <c r="E123" s="44"/>
      <c r="F123" s="44"/>
      <c r="G123" s="352"/>
      <c r="H123" s="345"/>
      <c r="I123" s="345"/>
      <c r="J123" s="345"/>
      <c r="K123" s="345"/>
      <c r="L123" s="345"/>
      <c r="M123" s="345"/>
      <c r="N123" s="345"/>
      <c r="O123" s="345"/>
      <c r="P123" s="345"/>
    </row>
    <row r="124" spans="1:18" x14ac:dyDescent="0.35">
      <c r="A124" s="4"/>
      <c r="B124" s="4"/>
      <c r="C124" s="43"/>
      <c r="D124" s="43"/>
      <c r="E124" s="44"/>
      <c r="F124" s="44"/>
      <c r="G124" s="352"/>
      <c r="H124" s="345"/>
      <c r="I124" s="345"/>
      <c r="J124" s="345"/>
      <c r="K124" s="345"/>
      <c r="L124" s="345"/>
      <c r="M124" s="345"/>
      <c r="N124" s="345"/>
      <c r="O124" s="345"/>
      <c r="P124" s="345"/>
    </row>
    <row r="125" spans="1:18" x14ac:dyDescent="0.35">
      <c r="A125" s="4"/>
      <c r="C125" s="43"/>
      <c r="D125" s="43"/>
      <c r="E125" s="44"/>
      <c r="F125" s="44"/>
      <c r="G125" s="352"/>
      <c r="H125" s="345"/>
      <c r="I125" s="345"/>
      <c r="J125" s="345"/>
      <c r="K125" s="345"/>
      <c r="L125" s="345"/>
      <c r="M125" s="345"/>
      <c r="N125" s="345"/>
      <c r="O125" s="345"/>
      <c r="P125" s="345"/>
    </row>
    <row r="126" spans="1:18" x14ac:dyDescent="0.35">
      <c r="M126" s="345"/>
    </row>
    <row r="128" spans="1:18" ht="34.5" customHeight="1" x14ac:dyDescent="0.45">
      <c r="C128" s="307"/>
      <c r="D128" s="307"/>
      <c r="E128" s="307"/>
    </row>
    <row r="130" spans="2:2" ht="22.5" x14ac:dyDescent="0.45">
      <c r="B130" s="60" t="s">
        <v>57</v>
      </c>
    </row>
  </sheetData>
  <mergeCells count="24">
    <mergeCell ref="B76:E76"/>
    <mergeCell ref="B77:E77"/>
    <mergeCell ref="B63:E63"/>
    <mergeCell ref="B117:E117"/>
    <mergeCell ref="B110:E110"/>
    <mergeCell ref="B111:E111"/>
    <mergeCell ref="B116:E116"/>
    <mergeCell ref="B104:E104"/>
    <mergeCell ref="B92:E92"/>
    <mergeCell ref="B103:E103"/>
    <mergeCell ref="B71:E71"/>
    <mergeCell ref="B70:E70"/>
    <mergeCell ref="B1:E1"/>
    <mergeCell ref="B2:E2"/>
    <mergeCell ref="B3:E3"/>
    <mergeCell ref="B52:E52"/>
    <mergeCell ref="B64:E64"/>
    <mergeCell ref="B37:E37"/>
    <mergeCell ref="B31:E31"/>
    <mergeCell ref="B12:E12"/>
    <mergeCell ref="B24:E24"/>
    <mergeCell ref="B23:E23"/>
    <mergeCell ref="B30:E30"/>
    <mergeCell ref="B36:E36"/>
  </mergeCells>
  <conditionalFormatting sqref="C11">
    <cfRule type="cellIs" dxfId="44" priority="23" stopIfTrue="1" operator="equal">
      <formula>"Sometimes"</formula>
    </cfRule>
    <cfRule type="cellIs" dxfId="43" priority="24" stopIfTrue="1" operator="equal">
      <formula>"Yes"</formula>
    </cfRule>
  </conditionalFormatting>
  <conditionalFormatting sqref="E9">
    <cfRule type="containsText" dxfId="42" priority="19" stopIfTrue="1" operator="containsText" text="Voluntary Private">
      <formula>NOT(ISERROR(SEARCH("Voluntary Private",E9)))</formula>
    </cfRule>
    <cfRule type="containsText" dxfId="41" priority="20" stopIfTrue="1" operator="containsText" text="Mandatory Private">
      <formula>NOT(ISERROR(SEARCH("Mandatory Private",E9)))</formula>
    </cfRule>
    <cfRule type="containsText" dxfId="40" priority="21" stopIfTrue="1" operator="containsText" text="Public">
      <formula>NOT(ISERROR(SEARCH("Public",E9)))</formula>
    </cfRule>
    <cfRule type="containsText" dxfId="39" priority="22" stopIfTrue="1" operator="containsText" text="Public">
      <formula>NOT(ISERROR(SEARCH("Public",E9)))</formula>
    </cfRule>
  </conditionalFormatting>
  <conditionalFormatting sqref="C51">
    <cfRule type="cellIs" dxfId="38" priority="16" stopIfTrue="1" operator="equal">
      <formula>"Sometimes"</formula>
    </cfRule>
    <cfRule type="cellIs" dxfId="37" priority="17" stopIfTrue="1" operator="equal">
      <formula>"Yes"</formula>
    </cfRule>
  </conditionalFormatting>
  <conditionalFormatting sqref="E49">
    <cfRule type="containsText" dxfId="36" priority="12" stopIfTrue="1" operator="containsText" text="Voluntary Private">
      <formula>NOT(ISERROR(SEARCH("Voluntary Private",E49)))</formula>
    </cfRule>
    <cfRule type="containsText" dxfId="35" priority="13" stopIfTrue="1" operator="containsText" text="Mandatory Private">
      <formula>NOT(ISERROR(SEARCH("Mandatory Private",E49)))</formula>
    </cfRule>
    <cfRule type="containsText" dxfId="34" priority="14" stopIfTrue="1" operator="containsText" text="Public">
      <formula>NOT(ISERROR(SEARCH("Public",E49)))</formula>
    </cfRule>
    <cfRule type="containsText" dxfId="33" priority="15" stopIfTrue="1" operator="containsText" text="Public">
      <formula>NOT(ISERROR(SEARCH("Public",E49)))</formula>
    </cfRule>
  </conditionalFormatting>
  <conditionalFormatting sqref="C91">
    <cfRule type="cellIs" dxfId="32" priority="9" stopIfTrue="1" operator="equal">
      <formula>"Sometimes"</formula>
    </cfRule>
    <cfRule type="cellIs" dxfId="31" priority="10" stopIfTrue="1" operator="equal">
      <formula>"Yes"</formula>
    </cfRule>
  </conditionalFormatting>
  <conditionalFormatting sqref="E89">
    <cfRule type="containsText" dxfId="30" priority="5" stopIfTrue="1" operator="containsText" text="Voluntary Private">
      <formula>NOT(ISERROR(SEARCH("Voluntary Private",E89)))</formula>
    </cfRule>
    <cfRule type="containsText" dxfId="29" priority="6" stopIfTrue="1" operator="containsText" text="Mandatory Private">
      <formula>NOT(ISERROR(SEARCH("Mandatory Private",E89)))</formula>
    </cfRule>
    <cfRule type="containsText" dxfId="28" priority="7" stopIfTrue="1" operator="containsText" text="Public">
      <formula>NOT(ISERROR(SEARCH("Public",E89)))</formula>
    </cfRule>
    <cfRule type="containsText" dxfId="27" priority="8" stopIfTrue="1" operator="containsText" text="Public">
      <formula>NOT(ISERROR(SEARCH("Public",E89)))</formula>
    </cfRule>
  </conditionalFormatting>
  <conditionalFormatting sqref="E11">
    <cfRule type="cellIs" dxfId="26" priority="3" stopIfTrue="1" operator="equal">
      <formula>"Yes"</formula>
    </cfRule>
  </conditionalFormatting>
  <conditionalFormatting sqref="E51">
    <cfRule type="cellIs" dxfId="25" priority="2" stopIfTrue="1" operator="equal">
      <formula>"Yes"</formula>
    </cfRule>
  </conditionalFormatting>
  <conditionalFormatting sqref="E91">
    <cfRule type="cellIs" dxfId="24" priority="1" stopIfTrue="1" operator="equal">
      <formula>"Yes"</formula>
    </cfRule>
  </conditionalFormatting>
  <dataValidations disablePrompts="1" count="5">
    <dataValidation type="list" allowBlank="1" showInputMessage="1" showErrorMessage="1" sqref="G99:R99 G19:R19 G59:R59">
      <formula1>YearUnit</formula1>
    </dataValidation>
    <dataValidation type="list" allowBlank="1" showInputMessage="1" showErrorMessage="1" sqref="C9 C49 C89">
      <formula1>FamilySB</formula1>
    </dataValidation>
    <dataValidation type="list" allowBlank="1" showInputMessage="1" showErrorMessage="1" sqref="C10 C90 C50">
      <formula1>MeansTested</formula1>
    </dataValidation>
    <dataValidation type="list" allowBlank="1" showInputMessage="1" showErrorMessage="1" sqref="C11 C51 C91">
      <formula1>Supplement</formula1>
    </dataValidation>
    <dataValidation type="list" allowBlank="1" showInputMessage="1" showErrorMessage="1" sqref="E9 E89 E49">
      <formula1>Source</formula1>
    </dataValidation>
  </dataValidations>
  <pageMargins left="0.70866141732283472" right="0.70866141732283472" top="0.74803149606299213" bottom="0.74803149606299213" header="0.31496062992125984" footer="0.31496062992125984"/>
  <pageSetup paperSize="9" scale="35" pageOrder="overThenDown" orientation="landscape" r:id="rId1"/>
  <headerFooter scaleWithDoc="0">
    <oddHeader>&amp;L&amp;F&amp;R&amp;A</oddHeader>
    <oddFooter>&amp;L&amp;F&amp;C&amp;A&amp;R&amp;P</oddFooter>
  </headerFooter>
  <rowBreaks count="2" manualBreakCount="2">
    <brk id="47" max="28" man="1"/>
    <brk id="84" max="28"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Tools!$D$27:$D$29</xm:f>
          </x14:formula1>
          <xm:sqref>E11 E51 E91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128"/>
  <sheetViews>
    <sheetView zoomScale="70" zoomScaleNormal="70" workbookViewId="0">
      <pane xSplit="5" ySplit="5" topLeftCell="F6" activePane="bottomRight" state="frozen"/>
      <selection activeCell="P4" sqref="P4"/>
      <selection pane="topRight" activeCell="P4" sqref="P4"/>
      <selection pane="bottomLeft" activeCell="P4" sqref="P4"/>
      <selection pane="bottomRight" activeCell="E33" sqref="E33:R34"/>
    </sheetView>
  </sheetViews>
  <sheetFormatPr defaultRowHeight="14.5" x14ac:dyDescent="0.35"/>
  <cols>
    <col min="2" max="2" width="20.81640625" customWidth="1"/>
    <col min="3" max="3" width="43.81640625" customWidth="1"/>
    <col min="4" max="4" width="37.1796875" customWidth="1"/>
    <col min="5" max="5" width="34.1796875" customWidth="1"/>
    <col min="6" max="6" width="4.1796875" style="56" customWidth="1"/>
    <col min="7" max="7" width="15.81640625" style="353" customWidth="1"/>
    <col min="8" max="16" width="15.81640625" style="346" customWidth="1"/>
    <col min="17" max="18" width="13.81640625" customWidth="1"/>
  </cols>
  <sheetData>
    <row r="1" spans="1:28" s="67" customFormat="1" ht="25.5" thickBot="1" x14ac:dyDescent="0.55000000000000004">
      <c r="A1" s="4"/>
      <c r="B1" s="453" t="s">
        <v>64</v>
      </c>
      <c r="C1" s="454"/>
      <c r="D1" s="454"/>
      <c r="E1" s="455"/>
      <c r="F1" s="66"/>
      <c r="G1" s="349"/>
      <c r="H1" s="342"/>
      <c r="I1" s="342"/>
      <c r="J1" s="342"/>
      <c r="K1" s="342"/>
      <c r="L1" s="342"/>
      <c r="M1" s="342"/>
      <c r="N1" s="342"/>
      <c r="O1" s="342"/>
      <c r="P1" s="342"/>
    </row>
    <row r="2" spans="1:28" ht="17.5" x14ac:dyDescent="0.35">
      <c r="A2" s="4"/>
      <c r="B2" s="456" t="s">
        <v>34</v>
      </c>
      <c r="C2" s="457"/>
      <c r="D2" s="457"/>
      <c r="E2" s="458"/>
      <c r="F2" s="46"/>
      <c r="G2" s="349"/>
      <c r="H2" s="342"/>
      <c r="I2" s="342"/>
      <c r="J2" s="342"/>
      <c r="K2" s="342"/>
      <c r="L2" s="342"/>
      <c r="M2" s="342"/>
      <c r="N2" s="342"/>
      <c r="O2" s="342"/>
      <c r="P2" s="342"/>
    </row>
    <row r="3" spans="1:28" ht="18" thickBot="1" x14ac:dyDescent="0.4">
      <c r="A3" s="4"/>
      <c r="B3" s="459" t="s">
        <v>35</v>
      </c>
      <c r="C3" s="460"/>
      <c r="D3" s="460"/>
      <c r="E3" s="461"/>
      <c r="F3" s="47"/>
      <c r="G3" s="349"/>
      <c r="H3" s="342"/>
      <c r="I3" s="342"/>
      <c r="J3" s="342"/>
      <c r="K3" s="342"/>
      <c r="L3" s="342"/>
      <c r="M3" s="342"/>
      <c r="N3" s="342"/>
      <c r="O3" s="342"/>
      <c r="P3" s="342"/>
    </row>
    <row r="4" spans="1:28" ht="25" x14ac:dyDescent="0.5">
      <c r="A4" s="5"/>
      <c r="B4" s="381" t="s">
        <v>69</v>
      </c>
      <c r="C4" s="382"/>
      <c r="D4" s="382"/>
      <c r="E4" s="383">
        <f>COUNTIF(B:B,"Programme Name:")</f>
        <v>2</v>
      </c>
      <c r="F4" s="5"/>
      <c r="G4" s="400"/>
      <c r="H4" s="401"/>
      <c r="I4" s="402"/>
      <c r="J4" s="402"/>
      <c r="K4" s="402"/>
      <c r="L4" s="402"/>
      <c r="M4" s="402"/>
      <c r="N4" s="415" t="s">
        <v>300</v>
      </c>
      <c r="O4" s="402"/>
      <c r="P4" s="401"/>
      <c r="Q4" s="407" t="s">
        <v>326</v>
      </c>
      <c r="R4" s="403"/>
    </row>
    <row r="5" spans="1:28" ht="25.5" thickBot="1" x14ac:dyDescent="0.55000000000000004">
      <c r="A5" s="5"/>
      <c r="B5" s="384" t="s">
        <v>66</v>
      </c>
      <c r="C5" s="385"/>
      <c r="D5" s="385"/>
      <c r="E5" s="386"/>
      <c r="F5" s="187"/>
      <c r="G5" s="404">
        <v>2007</v>
      </c>
      <c r="H5" s="405">
        <v>2008</v>
      </c>
      <c r="I5" s="405">
        <v>2009</v>
      </c>
      <c r="J5" s="405">
        <v>2010</v>
      </c>
      <c r="K5" s="405">
        <v>2011</v>
      </c>
      <c r="L5" s="405">
        <v>2012</v>
      </c>
      <c r="M5" s="405">
        <v>2013</v>
      </c>
      <c r="N5" s="405">
        <v>2014</v>
      </c>
      <c r="O5" s="405">
        <v>2015</v>
      </c>
      <c r="P5" s="405">
        <v>2016</v>
      </c>
      <c r="Q5" s="408">
        <v>2017</v>
      </c>
      <c r="R5" s="406">
        <v>2018</v>
      </c>
    </row>
    <row r="6" spans="1:28" x14ac:dyDescent="0.35">
      <c r="A6" s="4"/>
      <c r="B6" s="4"/>
      <c r="C6" s="4"/>
      <c r="D6" s="4"/>
      <c r="E6" s="4"/>
      <c r="F6" s="4"/>
      <c r="G6" s="349"/>
      <c r="H6" s="342"/>
      <c r="I6" s="342"/>
      <c r="J6" s="342"/>
      <c r="K6" s="342"/>
      <c r="L6" s="342"/>
      <c r="M6" s="342"/>
      <c r="N6" s="342"/>
      <c r="O6" s="342"/>
      <c r="P6" s="342"/>
    </row>
    <row r="7" spans="1:28" ht="18" thickBot="1" x14ac:dyDescent="0.4">
      <c r="A7" s="4"/>
      <c r="B7" s="64"/>
      <c r="C7" s="63"/>
      <c r="D7" s="6"/>
      <c r="E7" s="6"/>
      <c r="F7" s="6"/>
      <c r="G7" s="349"/>
      <c r="H7" s="342"/>
      <c r="I7" s="342"/>
      <c r="J7" s="342"/>
      <c r="K7" s="342"/>
      <c r="L7" s="342"/>
      <c r="M7" s="342"/>
      <c r="N7" s="342"/>
      <c r="O7" s="342"/>
      <c r="P7" s="342"/>
    </row>
    <row r="8" spans="1:28" ht="112.5" customHeight="1" thickBot="1" x14ac:dyDescent="0.55000000000000004">
      <c r="A8" s="70">
        <f>COUNTIF(B$1:B8,"Programme Name:")</f>
        <v>1</v>
      </c>
      <c r="B8" s="151" t="s">
        <v>36</v>
      </c>
      <c r="C8" s="354" t="s">
        <v>345</v>
      </c>
      <c r="D8" s="355" t="s">
        <v>345</v>
      </c>
      <c r="E8" s="356"/>
      <c r="F8" s="357"/>
      <c r="G8" s="267"/>
      <c r="H8" s="190"/>
      <c r="I8" s="190"/>
      <c r="J8" s="190"/>
      <c r="K8" s="190"/>
      <c r="L8" s="190"/>
      <c r="M8" s="202"/>
      <c r="N8" s="190"/>
      <c r="O8" s="190"/>
      <c r="P8" s="190"/>
    </row>
    <row r="9" spans="1:28" ht="23.5" thickBot="1" x14ac:dyDescent="0.55000000000000004">
      <c r="A9" s="7"/>
      <c r="B9" s="8" t="s">
        <v>37</v>
      </c>
      <c r="C9" s="9" t="s">
        <v>24</v>
      </c>
      <c r="D9" s="151" t="s">
        <v>49</v>
      </c>
      <c r="E9" s="10" t="s">
        <v>119</v>
      </c>
      <c r="F9" s="358"/>
      <c r="G9" s="268"/>
      <c r="H9" s="189"/>
      <c r="I9" s="189"/>
      <c r="J9" s="189"/>
      <c r="K9" s="189"/>
      <c r="L9" s="189"/>
      <c r="M9" s="202"/>
      <c r="N9" s="189"/>
      <c r="O9" s="189"/>
      <c r="P9" s="189"/>
    </row>
    <row r="10" spans="1:28" ht="24.75" customHeight="1" thickBot="1" x14ac:dyDescent="0.4">
      <c r="A10" s="7"/>
      <c r="B10" s="8" t="s">
        <v>38</v>
      </c>
      <c r="C10" s="9" t="s">
        <v>9</v>
      </c>
      <c r="D10" s="151" t="s">
        <v>122</v>
      </c>
      <c r="E10" s="152">
        <v>1</v>
      </c>
      <c r="F10" s="358"/>
      <c r="G10" s="269"/>
      <c r="H10" s="191"/>
      <c r="I10" s="191"/>
      <c r="J10" s="191"/>
      <c r="K10" s="191"/>
      <c r="L10" s="191"/>
      <c r="M10" s="202"/>
      <c r="N10" s="191"/>
      <c r="O10" s="191"/>
      <c r="P10" s="191"/>
    </row>
    <row r="11" spans="1:28" ht="24.75" customHeight="1" thickBot="1" x14ac:dyDescent="0.55000000000000004">
      <c r="A11" s="4"/>
      <c r="B11" s="8" t="s">
        <v>78</v>
      </c>
      <c r="C11" s="94" t="s">
        <v>9</v>
      </c>
      <c r="D11" s="151" t="s">
        <v>145</v>
      </c>
      <c r="E11" s="209" t="s">
        <v>8</v>
      </c>
      <c r="F11" s="359"/>
      <c r="G11" s="270">
        <v>2007</v>
      </c>
      <c r="H11" s="259">
        <v>2008</v>
      </c>
      <c r="I11" s="259">
        <v>2009</v>
      </c>
      <c r="J11" s="259">
        <v>2010</v>
      </c>
      <c r="K11" s="259">
        <v>2011</v>
      </c>
      <c r="L11" s="270">
        <v>2012</v>
      </c>
      <c r="M11" s="259">
        <v>2013</v>
      </c>
      <c r="N11" s="259">
        <v>2014</v>
      </c>
      <c r="O11" s="259">
        <v>2015</v>
      </c>
      <c r="P11" s="259">
        <v>2016</v>
      </c>
      <c r="Q11" s="263">
        <v>2017</v>
      </c>
      <c r="R11" s="263">
        <v>2018</v>
      </c>
    </row>
    <row r="12" spans="1:28" ht="39.75" customHeight="1" thickBot="1" x14ac:dyDescent="0.4">
      <c r="A12" s="4"/>
      <c r="B12" s="447" t="s">
        <v>39</v>
      </c>
      <c r="C12" s="448"/>
      <c r="D12" s="448"/>
      <c r="E12" s="449"/>
      <c r="F12" s="378"/>
      <c r="G12" s="271" t="s">
        <v>40</v>
      </c>
      <c r="H12" s="192" t="s">
        <v>40</v>
      </c>
      <c r="I12" s="192" t="s">
        <v>40</v>
      </c>
      <c r="J12" s="192" t="s">
        <v>40</v>
      </c>
      <c r="K12" s="192" t="s">
        <v>40</v>
      </c>
      <c r="L12" s="271" t="s">
        <v>40</v>
      </c>
      <c r="M12" s="192" t="s">
        <v>40</v>
      </c>
      <c r="N12" s="192" t="s">
        <v>40</v>
      </c>
      <c r="O12" s="192" t="s">
        <v>40</v>
      </c>
      <c r="P12" s="192" t="s">
        <v>40</v>
      </c>
      <c r="Q12" s="11" t="s">
        <v>40</v>
      </c>
      <c r="R12" s="11" t="s">
        <v>40</v>
      </c>
    </row>
    <row r="13" spans="1:28" x14ac:dyDescent="0.35">
      <c r="A13" s="4"/>
      <c r="B13" s="12"/>
      <c r="C13" s="16" t="s">
        <v>41</v>
      </c>
      <c r="D13" s="16"/>
      <c r="E13" s="35"/>
      <c r="F13" s="360"/>
      <c r="G13" s="387">
        <v>2367</v>
      </c>
      <c r="H13" s="388">
        <v>5892</v>
      </c>
      <c r="I13" s="388">
        <v>31207.75</v>
      </c>
      <c r="J13" s="388">
        <v>31922.75</v>
      </c>
      <c r="K13" s="388">
        <v>15744.75</v>
      </c>
      <c r="L13" s="387">
        <v>13059.75</v>
      </c>
      <c r="M13" s="388">
        <v>13885.75</v>
      </c>
      <c r="N13" s="388">
        <v>12910.5</v>
      </c>
      <c r="O13" s="388">
        <v>12849.25</v>
      </c>
      <c r="P13" s="388">
        <v>14566.5</v>
      </c>
      <c r="Q13" s="335">
        <v>13286</v>
      </c>
      <c r="R13" s="335">
        <v>13200</v>
      </c>
      <c r="U13" s="419"/>
      <c r="V13" s="419"/>
      <c r="W13" s="419"/>
      <c r="X13" s="420"/>
      <c r="Y13" s="420"/>
      <c r="Z13" s="420"/>
      <c r="AA13" s="420"/>
    </row>
    <row r="14" spans="1:28" x14ac:dyDescent="0.35">
      <c r="A14" s="4"/>
      <c r="B14" s="14"/>
      <c r="C14" s="15" t="s">
        <v>42</v>
      </c>
      <c r="D14" s="15"/>
      <c r="E14" s="35"/>
      <c r="F14" s="360"/>
      <c r="G14" s="389">
        <v>871</v>
      </c>
      <c r="H14" s="390">
        <v>2633</v>
      </c>
      <c r="I14" s="390">
        <v>17172.75</v>
      </c>
      <c r="J14" s="390">
        <v>16939</v>
      </c>
      <c r="K14" s="390">
        <v>6988</v>
      </c>
      <c r="L14" s="389">
        <v>5540.5</v>
      </c>
      <c r="M14" s="390">
        <v>6320.75</v>
      </c>
      <c r="N14" s="390">
        <v>5988</v>
      </c>
      <c r="O14" s="390">
        <v>5636.75</v>
      </c>
      <c r="P14" s="390">
        <v>6597.75</v>
      </c>
      <c r="Q14" s="336">
        <v>5655.5</v>
      </c>
      <c r="R14" s="336">
        <v>5702.75</v>
      </c>
      <c r="U14" s="420"/>
      <c r="V14" s="420"/>
      <c r="W14" s="420"/>
      <c r="X14" s="421"/>
      <c r="Y14" s="421"/>
      <c r="Z14" s="421"/>
      <c r="AA14" s="421"/>
      <c r="AB14" s="418"/>
    </row>
    <row r="15" spans="1:28" x14ac:dyDescent="0.35">
      <c r="A15" s="4"/>
      <c r="B15" s="12"/>
      <c r="C15" s="17" t="s">
        <v>43</v>
      </c>
      <c r="D15" s="17"/>
      <c r="E15" s="31"/>
      <c r="F15" s="360"/>
      <c r="G15" s="389">
        <v>1496</v>
      </c>
      <c r="H15" s="390">
        <v>3259</v>
      </c>
      <c r="I15" s="390">
        <v>14035</v>
      </c>
      <c r="J15" s="390">
        <v>14983.75</v>
      </c>
      <c r="K15" s="390">
        <v>8756.75</v>
      </c>
      <c r="L15" s="389">
        <v>7519.25</v>
      </c>
      <c r="M15" s="390">
        <v>7565</v>
      </c>
      <c r="N15" s="390">
        <v>6922.5</v>
      </c>
      <c r="O15" s="390">
        <v>7212.5</v>
      </c>
      <c r="P15" s="390">
        <v>7968.75</v>
      </c>
      <c r="Q15" s="336">
        <v>7630.5</v>
      </c>
      <c r="R15" s="336">
        <v>7497.25</v>
      </c>
      <c r="U15" s="419"/>
      <c r="V15" s="419"/>
      <c r="W15" s="420"/>
      <c r="X15" s="421"/>
      <c r="Y15" s="421"/>
      <c r="Z15" s="421"/>
      <c r="AA15" s="421"/>
      <c r="AB15" s="418"/>
    </row>
    <row r="16" spans="1:28" x14ac:dyDescent="0.35">
      <c r="A16" s="4"/>
      <c r="B16" s="12"/>
      <c r="C16" s="19" t="s">
        <v>44</v>
      </c>
      <c r="D16" s="19"/>
      <c r="E16" s="37"/>
      <c r="F16" s="360"/>
      <c r="G16" s="273" t="s">
        <v>126</v>
      </c>
      <c r="H16" s="194" t="s">
        <v>126</v>
      </c>
      <c r="I16" s="194" t="s">
        <v>126</v>
      </c>
      <c r="J16" s="194" t="s">
        <v>126</v>
      </c>
      <c r="K16" s="194" t="s">
        <v>126</v>
      </c>
      <c r="L16" s="273" t="s">
        <v>126</v>
      </c>
      <c r="M16" s="194" t="s">
        <v>126</v>
      </c>
      <c r="N16" s="194" t="s">
        <v>126</v>
      </c>
      <c r="O16" s="194" t="s">
        <v>126</v>
      </c>
      <c r="P16" s="194" t="s">
        <v>126</v>
      </c>
      <c r="Q16" s="337" t="s">
        <v>245</v>
      </c>
      <c r="R16" s="337" t="s">
        <v>245</v>
      </c>
      <c r="U16" s="419"/>
      <c r="V16" s="419"/>
      <c r="W16" s="420"/>
      <c r="X16" s="421"/>
      <c r="Y16" s="421"/>
      <c r="Z16" s="421"/>
      <c r="AA16" s="421"/>
      <c r="AB16" s="418"/>
    </row>
    <row r="17" spans="1:28" x14ac:dyDescent="0.35">
      <c r="A17" s="4"/>
      <c r="B17" s="12"/>
      <c r="C17" s="15" t="s">
        <v>45</v>
      </c>
      <c r="D17" s="15"/>
      <c r="E17" s="35"/>
      <c r="F17" s="360"/>
      <c r="G17" s="273" t="s">
        <v>126</v>
      </c>
      <c r="H17" s="194" t="s">
        <v>126</v>
      </c>
      <c r="I17" s="194" t="s">
        <v>126</v>
      </c>
      <c r="J17" s="194" t="s">
        <v>126</v>
      </c>
      <c r="K17" s="194" t="s">
        <v>126</v>
      </c>
      <c r="L17" s="273" t="s">
        <v>126</v>
      </c>
      <c r="M17" s="194" t="s">
        <v>126</v>
      </c>
      <c r="N17" s="194" t="s">
        <v>126</v>
      </c>
      <c r="O17" s="194" t="s">
        <v>126</v>
      </c>
      <c r="P17" s="194" t="s">
        <v>126</v>
      </c>
      <c r="Q17" s="336" t="s">
        <v>245</v>
      </c>
      <c r="R17" s="336" t="s">
        <v>245</v>
      </c>
      <c r="U17" s="419"/>
      <c r="V17" s="420"/>
      <c r="W17" s="420"/>
      <c r="X17" s="421"/>
      <c r="Y17" s="421"/>
      <c r="Z17" s="421"/>
      <c r="AA17" s="421"/>
      <c r="AB17" s="418"/>
    </row>
    <row r="18" spans="1:28" x14ac:dyDescent="0.35">
      <c r="A18" s="4"/>
      <c r="B18" s="12"/>
      <c r="C18" s="17" t="s">
        <v>46</v>
      </c>
      <c r="D18" s="17"/>
      <c r="E18" s="31"/>
      <c r="F18" s="360"/>
      <c r="G18" s="273" t="s">
        <v>126</v>
      </c>
      <c r="H18" s="194" t="s">
        <v>126</v>
      </c>
      <c r="I18" s="194" t="s">
        <v>126</v>
      </c>
      <c r="J18" s="194" t="s">
        <v>126</v>
      </c>
      <c r="K18" s="194" t="s">
        <v>126</v>
      </c>
      <c r="L18" s="273" t="s">
        <v>126</v>
      </c>
      <c r="M18" s="194" t="s">
        <v>126</v>
      </c>
      <c r="N18" s="194" t="s">
        <v>126</v>
      </c>
      <c r="O18" s="194" t="s">
        <v>126</v>
      </c>
      <c r="P18" s="194" t="s">
        <v>126</v>
      </c>
      <c r="Q18" s="336" t="s">
        <v>245</v>
      </c>
      <c r="R18" s="336" t="s">
        <v>245</v>
      </c>
      <c r="U18" s="419"/>
      <c r="V18" s="419"/>
      <c r="W18" s="420"/>
      <c r="X18" s="421"/>
      <c r="Y18" s="421"/>
      <c r="Z18" s="421"/>
      <c r="AA18" s="421"/>
      <c r="AB18" s="418"/>
    </row>
    <row r="19" spans="1:28" ht="36" customHeight="1" thickBot="1" x14ac:dyDescent="0.4">
      <c r="A19" s="7"/>
      <c r="B19" s="57"/>
      <c r="C19" s="58"/>
      <c r="D19" s="58"/>
      <c r="E19" s="59" t="s">
        <v>47</v>
      </c>
      <c r="F19" s="361"/>
      <c r="G19" s="274" t="s">
        <v>0</v>
      </c>
      <c r="H19" s="195" t="s">
        <v>0</v>
      </c>
      <c r="I19" s="195" t="s">
        <v>0</v>
      </c>
      <c r="J19" s="195" t="s">
        <v>0</v>
      </c>
      <c r="K19" s="195" t="s">
        <v>0</v>
      </c>
      <c r="L19" s="274" t="s">
        <v>0</v>
      </c>
      <c r="M19" s="391" t="s">
        <v>0</v>
      </c>
      <c r="N19" s="195" t="s">
        <v>0</v>
      </c>
      <c r="O19" s="195" t="s">
        <v>0</v>
      </c>
      <c r="P19" s="195" t="s">
        <v>0</v>
      </c>
      <c r="Q19" s="264" t="s">
        <v>0</v>
      </c>
      <c r="R19" s="21" t="s">
        <v>0</v>
      </c>
      <c r="U19" s="419"/>
      <c r="V19" s="419"/>
      <c r="W19" s="420"/>
      <c r="X19" s="421"/>
      <c r="Y19" s="421"/>
      <c r="Z19" s="421"/>
      <c r="AA19" s="421"/>
      <c r="AB19" s="418"/>
    </row>
    <row r="20" spans="1:28" x14ac:dyDescent="0.35">
      <c r="A20" s="4"/>
      <c r="B20" s="12" t="s">
        <v>48</v>
      </c>
      <c r="C20" s="16"/>
      <c r="D20" s="16"/>
      <c r="E20" s="92"/>
      <c r="F20" s="362"/>
      <c r="G20" s="275"/>
      <c r="H20" s="258"/>
      <c r="I20" s="258"/>
      <c r="J20" s="258"/>
      <c r="K20" s="258"/>
      <c r="L20" s="275"/>
      <c r="M20" s="258"/>
      <c r="N20" s="258"/>
      <c r="O20" s="258"/>
      <c r="P20" s="258"/>
      <c r="Q20" s="261"/>
      <c r="R20" s="261"/>
      <c r="U20" s="419"/>
      <c r="V20" s="420"/>
      <c r="W20" s="420"/>
      <c r="X20" s="421"/>
      <c r="Y20" s="421"/>
      <c r="Z20" s="421"/>
      <c r="AA20" s="421"/>
      <c r="AB20" s="418"/>
    </row>
    <row r="21" spans="1:28" ht="15" thickBot="1" x14ac:dyDescent="0.4">
      <c r="A21" s="4"/>
      <c r="B21" s="12" t="s">
        <v>49</v>
      </c>
      <c r="C21" s="16"/>
      <c r="D21" s="16"/>
      <c r="E21" s="92"/>
      <c r="F21" s="362"/>
      <c r="G21" s="276"/>
      <c r="H21" s="257"/>
      <c r="I21" s="257"/>
      <c r="J21" s="257"/>
      <c r="K21" s="257"/>
      <c r="L21" s="276"/>
      <c r="M21" s="392"/>
      <c r="N21" s="257"/>
      <c r="O21" s="257"/>
      <c r="P21" s="417"/>
      <c r="Q21" s="308"/>
      <c r="R21" s="308"/>
      <c r="U21" s="419"/>
      <c r="V21" s="419"/>
      <c r="W21" s="420"/>
      <c r="X21" s="421"/>
      <c r="Y21" s="421"/>
      <c r="Z21" s="421"/>
      <c r="AA21" s="421"/>
      <c r="AB21" s="418"/>
    </row>
    <row r="22" spans="1:28" ht="15" thickBot="1" x14ac:dyDescent="0.4">
      <c r="A22" s="4"/>
      <c r="B22" s="25"/>
      <c r="C22" s="26"/>
      <c r="D22" s="26"/>
      <c r="E22" s="27"/>
      <c r="F22" s="359"/>
      <c r="G22" s="409"/>
      <c r="H22" s="410"/>
      <c r="I22" s="410"/>
      <c r="J22" s="410"/>
      <c r="K22" s="410"/>
      <c r="L22" s="409"/>
      <c r="M22" s="411"/>
      <c r="N22" s="410"/>
      <c r="O22" s="410"/>
      <c r="P22" s="410"/>
      <c r="Q22" s="28"/>
      <c r="R22" s="28"/>
      <c r="U22" s="419"/>
      <c r="V22" s="419"/>
      <c r="W22" s="420"/>
      <c r="X22" s="421"/>
      <c r="Y22" s="421"/>
      <c r="Z22" s="421"/>
      <c r="AA22" s="421"/>
      <c r="AB22" s="418"/>
    </row>
    <row r="23" spans="1:28" ht="15" thickBot="1" x14ac:dyDescent="0.4">
      <c r="A23" s="4"/>
      <c r="B23" s="441"/>
      <c r="C23" s="442"/>
      <c r="D23" s="442"/>
      <c r="E23" s="443"/>
      <c r="F23" s="363"/>
      <c r="G23" s="277"/>
      <c r="H23" s="256"/>
      <c r="I23" s="256"/>
      <c r="J23" s="256"/>
      <c r="K23" s="256"/>
      <c r="L23" s="277"/>
      <c r="M23" s="393"/>
      <c r="N23" s="256"/>
      <c r="O23" s="256"/>
      <c r="P23" s="256"/>
      <c r="Q23" s="260"/>
      <c r="R23" s="260"/>
    </row>
    <row r="24" spans="1:28" ht="15" thickBot="1" x14ac:dyDescent="0.4">
      <c r="A24" s="4"/>
      <c r="B24" s="435" t="s">
        <v>51</v>
      </c>
      <c r="C24" s="436"/>
      <c r="D24" s="436"/>
      <c r="E24" s="437"/>
      <c r="F24" s="364"/>
      <c r="G24" s="271" t="s">
        <v>40</v>
      </c>
      <c r="H24" s="192" t="s">
        <v>40</v>
      </c>
      <c r="I24" s="192" t="s">
        <v>40</v>
      </c>
      <c r="J24" s="192" t="s">
        <v>40</v>
      </c>
      <c r="K24" s="192" t="s">
        <v>40</v>
      </c>
      <c r="L24" s="271" t="s">
        <v>40</v>
      </c>
      <c r="M24" s="192" t="s">
        <v>40</v>
      </c>
      <c r="N24" s="192" t="s">
        <v>40</v>
      </c>
      <c r="O24" s="192" t="s">
        <v>40</v>
      </c>
      <c r="P24" s="192" t="s">
        <v>40</v>
      </c>
      <c r="Q24" s="11" t="s">
        <v>40</v>
      </c>
      <c r="R24" s="11" t="s">
        <v>40</v>
      </c>
    </row>
    <row r="25" spans="1:28" x14ac:dyDescent="0.35">
      <c r="A25" s="4"/>
      <c r="B25" s="29"/>
      <c r="C25" s="30" t="s">
        <v>52</v>
      </c>
      <c r="D25" s="30"/>
      <c r="E25" s="348"/>
      <c r="F25" s="363"/>
      <c r="G25" s="273">
        <v>6467</v>
      </c>
      <c r="H25" s="194">
        <v>15743</v>
      </c>
      <c r="I25" s="194">
        <v>54970</v>
      </c>
      <c r="J25" s="194">
        <v>32363</v>
      </c>
      <c r="K25" s="194">
        <v>19830</v>
      </c>
      <c r="L25" s="273">
        <v>19830</v>
      </c>
      <c r="M25" s="194">
        <v>20228</v>
      </c>
      <c r="N25" s="194">
        <v>19213</v>
      </c>
      <c r="O25" s="194">
        <v>21937</v>
      </c>
      <c r="P25" s="194">
        <v>22255</v>
      </c>
      <c r="Q25" s="337">
        <v>20577</v>
      </c>
      <c r="R25" s="337">
        <v>21802</v>
      </c>
    </row>
    <row r="26" spans="1:28" ht="15" thickBot="1" x14ac:dyDescent="0.4">
      <c r="A26" s="4"/>
      <c r="B26" s="12"/>
      <c r="C26" s="365" t="s">
        <v>137</v>
      </c>
      <c r="D26" s="18"/>
      <c r="E26" s="31"/>
      <c r="F26" s="360"/>
      <c r="G26" s="273">
        <v>5542</v>
      </c>
      <c r="H26" s="194">
        <v>9033</v>
      </c>
      <c r="I26" s="194" t="s">
        <v>126</v>
      </c>
      <c r="J26" s="194" t="s">
        <v>126</v>
      </c>
      <c r="K26" s="194" t="s">
        <v>126</v>
      </c>
      <c r="L26" s="273" t="s">
        <v>126</v>
      </c>
      <c r="M26" s="194" t="s">
        <v>126</v>
      </c>
      <c r="N26" s="194" t="s">
        <v>126</v>
      </c>
      <c r="O26" s="194" t="s">
        <v>126</v>
      </c>
      <c r="P26" s="194" t="s">
        <v>126</v>
      </c>
      <c r="Q26" s="336" t="s">
        <v>126</v>
      </c>
      <c r="R26" s="336" t="s">
        <v>126</v>
      </c>
    </row>
    <row r="27" spans="1:28" x14ac:dyDescent="0.35">
      <c r="A27" s="4"/>
      <c r="B27" s="12" t="s">
        <v>48</v>
      </c>
      <c r="C27" s="16"/>
      <c r="D27" s="16"/>
      <c r="E27" s="92"/>
      <c r="F27" s="362"/>
      <c r="G27" s="275"/>
      <c r="H27" s="258"/>
      <c r="I27" s="258"/>
      <c r="J27" s="258"/>
      <c r="K27" s="258"/>
      <c r="L27" s="275"/>
      <c r="M27" s="258"/>
      <c r="N27" s="258"/>
      <c r="O27" s="258"/>
      <c r="P27" s="258"/>
      <c r="Q27" s="261"/>
      <c r="R27" s="261"/>
    </row>
    <row r="28" spans="1:28" ht="15.75" customHeight="1" thickBot="1" x14ac:dyDescent="0.4">
      <c r="A28" s="4"/>
      <c r="B28" s="12" t="s">
        <v>49</v>
      </c>
      <c r="C28" s="16"/>
      <c r="D28" s="16"/>
      <c r="E28" s="92"/>
      <c r="F28" s="362"/>
      <c r="G28" s="276"/>
      <c r="H28" s="257"/>
      <c r="I28" s="257"/>
      <c r="J28" s="257"/>
      <c r="K28" s="257"/>
      <c r="L28" s="276"/>
      <c r="M28" s="392"/>
      <c r="N28" s="257"/>
      <c r="O28" s="257"/>
      <c r="P28" s="417"/>
      <c r="Q28" s="308"/>
      <c r="R28" s="308"/>
    </row>
    <row r="29" spans="1:28" ht="15" thickBot="1" x14ac:dyDescent="0.4">
      <c r="A29" s="4"/>
      <c r="B29" s="32"/>
      <c r="C29" s="33"/>
      <c r="D29" s="33"/>
      <c r="E29" s="34"/>
      <c r="F29" s="360"/>
      <c r="G29" s="409"/>
      <c r="H29" s="410"/>
      <c r="I29" s="410"/>
      <c r="J29" s="410"/>
      <c r="K29" s="410"/>
      <c r="L29" s="409"/>
      <c r="M29" s="410"/>
      <c r="N29" s="410"/>
      <c r="O29" s="410"/>
      <c r="P29" s="410"/>
      <c r="Q29" s="28"/>
      <c r="R29" s="28"/>
    </row>
    <row r="30" spans="1:28" ht="15" thickBot="1" x14ac:dyDescent="0.4">
      <c r="A30" s="4"/>
      <c r="B30" s="441"/>
      <c r="C30" s="442"/>
      <c r="D30" s="442"/>
      <c r="E30" s="443"/>
      <c r="F30" s="363"/>
      <c r="G30" s="277"/>
      <c r="H30" s="256"/>
      <c r="I30" s="256"/>
      <c r="J30" s="256"/>
      <c r="K30" s="256"/>
      <c r="L30" s="277"/>
      <c r="M30" s="256"/>
      <c r="N30" s="256"/>
      <c r="O30" s="256"/>
      <c r="P30" s="256"/>
      <c r="Q30" s="260"/>
      <c r="R30" s="260"/>
    </row>
    <row r="31" spans="1:28" ht="42.75" customHeight="1" thickBot="1" x14ac:dyDescent="0.4">
      <c r="A31" s="4"/>
      <c r="B31" s="444" t="s">
        <v>67</v>
      </c>
      <c r="C31" s="445"/>
      <c r="D31" s="445"/>
      <c r="E31" s="446"/>
      <c r="F31" s="366"/>
      <c r="G31" s="271" t="s">
        <v>40</v>
      </c>
      <c r="H31" s="192" t="s">
        <v>40</v>
      </c>
      <c r="I31" s="192" t="s">
        <v>40</v>
      </c>
      <c r="J31" s="192" t="s">
        <v>40</v>
      </c>
      <c r="K31" s="192" t="s">
        <v>40</v>
      </c>
      <c r="L31" s="271" t="s">
        <v>40</v>
      </c>
      <c r="M31" s="192" t="s">
        <v>40</v>
      </c>
      <c r="N31" s="192" t="s">
        <v>40</v>
      </c>
      <c r="O31" s="192" t="s">
        <v>40</v>
      </c>
      <c r="P31" s="192" t="s">
        <v>40</v>
      </c>
      <c r="Q31" s="11" t="s">
        <v>40</v>
      </c>
      <c r="R31" s="11" t="s">
        <v>40</v>
      </c>
    </row>
    <row r="32" spans="1:28" ht="15" thickBot="1" x14ac:dyDescent="0.4">
      <c r="A32" s="4"/>
      <c r="B32" s="12"/>
      <c r="C32" s="367" t="s">
        <v>53</v>
      </c>
      <c r="D32" s="367"/>
      <c r="E32" s="368"/>
      <c r="F32" s="360"/>
      <c r="G32" s="369">
        <v>3428</v>
      </c>
      <c r="H32" s="370">
        <v>4222</v>
      </c>
      <c r="I32" s="370">
        <v>287</v>
      </c>
      <c r="J32" s="370">
        <v>265</v>
      </c>
      <c r="K32" s="370">
        <v>257</v>
      </c>
      <c r="L32" s="369">
        <v>283</v>
      </c>
      <c r="M32" s="370">
        <v>313</v>
      </c>
      <c r="N32" s="370">
        <v>338</v>
      </c>
      <c r="O32" s="370">
        <v>342</v>
      </c>
      <c r="P32" s="370">
        <v>366</v>
      </c>
      <c r="Q32" s="371">
        <v>376</v>
      </c>
      <c r="R32" s="371">
        <v>425</v>
      </c>
    </row>
    <row r="33" spans="1:18" ht="15" customHeight="1" x14ac:dyDescent="0.35">
      <c r="A33" s="4"/>
      <c r="B33" s="12" t="s">
        <v>48</v>
      </c>
      <c r="C33" s="16"/>
      <c r="D33" s="16"/>
      <c r="E33" s="92"/>
      <c r="F33" s="362"/>
      <c r="G33" s="275"/>
      <c r="H33" s="258"/>
      <c r="I33" s="258"/>
      <c r="J33" s="258"/>
      <c r="K33" s="258"/>
      <c r="L33" s="275"/>
      <c r="M33" s="258"/>
      <c r="N33" s="258"/>
      <c r="O33" s="258"/>
      <c r="P33" s="258"/>
      <c r="Q33" s="261"/>
      <c r="R33" s="261"/>
    </row>
    <row r="34" spans="1:18" ht="15" customHeight="1" thickBot="1" x14ac:dyDescent="0.4">
      <c r="A34" s="4"/>
      <c r="B34" s="12" t="s">
        <v>49</v>
      </c>
      <c r="C34" s="16"/>
      <c r="D34" s="16"/>
      <c r="E34" s="92"/>
      <c r="F34" s="362"/>
      <c r="G34" s="276"/>
      <c r="H34" s="257"/>
      <c r="I34" s="257"/>
      <c r="J34" s="257"/>
      <c r="K34" s="257"/>
      <c r="L34" s="276"/>
      <c r="M34" s="392"/>
      <c r="N34" s="257"/>
      <c r="O34" s="257"/>
      <c r="P34" s="417"/>
      <c r="Q34" s="308"/>
      <c r="R34" s="308"/>
    </row>
    <row r="35" spans="1:18" ht="15" thickBot="1" x14ac:dyDescent="0.4">
      <c r="A35" s="4"/>
      <c r="B35" s="32"/>
      <c r="C35" s="33"/>
      <c r="D35" s="33"/>
      <c r="E35" s="34"/>
      <c r="F35" s="360"/>
      <c r="G35" s="412"/>
      <c r="H35" s="413"/>
      <c r="I35" s="413"/>
      <c r="J35" s="413"/>
      <c r="K35" s="413"/>
      <c r="L35" s="412"/>
      <c r="M35" s="413"/>
      <c r="N35" s="413"/>
      <c r="O35" s="413"/>
      <c r="P35" s="413"/>
      <c r="Q35" s="373"/>
      <c r="R35" s="373"/>
    </row>
    <row r="36" spans="1:18" ht="41.25" customHeight="1" thickBot="1" x14ac:dyDescent="0.4">
      <c r="A36" s="4"/>
      <c r="B36" s="438" t="s">
        <v>68</v>
      </c>
      <c r="C36" s="439"/>
      <c r="D36" s="439"/>
      <c r="E36" s="440"/>
      <c r="F36" s="374"/>
      <c r="G36" s="277"/>
      <c r="H36" s="256"/>
      <c r="I36" s="256"/>
      <c r="J36" s="256"/>
      <c r="K36" s="256"/>
      <c r="L36" s="277"/>
      <c r="M36" s="256"/>
      <c r="N36" s="256"/>
      <c r="O36" s="256"/>
      <c r="P36" s="256"/>
      <c r="Q36" s="260"/>
      <c r="R36" s="260"/>
    </row>
    <row r="37" spans="1:18" ht="41.25" customHeight="1" thickBot="1" x14ac:dyDescent="0.4">
      <c r="A37" s="4"/>
      <c r="B37" s="450" t="s">
        <v>54</v>
      </c>
      <c r="C37" s="451"/>
      <c r="D37" s="451"/>
      <c r="E37" s="452"/>
      <c r="F37" s="375"/>
      <c r="G37" s="271" t="s">
        <v>40</v>
      </c>
      <c r="H37" s="192" t="s">
        <v>40</v>
      </c>
      <c r="I37" s="192" t="s">
        <v>40</v>
      </c>
      <c r="J37" s="192" t="s">
        <v>40</v>
      </c>
      <c r="K37" s="192" t="s">
        <v>40</v>
      </c>
      <c r="L37" s="271" t="s">
        <v>40</v>
      </c>
      <c r="M37" s="192" t="s">
        <v>40</v>
      </c>
      <c r="N37" s="192" t="s">
        <v>40</v>
      </c>
      <c r="O37" s="192" t="s">
        <v>40</v>
      </c>
      <c r="P37" s="192" t="s">
        <v>40</v>
      </c>
      <c r="Q37" s="11" t="s">
        <v>40</v>
      </c>
      <c r="R37" s="11" t="s">
        <v>40</v>
      </c>
    </row>
    <row r="38" spans="1:18" x14ac:dyDescent="0.35">
      <c r="A38" s="4"/>
      <c r="B38" s="22"/>
      <c r="C38" s="13" t="s">
        <v>135</v>
      </c>
      <c r="D38" s="13"/>
      <c r="E38" s="37"/>
      <c r="F38" s="360"/>
      <c r="G38" s="272" t="s">
        <v>126</v>
      </c>
      <c r="H38" s="193" t="s">
        <v>126</v>
      </c>
      <c r="I38" s="193" t="s">
        <v>126</v>
      </c>
      <c r="J38" s="193" t="s">
        <v>126</v>
      </c>
      <c r="K38" s="193" t="s">
        <v>126</v>
      </c>
      <c r="L38" s="272" t="s">
        <v>126</v>
      </c>
      <c r="M38" s="193" t="s">
        <v>126</v>
      </c>
      <c r="N38" s="193" t="s">
        <v>126</v>
      </c>
      <c r="O38" s="193" t="s">
        <v>126</v>
      </c>
      <c r="P38" s="193" t="s">
        <v>126</v>
      </c>
      <c r="Q38" s="335" t="s">
        <v>126</v>
      </c>
      <c r="R38" s="335" t="s">
        <v>126</v>
      </c>
    </row>
    <row r="39" spans="1:18" ht="15" thickBot="1" x14ac:dyDescent="0.4">
      <c r="A39" s="4"/>
      <c r="B39" s="38"/>
      <c r="C39" s="17" t="s">
        <v>55</v>
      </c>
      <c r="D39" s="17"/>
      <c r="E39" s="39"/>
      <c r="F39" s="360"/>
      <c r="G39" s="280" t="s">
        <v>126</v>
      </c>
      <c r="H39" s="200" t="s">
        <v>126</v>
      </c>
      <c r="I39" s="200" t="s">
        <v>126</v>
      </c>
      <c r="J39" s="200" t="s">
        <v>126</v>
      </c>
      <c r="K39" s="200" t="s">
        <v>126</v>
      </c>
      <c r="L39" s="280" t="s">
        <v>126</v>
      </c>
      <c r="M39" s="200" t="s">
        <v>126</v>
      </c>
      <c r="N39" s="200" t="s">
        <v>126</v>
      </c>
      <c r="O39" s="200" t="s">
        <v>126</v>
      </c>
      <c r="P39" s="200" t="s">
        <v>126</v>
      </c>
      <c r="Q39" s="340" t="s">
        <v>126</v>
      </c>
      <c r="R39" s="340" t="s">
        <v>126</v>
      </c>
    </row>
    <row r="40" spans="1:18" x14ac:dyDescent="0.35">
      <c r="A40" s="4"/>
      <c r="B40" s="12" t="s">
        <v>48</v>
      </c>
      <c r="C40" s="16"/>
      <c r="D40" s="16"/>
      <c r="E40" s="92"/>
      <c r="F40" s="362"/>
      <c r="G40" s="278"/>
      <c r="H40" s="197"/>
      <c r="I40" s="197"/>
      <c r="J40" s="197"/>
      <c r="K40" s="197"/>
      <c r="L40" s="278"/>
      <c r="M40" s="197"/>
      <c r="N40" s="197"/>
      <c r="O40" s="197"/>
      <c r="P40" s="197"/>
      <c r="Q40" s="36"/>
      <c r="R40" s="36"/>
    </row>
    <row r="41" spans="1:18" ht="15" thickBot="1" x14ac:dyDescent="0.4">
      <c r="A41" s="4"/>
      <c r="B41" s="40" t="s">
        <v>49</v>
      </c>
      <c r="C41" s="41"/>
      <c r="D41" s="41"/>
      <c r="E41" s="376" t="s">
        <v>50</v>
      </c>
      <c r="F41" s="377"/>
      <c r="G41" s="281"/>
      <c r="H41" s="201"/>
      <c r="I41" s="201"/>
      <c r="J41" s="201"/>
      <c r="K41" s="201"/>
      <c r="L41" s="281"/>
      <c r="M41" s="201"/>
      <c r="N41" s="201"/>
      <c r="O41" s="201"/>
      <c r="P41" s="201"/>
      <c r="Q41" s="24"/>
      <c r="R41" s="24"/>
    </row>
    <row r="42" spans="1:18" ht="23" x14ac:dyDescent="0.5">
      <c r="A42" s="4"/>
      <c r="B42" s="397" t="s">
        <v>56</v>
      </c>
      <c r="C42" s="398" t="str">
        <f xml:space="preserve"> C8</f>
        <v>Unemployment benefit 1</v>
      </c>
      <c r="D42" s="398"/>
      <c r="E42" s="399"/>
      <c r="F42" s="362"/>
      <c r="G42" s="282"/>
      <c r="H42" s="199"/>
      <c r="I42" s="199"/>
      <c r="J42" s="199"/>
      <c r="K42" s="199"/>
      <c r="L42" s="199"/>
      <c r="M42" s="202"/>
      <c r="N42" s="199"/>
      <c r="O42" s="199"/>
      <c r="P42" s="199"/>
    </row>
    <row r="43" spans="1:18" x14ac:dyDescent="0.35">
      <c r="A43" s="4"/>
      <c r="B43" s="4"/>
      <c r="C43" s="43"/>
      <c r="D43" s="43"/>
      <c r="E43" s="44"/>
      <c r="F43" s="44"/>
      <c r="G43" s="352"/>
      <c r="H43" s="345"/>
      <c r="I43" s="345"/>
      <c r="J43" s="345"/>
      <c r="K43" s="345"/>
      <c r="L43" s="345"/>
      <c r="M43" s="345"/>
      <c r="N43" s="345"/>
      <c r="O43" s="345"/>
      <c r="P43" s="345"/>
    </row>
    <row r="44" spans="1:18" x14ac:dyDescent="0.35">
      <c r="A44" s="4"/>
      <c r="B44" s="4"/>
      <c r="C44" s="43"/>
      <c r="D44" s="43"/>
      <c r="E44" s="44"/>
      <c r="F44" s="44"/>
      <c r="G44" s="352"/>
      <c r="H44" s="345"/>
      <c r="I44" s="345"/>
      <c r="J44" s="345"/>
      <c r="K44" s="345"/>
      <c r="L44" s="345"/>
      <c r="M44" s="345"/>
      <c r="N44" s="345"/>
      <c r="O44" s="345"/>
      <c r="P44" s="345"/>
    </row>
    <row r="45" spans="1:18" x14ac:dyDescent="0.35">
      <c r="A45" s="4"/>
      <c r="C45" s="43"/>
      <c r="D45" s="43"/>
      <c r="E45" s="44"/>
      <c r="F45" s="44"/>
      <c r="G45" s="352"/>
      <c r="H45" s="345"/>
      <c r="I45" s="345"/>
      <c r="J45" s="345"/>
      <c r="K45" s="345"/>
      <c r="L45" s="345"/>
      <c r="M45" s="345"/>
      <c r="N45" s="345"/>
      <c r="O45" s="345"/>
      <c r="P45" s="345"/>
    </row>
    <row r="46" spans="1:18" x14ac:dyDescent="0.35">
      <c r="M46" s="345"/>
    </row>
    <row r="47" spans="1:18" ht="15" thickBot="1" x14ac:dyDescent="0.4"/>
    <row r="48" spans="1:18" ht="112.5" customHeight="1" thickBot="1" x14ac:dyDescent="0.55000000000000004">
      <c r="A48" s="70">
        <f>COUNTIF(B$1:B48,"Programme Name:")</f>
        <v>2</v>
      </c>
      <c r="B48" s="151" t="s">
        <v>36</v>
      </c>
      <c r="C48" s="354" t="s">
        <v>346</v>
      </c>
      <c r="D48" s="355" t="s">
        <v>346</v>
      </c>
      <c r="E48" s="356"/>
      <c r="F48" s="357"/>
      <c r="G48" s="267"/>
      <c r="H48" s="190"/>
      <c r="I48" s="190"/>
      <c r="J48" s="190"/>
      <c r="K48" s="190"/>
      <c r="L48" s="190"/>
      <c r="M48" s="202"/>
      <c r="N48" s="190"/>
      <c r="O48" s="190"/>
      <c r="P48" s="190"/>
    </row>
    <row r="49" spans="1:18" ht="23.5" thickBot="1" x14ac:dyDescent="0.55000000000000004">
      <c r="A49" s="7"/>
      <c r="B49" s="8" t="s">
        <v>37</v>
      </c>
      <c r="C49" s="9" t="s">
        <v>24</v>
      </c>
      <c r="D49" s="151" t="s">
        <v>49</v>
      </c>
      <c r="E49" s="10" t="s">
        <v>119</v>
      </c>
      <c r="F49" s="358"/>
      <c r="G49" s="268"/>
      <c r="H49" s="189"/>
      <c r="I49" s="189"/>
      <c r="J49" s="189"/>
      <c r="K49" s="189"/>
      <c r="L49" s="189"/>
      <c r="M49" s="202"/>
      <c r="N49" s="189"/>
      <c r="O49" s="189"/>
      <c r="P49" s="189"/>
    </row>
    <row r="50" spans="1:18" ht="24.75" customHeight="1" thickBot="1" x14ac:dyDescent="0.4">
      <c r="A50" s="7"/>
      <c r="B50" s="8" t="s">
        <v>38</v>
      </c>
      <c r="C50" s="9" t="s">
        <v>8</v>
      </c>
      <c r="D50" s="151" t="s">
        <v>122</v>
      </c>
      <c r="E50" s="152">
        <v>1</v>
      </c>
      <c r="F50" s="358"/>
      <c r="G50" s="269"/>
      <c r="H50" s="191"/>
      <c r="I50" s="191"/>
      <c r="J50" s="191"/>
      <c r="K50" s="191"/>
      <c r="L50" s="191"/>
      <c r="M50" s="202"/>
      <c r="N50" s="191"/>
      <c r="O50" s="191"/>
      <c r="P50" s="191"/>
    </row>
    <row r="51" spans="1:18" ht="24.75" customHeight="1" thickBot="1" x14ac:dyDescent="0.55000000000000004">
      <c r="A51" s="4"/>
      <c r="B51" s="8" t="s">
        <v>78</v>
      </c>
      <c r="C51" s="94" t="s">
        <v>9</v>
      </c>
      <c r="D51" s="151" t="s">
        <v>145</v>
      </c>
      <c r="E51" s="209" t="s">
        <v>8</v>
      </c>
      <c r="F51" s="359"/>
      <c r="G51" s="270">
        <v>2007</v>
      </c>
      <c r="H51" s="259">
        <v>2008</v>
      </c>
      <c r="I51" s="259">
        <v>2009</v>
      </c>
      <c r="J51" s="259">
        <v>2010</v>
      </c>
      <c r="K51" s="259">
        <v>2011</v>
      </c>
      <c r="L51" s="270">
        <v>2012</v>
      </c>
      <c r="M51" s="259">
        <v>2013</v>
      </c>
      <c r="N51" s="259">
        <v>2014</v>
      </c>
      <c r="O51" s="259">
        <v>2015</v>
      </c>
      <c r="P51" s="259">
        <v>2016</v>
      </c>
      <c r="Q51" s="263">
        <v>2017</v>
      </c>
      <c r="R51" s="263">
        <v>2018</v>
      </c>
    </row>
    <row r="52" spans="1:18" ht="39.75" customHeight="1" thickBot="1" x14ac:dyDescent="0.4">
      <c r="A52" s="4"/>
      <c r="B52" s="447" t="s">
        <v>39</v>
      </c>
      <c r="C52" s="448"/>
      <c r="D52" s="448"/>
      <c r="E52" s="449"/>
      <c r="F52" s="378"/>
      <c r="G52" s="271" t="s">
        <v>40</v>
      </c>
      <c r="H52" s="192" t="s">
        <v>40</v>
      </c>
      <c r="I52" s="192" t="s">
        <v>40</v>
      </c>
      <c r="J52" s="192" t="s">
        <v>40</v>
      </c>
      <c r="K52" s="192" t="s">
        <v>40</v>
      </c>
      <c r="L52" s="271" t="s">
        <v>40</v>
      </c>
      <c r="M52" s="192" t="s">
        <v>40</v>
      </c>
      <c r="N52" s="192" t="s">
        <v>40</v>
      </c>
      <c r="O52" s="192" t="s">
        <v>40</v>
      </c>
      <c r="P52" s="192" t="s">
        <v>40</v>
      </c>
      <c r="Q52" s="11" t="s">
        <v>40</v>
      </c>
      <c r="R52" s="11" t="s">
        <v>40</v>
      </c>
    </row>
    <row r="53" spans="1:18" x14ac:dyDescent="0.35">
      <c r="A53" s="4"/>
      <c r="B53" s="12"/>
      <c r="C53" s="16" t="s">
        <v>41</v>
      </c>
      <c r="D53" s="16"/>
      <c r="E53" s="35"/>
      <c r="F53" s="360"/>
      <c r="G53" s="387">
        <v>4757</v>
      </c>
      <c r="H53" s="388">
        <v>6256</v>
      </c>
      <c r="I53" s="388">
        <v>18377</v>
      </c>
      <c r="J53" s="388">
        <v>15617</v>
      </c>
      <c r="K53" s="388">
        <v>10334</v>
      </c>
      <c r="L53" s="387">
        <v>9174</v>
      </c>
      <c r="M53" s="388">
        <v>9070</v>
      </c>
      <c r="N53" s="388">
        <v>7697</v>
      </c>
      <c r="O53" s="388">
        <v>7988.666666666667</v>
      </c>
      <c r="P53" s="388">
        <v>7767.833333333333</v>
      </c>
      <c r="Q53" s="335">
        <v>7396.5</v>
      </c>
      <c r="R53" s="335">
        <v>6845.333333333333</v>
      </c>
    </row>
    <row r="54" spans="1:18" x14ac:dyDescent="0.35">
      <c r="A54" s="4"/>
      <c r="B54" s="14"/>
      <c r="C54" s="15" t="s">
        <v>42</v>
      </c>
      <c r="D54" s="15"/>
      <c r="E54" s="35"/>
      <c r="F54" s="360"/>
      <c r="G54" s="389">
        <v>1431</v>
      </c>
      <c r="H54" s="390">
        <v>2543</v>
      </c>
      <c r="I54" s="390" t="s">
        <v>126</v>
      </c>
      <c r="J54" s="390" t="s">
        <v>126</v>
      </c>
      <c r="K54" s="390" t="s">
        <v>126</v>
      </c>
      <c r="L54" s="389" t="s">
        <v>126</v>
      </c>
      <c r="M54" s="390" t="s">
        <v>126</v>
      </c>
      <c r="N54" s="390" t="s">
        <v>126</v>
      </c>
      <c r="O54" s="390" t="s">
        <v>126</v>
      </c>
      <c r="P54" s="390" t="s">
        <v>126</v>
      </c>
      <c r="Q54" s="336" t="s">
        <v>126</v>
      </c>
      <c r="R54" s="336" t="s">
        <v>126</v>
      </c>
    </row>
    <row r="55" spans="1:18" x14ac:dyDescent="0.35">
      <c r="A55" s="4"/>
      <c r="B55" s="12"/>
      <c r="C55" s="17" t="s">
        <v>43</v>
      </c>
      <c r="D55" s="17"/>
      <c r="E55" s="31"/>
      <c r="F55" s="360"/>
      <c r="G55" s="389">
        <v>3326</v>
      </c>
      <c r="H55" s="390">
        <v>3713</v>
      </c>
      <c r="I55" s="390" t="s">
        <v>126</v>
      </c>
      <c r="J55" s="390" t="s">
        <v>126</v>
      </c>
      <c r="K55" s="390" t="s">
        <v>126</v>
      </c>
      <c r="L55" s="389" t="s">
        <v>126</v>
      </c>
      <c r="M55" s="390" t="s">
        <v>126</v>
      </c>
      <c r="N55" s="390" t="s">
        <v>126</v>
      </c>
      <c r="O55" s="390" t="s">
        <v>126</v>
      </c>
      <c r="P55" s="390" t="s">
        <v>126</v>
      </c>
      <c r="Q55" s="336" t="s">
        <v>126</v>
      </c>
      <c r="R55" s="336" t="s">
        <v>126</v>
      </c>
    </row>
    <row r="56" spans="1:18" x14ac:dyDescent="0.35">
      <c r="A56" s="4"/>
      <c r="B56" s="12"/>
      <c r="C56" s="19" t="s">
        <v>44</v>
      </c>
      <c r="D56" s="19"/>
      <c r="E56" s="37"/>
      <c r="F56" s="360"/>
      <c r="G56" s="273">
        <v>0</v>
      </c>
      <c r="H56" s="194">
        <v>0</v>
      </c>
      <c r="I56" s="194" t="s">
        <v>126</v>
      </c>
      <c r="J56" s="194" t="s">
        <v>126</v>
      </c>
      <c r="K56" s="194" t="s">
        <v>126</v>
      </c>
      <c r="L56" s="273" t="s">
        <v>126</v>
      </c>
      <c r="M56" s="194" t="s">
        <v>126</v>
      </c>
      <c r="N56" s="194" t="s">
        <v>126</v>
      </c>
      <c r="O56" s="194" t="s">
        <v>126</v>
      </c>
      <c r="P56" s="194" t="s">
        <v>126</v>
      </c>
      <c r="Q56" s="337" t="s">
        <v>245</v>
      </c>
      <c r="R56" s="337" t="s">
        <v>245</v>
      </c>
    </row>
    <row r="57" spans="1:18" x14ac:dyDescent="0.35">
      <c r="A57" s="4"/>
      <c r="B57" s="12"/>
      <c r="C57" s="15" t="s">
        <v>45</v>
      </c>
      <c r="D57" s="15"/>
      <c r="E57" s="35"/>
      <c r="F57" s="360"/>
      <c r="G57" s="273">
        <v>0</v>
      </c>
      <c r="H57" s="194">
        <v>0</v>
      </c>
      <c r="I57" s="194" t="s">
        <v>126</v>
      </c>
      <c r="J57" s="194" t="s">
        <v>126</v>
      </c>
      <c r="K57" s="194" t="s">
        <v>126</v>
      </c>
      <c r="L57" s="273" t="s">
        <v>126</v>
      </c>
      <c r="M57" s="194" t="s">
        <v>126</v>
      </c>
      <c r="N57" s="194" t="s">
        <v>126</v>
      </c>
      <c r="O57" s="194" t="s">
        <v>126</v>
      </c>
      <c r="P57" s="194" t="s">
        <v>126</v>
      </c>
      <c r="Q57" s="336" t="s">
        <v>245</v>
      </c>
      <c r="R57" s="336" t="s">
        <v>245</v>
      </c>
    </row>
    <row r="58" spans="1:18" x14ac:dyDescent="0.35">
      <c r="A58" s="4"/>
      <c r="B58" s="12"/>
      <c r="C58" s="17" t="s">
        <v>46</v>
      </c>
      <c r="D58" s="17"/>
      <c r="E58" s="31"/>
      <c r="F58" s="360"/>
      <c r="G58" s="273">
        <v>0</v>
      </c>
      <c r="H58" s="194">
        <v>0</v>
      </c>
      <c r="I58" s="194" t="s">
        <v>126</v>
      </c>
      <c r="J58" s="194" t="s">
        <v>126</v>
      </c>
      <c r="K58" s="194" t="s">
        <v>126</v>
      </c>
      <c r="L58" s="273" t="s">
        <v>126</v>
      </c>
      <c r="M58" s="194" t="s">
        <v>126</v>
      </c>
      <c r="N58" s="194" t="s">
        <v>126</v>
      </c>
      <c r="O58" s="194" t="s">
        <v>126</v>
      </c>
      <c r="P58" s="194" t="s">
        <v>126</v>
      </c>
      <c r="Q58" s="336" t="s">
        <v>245</v>
      </c>
      <c r="R58" s="336" t="s">
        <v>245</v>
      </c>
    </row>
    <row r="59" spans="1:18" ht="36" customHeight="1" thickBot="1" x14ac:dyDescent="0.4">
      <c r="A59" s="7"/>
      <c r="B59" s="57"/>
      <c r="C59" s="58"/>
      <c r="D59" s="58"/>
      <c r="E59" s="59" t="s">
        <v>47</v>
      </c>
      <c r="F59" s="361"/>
      <c r="G59" s="274" t="s">
        <v>0</v>
      </c>
      <c r="H59" s="195" t="s">
        <v>0</v>
      </c>
      <c r="I59" s="195" t="s">
        <v>0</v>
      </c>
      <c r="J59" s="195" t="s">
        <v>0</v>
      </c>
      <c r="K59" s="195" t="s">
        <v>0</v>
      </c>
      <c r="L59" s="274" t="s">
        <v>0</v>
      </c>
      <c r="M59" s="391" t="s">
        <v>0</v>
      </c>
      <c r="N59" s="195" t="s">
        <v>0</v>
      </c>
      <c r="O59" s="195" t="s">
        <v>0</v>
      </c>
      <c r="P59" s="195" t="s">
        <v>0</v>
      </c>
      <c r="Q59" s="264" t="s">
        <v>0</v>
      </c>
      <c r="R59" s="21" t="s">
        <v>0</v>
      </c>
    </row>
    <row r="60" spans="1:18" x14ac:dyDescent="0.35">
      <c r="A60" s="4"/>
      <c r="B60" s="12" t="s">
        <v>48</v>
      </c>
      <c r="C60" s="16"/>
      <c r="D60" s="16"/>
      <c r="E60" s="92"/>
      <c r="F60" s="362"/>
      <c r="G60" s="275"/>
      <c r="H60" s="258"/>
      <c r="I60" s="258"/>
      <c r="J60" s="258"/>
      <c r="K60" s="258"/>
      <c r="L60" s="275"/>
      <c r="M60" s="258"/>
      <c r="N60" s="258"/>
      <c r="O60" s="258"/>
      <c r="P60" s="258"/>
      <c r="Q60" s="261"/>
      <c r="R60" s="261"/>
    </row>
    <row r="61" spans="1:18" ht="15.75" customHeight="1" thickBot="1" x14ac:dyDescent="0.4">
      <c r="A61" s="4"/>
      <c r="B61" s="12" t="s">
        <v>49</v>
      </c>
      <c r="C61" s="16"/>
      <c r="D61" s="16"/>
      <c r="E61" s="92"/>
      <c r="F61" s="362"/>
      <c r="G61" s="276"/>
      <c r="H61" s="257"/>
      <c r="I61" s="257"/>
      <c r="J61" s="257"/>
      <c r="K61" s="257"/>
      <c r="L61" s="276"/>
      <c r="M61" s="392"/>
      <c r="N61" s="257"/>
      <c r="O61" s="257"/>
      <c r="P61" s="417"/>
      <c r="Q61" s="308"/>
      <c r="R61" s="308"/>
    </row>
    <row r="62" spans="1:18" ht="15" thickBot="1" x14ac:dyDescent="0.4">
      <c r="A62" s="4"/>
      <c r="B62" s="25"/>
      <c r="C62" s="26"/>
      <c r="D62" s="26"/>
      <c r="E62" s="27"/>
      <c r="F62" s="359"/>
      <c r="G62" s="409"/>
      <c r="H62" s="410"/>
      <c r="I62" s="410"/>
      <c r="J62" s="410"/>
      <c r="K62" s="410"/>
      <c r="L62" s="409"/>
      <c r="M62" s="411"/>
      <c r="N62" s="410"/>
      <c r="O62" s="410"/>
      <c r="P62" s="410"/>
      <c r="Q62" s="28"/>
      <c r="R62" s="28"/>
    </row>
    <row r="63" spans="1:18" ht="15" thickBot="1" x14ac:dyDescent="0.4">
      <c r="A63" s="4"/>
      <c r="B63" s="441"/>
      <c r="C63" s="442"/>
      <c r="D63" s="442"/>
      <c r="E63" s="443"/>
      <c r="F63" s="363"/>
      <c r="G63" s="277"/>
      <c r="H63" s="256"/>
      <c r="I63" s="256"/>
      <c r="J63" s="256"/>
      <c r="K63" s="256"/>
      <c r="L63" s="277"/>
      <c r="M63" s="393"/>
      <c r="N63" s="256"/>
      <c r="O63" s="256"/>
      <c r="P63" s="256"/>
      <c r="Q63" s="260"/>
      <c r="R63" s="260"/>
    </row>
    <row r="64" spans="1:18" ht="15" thickBot="1" x14ac:dyDescent="0.4">
      <c r="A64" s="4"/>
      <c r="B64" s="435" t="s">
        <v>51</v>
      </c>
      <c r="C64" s="436"/>
      <c r="D64" s="436"/>
      <c r="E64" s="437"/>
      <c r="F64" s="364"/>
      <c r="G64" s="271" t="s">
        <v>40</v>
      </c>
      <c r="H64" s="192" t="s">
        <v>40</v>
      </c>
      <c r="I64" s="192" t="s">
        <v>40</v>
      </c>
      <c r="J64" s="192" t="s">
        <v>40</v>
      </c>
      <c r="K64" s="192" t="s">
        <v>40</v>
      </c>
      <c r="L64" s="271" t="s">
        <v>40</v>
      </c>
      <c r="M64" s="192" t="s">
        <v>40</v>
      </c>
      <c r="N64" s="192" t="s">
        <v>40</v>
      </c>
      <c r="O64" s="192" t="s">
        <v>40</v>
      </c>
      <c r="P64" s="192" t="s">
        <v>40</v>
      </c>
      <c r="Q64" s="11" t="s">
        <v>40</v>
      </c>
      <c r="R64" s="11" t="s">
        <v>40</v>
      </c>
    </row>
    <row r="65" spans="1:18" x14ac:dyDescent="0.35">
      <c r="A65" s="4"/>
      <c r="B65" s="29"/>
      <c r="C65" s="30" t="s">
        <v>52</v>
      </c>
      <c r="D65" s="30"/>
      <c r="E65" s="348"/>
      <c r="F65" s="363"/>
      <c r="G65" s="273">
        <v>13890</v>
      </c>
      <c r="H65" s="194">
        <v>18600</v>
      </c>
      <c r="I65" s="194">
        <v>38179</v>
      </c>
      <c r="J65" s="194">
        <v>29010</v>
      </c>
      <c r="K65" s="194">
        <v>21717</v>
      </c>
      <c r="L65" s="273">
        <v>19759</v>
      </c>
      <c r="M65" s="194">
        <v>20332</v>
      </c>
      <c r="N65" s="194">
        <v>18155</v>
      </c>
      <c r="O65" s="194">
        <v>20060</v>
      </c>
      <c r="P65" s="194">
        <v>19475</v>
      </c>
      <c r="Q65" s="337">
        <v>19093</v>
      </c>
      <c r="R65" s="337">
        <v>17612</v>
      </c>
    </row>
    <row r="66" spans="1:18" ht="15" thickBot="1" x14ac:dyDescent="0.4">
      <c r="A66" s="4"/>
      <c r="B66" s="12"/>
      <c r="C66" s="365" t="s">
        <v>137</v>
      </c>
      <c r="D66" s="18"/>
      <c r="E66" s="31"/>
      <c r="F66" s="360"/>
      <c r="G66" s="273">
        <v>11551</v>
      </c>
      <c r="H66" s="194">
        <v>12823</v>
      </c>
      <c r="I66" s="194" t="s">
        <v>126</v>
      </c>
      <c r="J66" s="194" t="s">
        <v>126</v>
      </c>
      <c r="K66" s="194" t="s">
        <v>126</v>
      </c>
      <c r="L66" s="273" t="s">
        <v>126</v>
      </c>
      <c r="M66" s="194" t="s">
        <v>126</v>
      </c>
      <c r="N66" s="194" t="s">
        <v>126</v>
      </c>
      <c r="O66" s="194" t="s">
        <v>126</v>
      </c>
      <c r="P66" s="194" t="s">
        <v>126</v>
      </c>
      <c r="Q66" s="336" t="s">
        <v>126</v>
      </c>
      <c r="R66" s="336" t="s">
        <v>126</v>
      </c>
    </row>
    <row r="67" spans="1:18" x14ac:dyDescent="0.35">
      <c r="A67" s="4"/>
      <c r="B67" s="12" t="s">
        <v>48</v>
      </c>
      <c r="C67" s="16"/>
      <c r="D67" s="16"/>
      <c r="E67" s="92"/>
      <c r="F67" s="362"/>
      <c r="G67" s="275"/>
      <c r="H67" s="258"/>
      <c r="I67" s="258"/>
      <c r="J67" s="258"/>
      <c r="K67" s="258"/>
      <c r="L67" s="275"/>
      <c r="M67" s="258"/>
      <c r="N67" s="258"/>
      <c r="O67" s="258"/>
      <c r="P67" s="258"/>
      <c r="Q67" s="261"/>
      <c r="R67" s="261"/>
    </row>
    <row r="68" spans="1:18" ht="15.75" customHeight="1" thickBot="1" x14ac:dyDescent="0.4">
      <c r="A68" s="4"/>
      <c r="B68" s="12" t="s">
        <v>49</v>
      </c>
      <c r="C68" s="16"/>
      <c r="D68" s="16"/>
      <c r="E68" s="92"/>
      <c r="F68" s="362"/>
      <c r="G68" s="276"/>
      <c r="H68" s="257"/>
      <c r="I68" s="257"/>
      <c r="J68" s="257"/>
      <c r="K68" s="257"/>
      <c r="L68" s="276"/>
      <c r="M68" s="392"/>
      <c r="N68" s="257"/>
      <c r="O68" s="257"/>
      <c r="P68" s="417"/>
      <c r="Q68" s="308"/>
      <c r="R68" s="308"/>
    </row>
    <row r="69" spans="1:18" ht="15" thickBot="1" x14ac:dyDescent="0.4">
      <c r="A69" s="4"/>
      <c r="B69" s="32"/>
      <c r="C69" s="33"/>
      <c r="D69" s="33"/>
      <c r="E69" s="34"/>
      <c r="F69" s="360"/>
      <c r="G69" s="409"/>
      <c r="H69" s="410"/>
      <c r="I69" s="410"/>
      <c r="J69" s="410"/>
      <c r="K69" s="410"/>
      <c r="L69" s="409"/>
      <c r="M69" s="410"/>
      <c r="N69" s="410"/>
      <c r="O69" s="410"/>
      <c r="P69" s="410"/>
      <c r="Q69" s="28"/>
      <c r="R69" s="28"/>
    </row>
    <row r="70" spans="1:18" ht="15" thickBot="1" x14ac:dyDescent="0.4">
      <c r="A70" s="4"/>
      <c r="B70" s="441"/>
      <c r="C70" s="442"/>
      <c r="D70" s="442"/>
      <c r="E70" s="443"/>
      <c r="F70" s="363"/>
      <c r="G70" s="277"/>
      <c r="H70" s="256"/>
      <c r="I70" s="256"/>
      <c r="J70" s="256"/>
      <c r="K70" s="256"/>
      <c r="L70" s="277"/>
      <c r="M70" s="256"/>
      <c r="N70" s="256"/>
      <c r="O70" s="256"/>
      <c r="P70" s="256"/>
      <c r="Q70" s="260"/>
      <c r="R70" s="260"/>
    </row>
    <row r="71" spans="1:18" ht="32.25" customHeight="1" thickBot="1" x14ac:dyDescent="0.4">
      <c r="A71" s="4"/>
      <c r="B71" s="444" t="s">
        <v>67</v>
      </c>
      <c r="C71" s="445"/>
      <c r="D71" s="445"/>
      <c r="E71" s="446"/>
      <c r="F71" s="366"/>
      <c r="G71" s="271" t="s">
        <v>40</v>
      </c>
      <c r="H71" s="192" t="s">
        <v>40</v>
      </c>
      <c r="I71" s="192" t="s">
        <v>40</v>
      </c>
      <c r="J71" s="192" t="s">
        <v>40</v>
      </c>
      <c r="K71" s="192" t="s">
        <v>40</v>
      </c>
      <c r="L71" s="271" t="s">
        <v>40</v>
      </c>
      <c r="M71" s="192" t="s">
        <v>40</v>
      </c>
      <c r="N71" s="192" t="s">
        <v>40</v>
      </c>
      <c r="O71" s="192" t="s">
        <v>40</v>
      </c>
      <c r="P71" s="192" t="s">
        <v>40</v>
      </c>
      <c r="Q71" s="11" t="s">
        <v>40</v>
      </c>
      <c r="R71" s="11" t="s">
        <v>40</v>
      </c>
    </row>
    <row r="72" spans="1:18" ht="15" thickBot="1" x14ac:dyDescent="0.4">
      <c r="A72" s="4"/>
      <c r="B72" s="12"/>
      <c r="C72" s="367" t="s">
        <v>53</v>
      </c>
      <c r="D72" s="367"/>
      <c r="E72" s="368"/>
      <c r="F72" s="360"/>
      <c r="G72" s="369">
        <v>1000</v>
      </c>
      <c r="H72" s="370">
        <v>1000</v>
      </c>
      <c r="I72" s="370">
        <v>63.91</v>
      </c>
      <c r="J72" s="370">
        <v>63.91</v>
      </c>
      <c r="K72" s="370">
        <v>64</v>
      </c>
      <c r="L72" s="369">
        <v>64</v>
      </c>
      <c r="M72" s="370">
        <v>101.68</v>
      </c>
      <c r="N72" s="370">
        <v>112.22</v>
      </c>
      <c r="O72" s="370">
        <v>124.31</v>
      </c>
      <c r="P72" s="370">
        <v>136.71</v>
      </c>
      <c r="Q72" s="371">
        <f>10099000/12/Q53</f>
        <v>113.78129295387458</v>
      </c>
      <c r="R72" s="371">
        <f>10324000/12/R53</f>
        <v>125.6817296455006</v>
      </c>
    </row>
    <row r="73" spans="1:18" x14ac:dyDescent="0.35">
      <c r="A73" s="4"/>
      <c r="B73" s="12" t="s">
        <v>48</v>
      </c>
      <c r="C73" s="16"/>
      <c r="D73" s="16"/>
      <c r="E73" s="92"/>
      <c r="F73" s="362"/>
      <c r="G73" s="275"/>
      <c r="H73" s="258"/>
      <c r="I73" s="258"/>
      <c r="J73" s="258"/>
      <c r="K73" s="258"/>
      <c r="L73" s="275"/>
      <c r="M73" s="258"/>
      <c r="N73" s="258"/>
      <c r="O73" s="258"/>
      <c r="P73" s="258"/>
      <c r="Q73" s="261"/>
      <c r="R73" s="261"/>
    </row>
    <row r="74" spans="1:18" ht="15" customHeight="1" thickBot="1" x14ac:dyDescent="0.4">
      <c r="A74" s="4"/>
      <c r="B74" s="12" t="s">
        <v>49</v>
      </c>
      <c r="C74" s="16"/>
      <c r="D74" s="16"/>
      <c r="E74" s="92"/>
      <c r="F74" s="362"/>
      <c r="G74" s="276"/>
      <c r="H74" s="257"/>
      <c r="I74" s="257"/>
      <c r="J74" s="257"/>
      <c r="K74" s="257"/>
      <c r="L74" s="276"/>
      <c r="M74" s="392"/>
      <c r="N74" s="257"/>
      <c r="O74" s="257"/>
      <c r="P74" s="417"/>
      <c r="Q74" s="308"/>
      <c r="R74" s="308"/>
    </row>
    <row r="75" spans="1:18" ht="15" thickBot="1" x14ac:dyDescent="0.4">
      <c r="A75" s="4"/>
      <c r="B75" s="32"/>
      <c r="C75" s="33"/>
      <c r="D75" s="33"/>
      <c r="E75" s="34"/>
      <c r="F75" s="360"/>
      <c r="G75" s="412"/>
      <c r="H75" s="413"/>
      <c r="I75" s="413"/>
      <c r="J75" s="413"/>
      <c r="K75" s="413"/>
      <c r="L75" s="412"/>
      <c r="M75" s="413"/>
      <c r="N75" s="413"/>
      <c r="O75" s="413"/>
      <c r="P75" s="413"/>
      <c r="Q75" s="373"/>
      <c r="R75" s="373"/>
    </row>
    <row r="76" spans="1:18" ht="36.75" customHeight="1" thickBot="1" x14ac:dyDescent="0.4">
      <c r="A76" s="4"/>
      <c r="B76" s="438" t="s">
        <v>68</v>
      </c>
      <c r="C76" s="439"/>
      <c r="D76" s="439"/>
      <c r="E76" s="440"/>
      <c r="F76" s="374"/>
      <c r="G76" s="277"/>
      <c r="H76" s="256"/>
      <c r="I76" s="256"/>
      <c r="J76" s="256"/>
      <c r="K76" s="256"/>
      <c r="L76" s="277"/>
      <c r="M76" s="256"/>
      <c r="N76" s="256"/>
      <c r="O76" s="256"/>
      <c r="P76" s="256"/>
      <c r="Q76" s="260"/>
      <c r="R76" s="260"/>
    </row>
    <row r="77" spans="1:18" ht="36.75" customHeight="1" thickBot="1" x14ac:dyDescent="0.4">
      <c r="A77" s="4"/>
      <c r="B77" s="450" t="s">
        <v>54</v>
      </c>
      <c r="C77" s="451"/>
      <c r="D77" s="451"/>
      <c r="E77" s="452"/>
      <c r="F77" s="375"/>
      <c r="G77" s="271" t="s">
        <v>40</v>
      </c>
      <c r="H77" s="192" t="s">
        <v>40</v>
      </c>
      <c r="I77" s="192" t="s">
        <v>40</v>
      </c>
      <c r="J77" s="192" t="s">
        <v>40</v>
      </c>
      <c r="K77" s="192" t="s">
        <v>40</v>
      </c>
      <c r="L77" s="271" t="s">
        <v>40</v>
      </c>
      <c r="M77" s="192" t="s">
        <v>40</v>
      </c>
      <c r="N77" s="192" t="s">
        <v>40</v>
      </c>
      <c r="O77" s="192" t="s">
        <v>40</v>
      </c>
      <c r="P77" s="192" t="s">
        <v>40</v>
      </c>
      <c r="Q77" s="11" t="s">
        <v>40</v>
      </c>
      <c r="R77" s="11" t="s">
        <v>40</v>
      </c>
    </row>
    <row r="78" spans="1:18" x14ac:dyDescent="0.35">
      <c r="A78" s="4"/>
      <c r="B78" s="22"/>
      <c r="C78" s="13" t="s">
        <v>135</v>
      </c>
      <c r="D78" s="13"/>
      <c r="E78" s="37"/>
      <c r="F78" s="360"/>
      <c r="G78" s="272" t="s">
        <v>126</v>
      </c>
      <c r="H78" s="193" t="s">
        <v>126</v>
      </c>
      <c r="I78" s="193" t="s">
        <v>126</v>
      </c>
      <c r="J78" s="193" t="s">
        <v>126</v>
      </c>
      <c r="K78" s="193" t="s">
        <v>126</v>
      </c>
      <c r="L78" s="272" t="s">
        <v>126</v>
      </c>
      <c r="M78" s="193" t="s">
        <v>126</v>
      </c>
      <c r="N78" s="193" t="s">
        <v>126</v>
      </c>
      <c r="O78" s="193" t="s">
        <v>126</v>
      </c>
      <c r="P78" s="193" t="s">
        <v>126</v>
      </c>
      <c r="Q78" s="335" t="s">
        <v>126</v>
      </c>
      <c r="R78" s="335" t="s">
        <v>126</v>
      </c>
    </row>
    <row r="79" spans="1:18" ht="15" thickBot="1" x14ac:dyDescent="0.4">
      <c r="A79" s="4"/>
      <c r="B79" s="38"/>
      <c r="C79" s="17" t="s">
        <v>55</v>
      </c>
      <c r="D79" s="17"/>
      <c r="E79" s="39"/>
      <c r="F79" s="360"/>
      <c r="G79" s="280" t="s">
        <v>126</v>
      </c>
      <c r="H79" s="200" t="s">
        <v>126</v>
      </c>
      <c r="I79" s="200" t="s">
        <v>126</v>
      </c>
      <c r="J79" s="200" t="s">
        <v>126</v>
      </c>
      <c r="K79" s="200" t="s">
        <v>126</v>
      </c>
      <c r="L79" s="280" t="s">
        <v>126</v>
      </c>
      <c r="M79" s="200" t="s">
        <v>126</v>
      </c>
      <c r="N79" s="200" t="s">
        <v>126</v>
      </c>
      <c r="O79" s="200" t="s">
        <v>126</v>
      </c>
      <c r="P79" s="200" t="s">
        <v>126</v>
      </c>
      <c r="Q79" s="340" t="s">
        <v>126</v>
      </c>
      <c r="R79" s="340" t="s">
        <v>126</v>
      </c>
    </row>
    <row r="80" spans="1:18" x14ac:dyDescent="0.35">
      <c r="A80" s="4"/>
      <c r="B80" s="12" t="s">
        <v>48</v>
      </c>
      <c r="C80" s="16"/>
      <c r="D80" s="16"/>
      <c r="E80" s="92"/>
      <c r="F80" s="362"/>
      <c r="G80" s="278"/>
      <c r="H80" s="197"/>
      <c r="I80" s="197"/>
      <c r="J80" s="197"/>
      <c r="K80" s="197"/>
      <c r="L80" s="278"/>
      <c r="M80" s="197"/>
      <c r="N80" s="197"/>
      <c r="O80" s="197"/>
      <c r="P80" s="197"/>
      <c r="Q80" s="36"/>
      <c r="R80" s="36"/>
    </row>
    <row r="81" spans="1:18" ht="15" thickBot="1" x14ac:dyDescent="0.4">
      <c r="A81" s="4"/>
      <c r="B81" s="40" t="s">
        <v>49</v>
      </c>
      <c r="C81" s="41"/>
      <c r="D81" s="41"/>
      <c r="E81" s="376" t="s">
        <v>50</v>
      </c>
      <c r="F81" s="377"/>
      <c r="G81" s="281"/>
      <c r="H81" s="201"/>
      <c r="I81" s="201"/>
      <c r="J81" s="201"/>
      <c r="K81" s="201"/>
      <c r="L81" s="281"/>
      <c r="M81" s="201"/>
      <c r="N81" s="201"/>
      <c r="O81" s="201"/>
      <c r="P81" s="201"/>
      <c r="Q81" s="24"/>
      <c r="R81" s="24"/>
    </row>
    <row r="82" spans="1:18" ht="23" x14ac:dyDescent="0.5">
      <c r="A82" s="4"/>
      <c r="B82" s="397" t="s">
        <v>56</v>
      </c>
      <c r="C82" s="398" t="str">
        <f xml:space="preserve"> C48</f>
        <v>Unemployment benefit 2</v>
      </c>
      <c r="D82" s="398"/>
      <c r="E82" s="399"/>
      <c r="F82" s="362"/>
      <c r="G82" s="282"/>
      <c r="H82" s="199"/>
      <c r="I82" s="199"/>
      <c r="J82" s="199"/>
      <c r="K82" s="199"/>
      <c r="L82" s="199"/>
      <c r="M82" s="202"/>
      <c r="N82" s="199"/>
      <c r="O82" s="199"/>
      <c r="P82" s="199"/>
    </row>
    <row r="83" spans="1:18" x14ac:dyDescent="0.35">
      <c r="A83" s="4"/>
      <c r="B83" s="4"/>
      <c r="C83" s="43"/>
      <c r="D83" s="43"/>
      <c r="E83" s="44"/>
      <c r="F83" s="44"/>
      <c r="G83" s="352"/>
      <c r="H83" s="345"/>
      <c r="I83" s="345"/>
      <c r="J83" s="345"/>
      <c r="K83" s="345"/>
      <c r="L83" s="345"/>
      <c r="M83" s="345"/>
      <c r="N83" s="345"/>
      <c r="O83" s="345"/>
      <c r="P83" s="345"/>
    </row>
    <row r="84" spans="1:18" x14ac:dyDescent="0.35">
      <c r="A84" s="4"/>
      <c r="B84" s="4"/>
      <c r="C84" s="43"/>
      <c r="D84" s="43"/>
      <c r="E84" s="44"/>
      <c r="F84" s="44"/>
      <c r="G84" s="352"/>
      <c r="H84" s="345"/>
      <c r="I84" s="345"/>
      <c r="J84" s="345"/>
      <c r="K84" s="345"/>
      <c r="L84" s="345"/>
      <c r="M84" s="345"/>
      <c r="N84" s="345"/>
      <c r="O84" s="345"/>
      <c r="P84" s="345"/>
    </row>
    <row r="85" spans="1:18" x14ac:dyDescent="0.35">
      <c r="A85" s="4"/>
      <c r="C85" s="43"/>
      <c r="D85" s="43"/>
      <c r="E85" s="44"/>
      <c r="F85" s="44"/>
      <c r="G85" s="352"/>
      <c r="H85" s="345"/>
      <c r="I85" s="345"/>
      <c r="J85" s="345"/>
      <c r="K85" s="345"/>
      <c r="L85" s="345"/>
      <c r="M85" s="345"/>
      <c r="N85" s="345"/>
      <c r="O85" s="345"/>
      <c r="P85" s="345"/>
    </row>
    <row r="86" spans="1:18" x14ac:dyDescent="0.35">
      <c r="M86" s="345"/>
    </row>
    <row r="88" spans="1:18" ht="34.5" customHeight="1" x14ac:dyDescent="0.35"/>
    <row r="90" spans="1:18" ht="22.5" x14ac:dyDescent="0.45">
      <c r="B90" s="60" t="s">
        <v>57</v>
      </c>
    </row>
    <row r="95" spans="1:18" ht="32.25" customHeight="1" x14ac:dyDescent="0.35"/>
    <row r="128" spans="3:5" ht="18.5" x14ac:dyDescent="0.45">
      <c r="C128" s="307"/>
      <c r="D128" s="307"/>
      <c r="E128" s="307"/>
    </row>
  </sheetData>
  <mergeCells count="17">
    <mergeCell ref="B1:E1"/>
    <mergeCell ref="B2:E2"/>
    <mergeCell ref="B3:E3"/>
    <mergeCell ref="B52:E52"/>
    <mergeCell ref="B37:E37"/>
    <mergeCell ref="B63:E63"/>
    <mergeCell ref="B12:E12"/>
    <mergeCell ref="B31:E31"/>
    <mergeCell ref="B36:E36"/>
    <mergeCell ref="B23:E23"/>
    <mergeCell ref="B30:E30"/>
    <mergeCell ref="B24:E24"/>
    <mergeCell ref="B76:E76"/>
    <mergeCell ref="B77:E77"/>
    <mergeCell ref="B71:E71"/>
    <mergeCell ref="B70:E70"/>
    <mergeCell ref="B64:E64"/>
  </mergeCells>
  <conditionalFormatting sqref="C11">
    <cfRule type="cellIs" dxfId="23" priority="15" stopIfTrue="1" operator="equal">
      <formula>"Sometimes"</formula>
    </cfRule>
    <cfRule type="cellIs" dxfId="22" priority="16" stopIfTrue="1" operator="equal">
      <formula>"Yes"</formula>
    </cfRule>
  </conditionalFormatting>
  <conditionalFormatting sqref="E9">
    <cfRule type="containsText" dxfId="21" priority="11" stopIfTrue="1" operator="containsText" text="Voluntary Private">
      <formula>NOT(ISERROR(SEARCH("Voluntary Private",E9)))</formula>
    </cfRule>
    <cfRule type="containsText" dxfId="20" priority="12" stopIfTrue="1" operator="containsText" text="Mandatory Private">
      <formula>NOT(ISERROR(SEARCH("Mandatory Private",E9)))</formula>
    </cfRule>
    <cfRule type="containsText" dxfId="19" priority="13" stopIfTrue="1" operator="containsText" text="Public">
      <formula>NOT(ISERROR(SEARCH("Public",E9)))</formula>
    </cfRule>
    <cfRule type="containsText" dxfId="18" priority="14" stopIfTrue="1" operator="containsText" text="Public">
      <formula>NOT(ISERROR(SEARCH("Public",E9)))</formula>
    </cfRule>
  </conditionalFormatting>
  <conditionalFormatting sqref="C51">
    <cfRule type="cellIs" dxfId="17" priority="8" stopIfTrue="1" operator="equal">
      <formula>"Sometimes"</formula>
    </cfRule>
    <cfRule type="cellIs" dxfId="16" priority="9" stopIfTrue="1" operator="equal">
      <formula>"Yes"</formula>
    </cfRule>
  </conditionalFormatting>
  <conditionalFormatting sqref="E49">
    <cfRule type="containsText" dxfId="15" priority="4" stopIfTrue="1" operator="containsText" text="Voluntary Private">
      <formula>NOT(ISERROR(SEARCH("Voluntary Private",E49)))</formula>
    </cfRule>
    <cfRule type="containsText" dxfId="14" priority="5" stopIfTrue="1" operator="containsText" text="Mandatory Private">
      <formula>NOT(ISERROR(SEARCH("Mandatory Private",E49)))</formula>
    </cfRule>
    <cfRule type="containsText" dxfId="13" priority="6" stopIfTrue="1" operator="containsText" text="Public">
      <formula>NOT(ISERROR(SEARCH("Public",E49)))</formula>
    </cfRule>
    <cfRule type="containsText" dxfId="12" priority="7" stopIfTrue="1" operator="containsText" text="Public">
      <formula>NOT(ISERROR(SEARCH("Public",E49)))</formula>
    </cfRule>
  </conditionalFormatting>
  <conditionalFormatting sqref="E11">
    <cfRule type="cellIs" dxfId="11" priority="2" stopIfTrue="1" operator="equal">
      <formula>"Yes"</formula>
    </cfRule>
  </conditionalFormatting>
  <conditionalFormatting sqref="E51">
    <cfRule type="cellIs" dxfId="10" priority="1" stopIfTrue="1" operator="equal">
      <formula>"Yes"</formula>
    </cfRule>
  </conditionalFormatting>
  <dataValidations count="5">
    <dataValidation type="list" allowBlank="1" showInputMessage="1" showErrorMessage="1" sqref="C10 C50">
      <formula1>MeansTested</formula1>
    </dataValidation>
    <dataValidation type="list" allowBlank="1" showInputMessage="1" showErrorMessage="1" sqref="C9 C49">
      <formula1>UnemploymentSB</formula1>
    </dataValidation>
    <dataValidation type="list" allowBlank="1" showInputMessage="1" showErrorMessage="1" sqref="G59:R59 G19:R19">
      <formula1>YearUnit</formula1>
    </dataValidation>
    <dataValidation type="list" allowBlank="1" showInputMessage="1" showErrorMessage="1" sqref="C11 C51">
      <formula1>Supplement</formula1>
    </dataValidation>
    <dataValidation type="list" allowBlank="1" showInputMessage="1" showErrorMessage="1" sqref="E9 E49">
      <formula1>Source</formula1>
    </dataValidation>
  </dataValidations>
  <pageMargins left="0.70866141732283472" right="0.70866141732283472" top="0.74803149606299213" bottom="0.74803149606299213" header="0.31496062992125984" footer="0.31496062992125984"/>
  <pageSetup paperSize="9" scale="35" pageOrder="overThenDown" orientation="landscape" r:id="rId1"/>
  <headerFooter scaleWithDoc="0">
    <oddHeader>&amp;L&amp;F&amp;R&amp;A</oddHeader>
    <oddFooter>&amp;L&amp;F&amp;C&amp;A&amp;R&amp;P</oddFooter>
  </headerFooter>
  <rowBreaks count="1" manualBreakCount="1">
    <brk id="44" max="2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Tools!$D$27:$D$29</xm:f>
          </x14:formula1>
          <xm:sqref>E11 E51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atter xmlns="8cbd3b0f-b2f1-4246-8378-16641879987f" xsi:nil="true"/>
    <STATUS xmlns="8cbd3b0f-b2f1-4246-8378-16641879987f">1-Started</STATUS>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OECD-EU</Group>
    <Country xmlns="8cbd3b0f-b2f1-4246-8378-16641879987f">EST</Country>
    <EmailCc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5547F9E-5B1B-4AB4-969B-CF2EDF4DD16A}">
  <ds:schemaRef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8cbd3b0f-b2f1-4246-8378-16641879987f"/>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4133CC04-E2F8-4A66-A0E4-773C14B94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E604C2C-34B3-4960-A5DB-1F44BBAD2F0D}">
  <ds:schemaRefs>
    <ds:schemaRef ds:uri="http://schemas.microsoft.com/sharepoint/v3/contenttype/forms"/>
  </ds:schemaRefs>
</ds:datastoreItem>
</file>

<file path=customXml/itemProps4.xml><?xml version="1.0" encoding="utf-8"?>
<ds:datastoreItem xmlns:ds="http://schemas.openxmlformats.org/officeDocument/2006/customXml" ds:itemID="{974AEB8B-CB1A-4E2A-8994-DBF2FC3A55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35</vt:i4>
      </vt:variant>
    </vt:vector>
  </HeadingPairs>
  <TitlesOfParts>
    <vt:vector size="51" baseType="lpstr">
      <vt:lpstr>INDEX</vt:lpstr>
      <vt:lpstr>Guidelines</vt:lpstr>
      <vt:lpstr>HowTo</vt:lpstr>
      <vt:lpstr>Methodology</vt:lpstr>
      <vt:lpstr>OLD_AGE</vt:lpstr>
      <vt:lpstr>SURVIVORS</vt:lpstr>
      <vt:lpstr>INCAPACITY</vt:lpstr>
      <vt:lpstr>FAMILY</vt:lpstr>
      <vt:lpstr>UNEMPLOYMENT</vt:lpstr>
      <vt:lpstr>OTHER_SOCIAL</vt:lpstr>
      <vt:lpstr>HOUSING</vt:lpstr>
      <vt:lpstr>IN_WORK</vt:lpstr>
      <vt:lpstr>AggregateTotals</vt:lpstr>
      <vt:lpstr>ProgrammesList</vt:lpstr>
      <vt:lpstr>Summary4Export</vt:lpstr>
      <vt:lpstr>Tools</vt:lpstr>
      <vt:lpstr>FamilySB</vt:lpstr>
      <vt:lpstr>HousingSB</vt:lpstr>
      <vt:lpstr>IncapacitySB</vt:lpstr>
      <vt:lpstr>InWorkSB</vt:lpstr>
      <vt:lpstr>MeansTested</vt:lpstr>
      <vt:lpstr>OldAgeSB</vt:lpstr>
      <vt:lpstr>OtherSocialSB</vt:lpstr>
      <vt:lpstr>AggregateTotals!Print_Area</vt:lpstr>
      <vt:lpstr>FAMILY!Print_Area</vt:lpstr>
      <vt:lpstr>Guidelines!Print_Area</vt:lpstr>
      <vt:lpstr>HowTo!Print_Area</vt:lpstr>
      <vt:lpstr>IN_WORK!Print_Area</vt:lpstr>
      <vt:lpstr>INCAPACITY!Print_Area</vt:lpstr>
      <vt:lpstr>Methodology!Print_Area</vt:lpstr>
      <vt:lpstr>OLD_AGE!Print_Area</vt:lpstr>
      <vt:lpstr>OTHER_SOCIAL!Print_Area</vt:lpstr>
      <vt:lpstr>ProgrammesList!Print_Area</vt:lpstr>
      <vt:lpstr>SURVIVORS!Print_Area</vt:lpstr>
      <vt:lpstr>UNEMPLOYMENT!Print_Area</vt:lpstr>
      <vt:lpstr>AggregateTotals!Print_Titles</vt:lpstr>
      <vt:lpstr>FAMILY!Print_Titles</vt:lpstr>
      <vt:lpstr>HOUSING!Print_Titles</vt:lpstr>
      <vt:lpstr>IN_WORK!Print_Titles</vt:lpstr>
      <vt:lpstr>INCAPACITY!Print_Titles</vt:lpstr>
      <vt:lpstr>OLD_AGE!Print_Titles</vt:lpstr>
      <vt:lpstr>OTHER_SOCIAL!Print_Titles</vt:lpstr>
      <vt:lpstr>ProgrammesList!Print_Titles</vt:lpstr>
      <vt:lpstr>SURVIVORS!Print_Titles</vt:lpstr>
      <vt:lpstr>UNEMPLOYMENT!Print_Titles</vt:lpstr>
      <vt:lpstr>QuarterUnit</vt:lpstr>
      <vt:lpstr>Source</vt:lpstr>
      <vt:lpstr>Supplement</vt:lpstr>
      <vt:lpstr>SurvivorsSB</vt:lpstr>
      <vt:lpstr>UnemploymentSB</vt:lpstr>
      <vt:lpstr>YearUnit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OECD-SOCR-EST</dc:title>
  <dc:creator/>
  <cp:lastModifiedBy/>
  <dcterms:created xsi:type="dcterms:W3CDTF">2006-09-16T00:00:00Z</dcterms:created>
  <dcterms:modified xsi:type="dcterms:W3CDTF">2021-09-23T09:34:21Z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0x010100FC343B04F7628B4B895F0B778FA7B203</vt:lpwstr>
  </property>
  <property fmtid="{D5CDD505-2E9C-101B-9397-08002B2CF9AE}" pid="3" name="ContentType">
    <vt:lpwstr>Document</vt:lpwstr>
  </property>
</Properties>
</file>