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hidePivotFieldList="1" defaultThemeVersion="166925"/>
  <mc:AlternateContent xmlns:mc="http://schemas.openxmlformats.org/markup-compatibility/2006">
    <mc:Choice Requires="x15">
      <x15ac:absPath xmlns:x15ac="http://schemas.microsoft.com/office/spreadsheetml/2010/11/ac" url="https://oecd.sharepoint.com/teams/2022-977KCO/Shared Documents/Master file/"/>
    </mc:Choice>
  </mc:AlternateContent>
  <xr:revisionPtr revIDLastSave="0" documentId="8_{C036D01B-3B94-40B8-A6AC-7112C5181154}" xr6:coauthVersionLast="47" xr6:coauthVersionMax="47" xr10:uidLastSave="{00000000-0000-0000-0000-000000000000}"/>
  <bookViews>
    <workbookView xWindow="-120" yWindow="-120" windowWidth="29040" windowHeight="15840" tabRatio="590" xr2:uid="{AD1CF86D-73FF-4BE4-942E-2CFF51B17C00}"/>
  </bookViews>
  <sheets>
    <sheet name="README" sheetId="33" r:id="rId1"/>
    <sheet name="Energy support measures" sheetId="1" r:id="rId2"/>
    <sheet name="Hhs_energy_cons_kWh" sheetId="34" r:id="rId3"/>
    <sheet name="EXCH to USD 2022" sheetId="20" r:id="rId4"/>
  </sheets>
  <externalReferences>
    <externalReference r:id="rId5"/>
    <externalReference r:id="rId6"/>
  </externalReferences>
  <definedNames>
    <definedName name="_xlnm._FilterDatabase" localSheetId="2" hidden="1">Hhs_energy_cons_kWh!$A$2:$F$452</definedName>
    <definedName name="calculations">INDEX([1]!support_tbl[#Data],,MATCH(typeCAN,support_list,0))</definedName>
    <definedName name="mechanism_C" localSheetId="1">INDEX([2]!support_tbl[#Data],,MATCH([2]CHE!$J1,[2]CHE!support_list,0))</definedName>
    <definedName name="mechanism_list">INDEX(#REF!,,MATCH(typeCAN,support_list,0))</definedName>
    <definedName name="mechanism_list_data">INDEX(support_tbl_data,,MATCH(type,support_list_data,0))</definedName>
    <definedName name="_xlnm.Print_Area" localSheetId="2">Hhs_energy_cons_kWh!#REF!</definedName>
    <definedName name="_xlnm.Print_Area" localSheetId="0">README!$B$2:$C$26</definedName>
    <definedName name="support_list">#REF!</definedName>
    <definedName name="support_list_data">#REF!</definedName>
    <definedName name="support_tbl_data">#REF!</definedName>
    <definedName name="type">'Energy support measures'!$J1</definedName>
    <definedName name="typeARG">#REF!</definedName>
    <definedName name="typeC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27" i="1" l="1"/>
  <c r="O633" i="1"/>
  <c r="O634" i="1"/>
  <c r="O635" i="1"/>
  <c r="O636" i="1"/>
  <c r="O637" i="1"/>
  <c r="O638" i="1"/>
  <c r="O639" i="1"/>
  <c r="O640" i="1"/>
  <c r="O858" i="1"/>
  <c r="O873" i="1"/>
  <c r="O874" i="1"/>
  <c r="O875" i="1"/>
  <c r="O876" i="1"/>
  <c r="O877" i="1"/>
  <c r="O878" i="1"/>
  <c r="O879" i="1"/>
  <c r="O880" i="1"/>
  <c r="O881" i="1"/>
  <c r="O882" i="1"/>
  <c r="O883" i="1"/>
  <c r="O884" i="1"/>
  <c r="O885" i="1"/>
  <c r="O886" i="1"/>
  <c r="O887" i="1"/>
  <c r="O888" i="1"/>
  <c r="O889" i="1"/>
  <c r="O890" i="1"/>
  <c r="O891" i="1"/>
  <c r="O892" i="1"/>
  <c r="O893" i="1"/>
  <c r="O894" i="1"/>
  <c r="O895" i="1"/>
  <c r="O896"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341" i="1"/>
  <c r="I342" i="1"/>
  <c r="I343" i="1"/>
  <c r="I344" i="1"/>
  <c r="I345" i="1"/>
  <c r="I346" i="1"/>
  <c r="I347" i="1"/>
  <c r="I348" i="1"/>
  <c r="I349" i="1"/>
  <c r="I350" i="1"/>
  <c r="I351" i="1"/>
  <c r="I352" i="1"/>
  <c r="I353" i="1"/>
  <c r="I354" i="1"/>
  <c r="I355" i="1"/>
  <c r="I356" i="1"/>
  <c r="I357" i="1"/>
  <c r="I358" i="1"/>
  <c r="I359" i="1"/>
  <c r="I360" i="1"/>
  <c r="I361" i="1"/>
  <c r="I362" i="1"/>
  <c r="I363" i="1"/>
  <c r="I364" i="1"/>
  <c r="I365" i="1"/>
  <c r="I366" i="1"/>
  <c r="I367" i="1"/>
  <c r="I368" i="1"/>
  <c r="I369" i="1"/>
  <c r="I370" i="1"/>
  <c r="I371" i="1"/>
  <c r="I372" i="1"/>
  <c r="I373" i="1"/>
  <c r="I374" i="1"/>
  <c r="I375" i="1"/>
  <c r="I376" i="1"/>
  <c r="I377" i="1"/>
  <c r="I378" i="1"/>
  <c r="I379" i="1"/>
  <c r="I380" i="1"/>
  <c r="I381" i="1"/>
  <c r="I382" i="1"/>
  <c r="I383" i="1"/>
  <c r="I384" i="1"/>
  <c r="I385" i="1"/>
  <c r="I386" i="1"/>
  <c r="I387" i="1"/>
  <c r="I388" i="1"/>
  <c r="I389" i="1"/>
  <c r="I390" i="1"/>
  <c r="I391" i="1"/>
  <c r="I392" i="1"/>
  <c r="I393" i="1"/>
  <c r="I394" i="1"/>
  <c r="I395" i="1"/>
  <c r="I396" i="1"/>
  <c r="I397" i="1"/>
  <c r="I398" i="1"/>
  <c r="I399" i="1"/>
  <c r="I400" i="1"/>
  <c r="I401" i="1"/>
  <c r="I402" i="1"/>
  <c r="I403" i="1"/>
  <c r="I404" i="1"/>
  <c r="I405" i="1"/>
  <c r="I406" i="1"/>
  <c r="I407" i="1"/>
  <c r="I408" i="1"/>
  <c r="I409" i="1"/>
  <c r="I410" i="1"/>
  <c r="I411" i="1"/>
  <c r="I412" i="1"/>
  <c r="I413" i="1"/>
  <c r="I414" i="1"/>
  <c r="I415" i="1"/>
  <c r="I416" i="1"/>
  <c r="I417" i="1"/>
  <c r="I418" i="1"/>
  <c r="I419" i="1"/>
  <c r="I420" i="1"/>
  <c r="I421" i="1"/>
  <c r="I422" i="1"/>
  <c r="I423" i="1"/>
  <c r="I424" i="1"/>
  <c r="I425" i="1"/>
  <c r="I426" i="1"/>
  <c r="I427" i="1"/>
  <c r="I428" i="1"/>
  <c r="I429" i="1"/>
  <c r="I430" i="1"/>
  <c r="I431" i="1"/>
  <c r="I432" i="1"/>
  <c r="I433" i="1"/>
  <c r="I434" i="1"/>
  <c r="I435" i="1"/>
  <c r="I436" i="1"/>
  <c r="I437" i="1"/>
  <c r="I438" i="1"/>
  <c r="I439" i="1"/>
  <c r="I440" i="1"/>
  <c r="I441" i="1"/>
  <c r="I442" i="1"/>
  <c r="I443" i="1"/>
  <c r="I444" i="1"/>
  <c r="I445" i="1"/>
  <c r="I446" i="1"/>
  <c r="I447" i="1"/>
  <c r="I448" i="1"/>
  <c r="I449" i="1"/>
  <c r="I450" i="1"/>
  <c r="I451" i="1"/>
  <c r="I452" i="1"/>
  <c r="I453" i="1"/>
  <c r="I454" i="1"/>
  <c r="I455" i="1"/>
  <c r="I456" i="1"/>
  <c r="I457" i="1"/>
  <c r="I458" i="1"/>
  <c r="I459" i="1"/>
  <c r="I460" i="1"/>
  <c r="I461" i="1"/>
  <c r="I462" i="1"/>
  <c r="I463" i="1"/>
  <c r="I464" i="1"/>
  <c r="I465" i="1"/>
  <c r="I466" i="1"/>
  <c r="I467" i="1"/>
  <c r="I468" i="1"/>
  <c r="I469" i="1"/>
  <c r="I470" i="1"/>
  <c r="I471" i="1"/>
  <c r="I472" i="1"/>
  <c r="I473" i="1"/>
  <c r="I474" i="1"/>
  <c r="I475" i="1"/>
  <c r="I476" i="1"/>
  <c r="I477" i="1"/>
  <c r="I478" i="1"/>
  <c r="I479" i="1"/>
  <c r="I480" i="1"/>
  <c r="I481" i="1"/>
  <c r="I482" i="1"/>
  <c r="I483" i="1"/>
  <c r="I484" i="1"/>
  <c r="I485" i="1"/>
  <c r="I486" i="1"/>
  <c r="I487" i="1"/>
  <c r="I488" i="1"/>
  <c r="I489" i="1"/>
  <c r="I490" i="1"/>
  <c r="I491" i="1"/>
  <c r="I492" i="1"/>
  <c r="I493" i="1"/>
  <c r="I494" i="1"/>
  <c r="I495" i="1"/>
  <c r="I496" i="1"/>
  <c r="I497" i="1"/>
  <c r="I498" i="1"/>
  <c r="I499" i="1"/>
  <c r="I500" i="1"/>
  <c r="I501" i="1"/>
  <c r="I502" i="1"/>
  <c r="I503" i="1"/>
  <c r="I504" i="1"/>
  <c r="I505" i="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52" i="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A89" i="1"/>
  <c r="A90" i="1"/>
  <c r="A91" i="1"/>
  <c r="A92" i="1"/>
  <c r="A93" i="1"/>
  <c r="A94" i="1"/>
  <c r="I3" i="1" l="1"/>
  <c r="A86" i="1"/>
  <c r="A87" i="1"/>
  <c r="A88" i="1"/>
  <c r="A390" i="1" l="1"/>
  <c r="A450" i="1" l="1"/>
  <c r="A451" i="1"/>
  <c r="A452" i="1"/>
  <c r="A453" i="1"/>
  <c r="A454" i="1"/>
  <c r="A455" i="1"/>
  <c r="A456" i="1"/>
  <c r="A457" i="1"/>
  <c r="A458" i="1"/>
  <c r="A459" i="1"/>
  <c r="A438" i="1"/>
  <c r="A439" i="1"/>
  <c r="A440" i="1"/>
  <c r="A441" i="1"/>
  <c r="A442" i="1"/>
  <c r="A443" i="1"/>
  <c r="A444" i="1"/>
  <c r="A445" i="1"/>
  <c r="A446" i="1"/>
  <c r="A447" i="1"/>
  <c r="A448" i="1"/>
  <c r="A44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23" i="1"/>
  <c r="A424" i="1"/>
  <c r="A421" i="1"/>
  <c r="A420" i="1"/>
  <c r="A417" i="1"/>
  <c r="A415" i="1" l="1"/>
  <c r="A412" i="1"/>
  <c r="A413" i="1"/>
  <c r="A409" i="1"/>
  <c r="A404" i="1"/>
  <c r="A401" i="1"/>
  <c r="A402" i="1"/>
  <c r="A398" i="1"/>
  <c r="A396" i="1"/>
  <c r="A380" i="1"/>
  <c r="A381" i="1"/>
  <c r="A393" i="1"/>
  <c r="A384" i="1"/>
  <c r="A385" i="1"/>
  <c r="A378" i="1"/>
  <c r="A362" i="1"/>
  <c r="A363" i="1"/>
  <c r="A359" i="1"/>
  <c r="A360" i="1"/>
  <c r="A345" i="1"/>
  <c r="A411" i="1"/>
  <c r="A414" i="1"/>
  <c r="A416" i="1"/>
  <c r="A418" i="1"/>
  <c r="A419" i="1"/>
  <c r="A422" i="1"/>
  <c r="A425" i="1"/>
  <c r="A386" i="1"/>
  <c r="A737" i="1"/>
  <c r="A730" i="1"/>
  <c r="A143" i="1"/>
  <c r="A144" i="1"/>
  <c r="A828" i="1"/>
  <c r="A827" i="1"/>
  <c r="A799" i="1"/>
  <c r="A800" i="1"/>
  <c r="A801" i="1"/>
  <c r="A708" i="1"/>
  <c r="A690" i="1"/>
  <c r="A624" i="1"/>
  <c r="A625" i="1"/>
  <c r="A501" i="1"/>
  <c r="A502" i="1"/>
  <c r="A503" i="1"/>
  <c r="A504" i="1"/>
  <c r="A505" i="1"/>
  <c r="A506" i="1"/>
  <c r="A294" i="1"/>
  <c r="A295" i="1"/>
  <c r="A296" i="1"/>
  <c r="A297" i="1"/>
  <c r="A298" i="1"/>
  <c r="A299" i="1"/>
  <c r="A139" i="1"/>
  <c r="A106" i="1"/>
  <c r="A107" i="1"/>
  <c r="A108" i="1"/>
  <c r="A109" i="1"/>
  <c r="A66" i="1"/>
  <c r="A61" i="1"/>
  <c r="A59" i="1"/>
  <c r="A60" i="1"/>
  <c r="A62" i="1"/>
  <c r="A56" i="1"/>
  <c r="A23" i="1"/>
  <c r="A71" i="1"/>
  <c r="A72" i="1"/>
  <c r="A73" i="1"/>
  <c r="A70" i="1"/>
  <c r="A4" i="1" l="1"/>
  <c r="A5" i="1"/>
  <c r="A6" i="1"/>
  <c r="A7" i="1"/>
  <c r="A8" i="1"/>
  <c r="A9" i="1"/>
  <c r="A10" i="1"/>
  <c r="A11" i="1"/>
  <c r="A12" i="1"/>
  <c r="A13" i="1"/>
  <c r="A14" i="1"/>
  <c r="A15" i="1"/>
  <c r="A16" i="1"/>
  <c r="A17" i="1"/>
  <c r="A18" i="1"/>
  <c r="A19" i="1"/>
  <c r="A20" i="1"/>
  <c r="A21" i="1"/>
  <c r="A22"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7" i="1"/>
  <c r="A58" i="1"/>
  <c r="A63" i="1"/>
  <c r="A64" i="1"/>
  <c r="A65" i="1"/>
  <c r="A67" i="1"/>
  <c r="A68" i="1"/>
  <c r="A69" i="1"/>
  <c r="A74" i="1"/>
  <c r="A75" i="1"/>
  <c r="A76" i="1"/>
  <c r="A77" i="1"/>
  <c r="A78" i="1"/>
  <c r="A79" i="1"/>
  <c r="A80" i="1"/>
  <c r="A81" i="1"/>
  <c r="A82" i="1"/>
  <c r="A83" i="1"/>
  <c r="A84" i="1"/>
  <c r="A85" i="1"/>
  <c r="A95" i="1"/>
  <c r="A96" i="1"/>
  <c r="A97" i="1"/>
  <c r="A98" i="1"/>
  <c r="A99" i="1"/>
  <c r="A100" i="1"/>
  <c r="A101" i="1"/>
  <c r="A102" i="1"/>
  <c r="A103" i="1"/>
  <c r="A104" i="1"/>
  <c r="A105"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40" i="1"/>
  <c r="A141" i="1"/>
  <c r="A142"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6" i="1"/>
  <c r="A347" i="1"/>
  <c r="A348" i="1"/>
  <c r="A349" i="1"/>
  <c r="A350" i="1"/>
  <c r="A351" i="1"/>
  <c r="A352" i="1"/>
  <c r="A353" i="1"/>
  <c r="A354" i="1"/>
  <c r="A355" i="1"/>
  <c r="A356" i="1"/>
  <c r="A357" i="1"/>
  <c r="A358" i="1"/>
  <c r="A361" i="1"/>
  <c r="A364" i="1"/>
  <c r="A365" i="1"/>
  <c r="A366" i="1"/>
  <c r="A367" i="1"/>
  <c r="A368" i="1"/>
  <c r="A369" i="1"/>
  <c r="A370" i="1"/>
  <c r="A371" i="1"/>
  <c r="A372" i="1"/>
  <c r="A373" i="1"/>
  <c r="A374" i="1"/>
  <c r="A375" i="1"/>
  <c r="A376" i="1"/>
  <c r="A377" i="1"/>
  <c r="A379" i="1"/>
  <c r="A382" i="1"/>
  <c r="A383" i="1"/>
  <c r="A387" i="1"/>
  <c r="A388" i="1"/>
  <c r="A389" i="1"/>
  <c r="A391" i="1"/>
  <c r="A392" i="1"/>
  <c r="A394" i="1"/>
  <c r="A395" i="1"/>
  <c r="A397" i="1"/>
  <c r="A399" i="1"/>
  <c r="A400" i="1"/>
  <c r="A403" i="1"/>
  <c r="A405" i="1"/>
  <c r="A406" i="1"/>
  <c r="A407" i="1"/>
  <c r="A408" i="1"/>
  <c r="A410" i="1"/>
  <c r="A426" i="1"/>
  <c r="A427" i="1"/>
  <c r="A428" i="1"/>
  <c r="A429" i="1"/>
  <c r="A430" i="1"/>
  <c r="A431" i="1"/>
  <c r="A432" i="1"/>
  <c r="A433" i="1"/>
  <c r="A434" i="1"/>
  <c r="A435" i="1"/>
  <c r="A436" i="1"/>
  <c r="A437" i="1"/>
  <c r="A485" i="1"/>
  <c r="A486" i="1"/>
  <c r="A487" i="1"/>
  <c r="A488" i="1"/>
  <c r="A489" i="1"/>
  <c r="A490" i="1"/>
  <c r="A491" i="1"/>
  <c r="A492" i="1"/>
  <c r="A493" i="1"/>
  <c r="A494" i="1"/>
  <c r="A495" i="1"/>
  <c r="A496" i="1"/>
  <c r="A497" i="1"/>
  <c r="A498" i="1"/>
  <c r="A499" i="1"/>
  <c r="A500"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1" i="1"/>
  <c r="A692" i="1"/>
  <c r="A693" i="1"/>
  <c r="A694" i="1"/>
  <c r="A695" i="1"/>
  <c r="A696" i="1"/>
  <c r="A697" i="1"/>
  <c r="A698" i="1"/>
  <c r="A699" i="1"/>
  <c r="A700" i="1"/>
  <c r="A701" i="1"/>
  <c r="A702" i="1"/>
  <c r="A703" i="1"/>
  <c r="A704" i="1"/>
  <c r="A705" i="1"/>
  <c r="A706" i="1"/>
  <c r="A707" i="1"/>
  <c r="A709" i="1"/>
  <c r="A710" i="1"/>
  <c r="A711" i="1"/>
  <c r="A712" i="1"/>
  <c r="A713" i="1"/>
  <c r="A714" i="1"/>
  <c r="A715" i="1"/>
  <c r="A716" i="1"/>
  <c r="A717" i="1"/>
  <c r="A718" i="1"/>
  <c r="A719" i="1"/>
  <c r="A720" i="1"/>
  <c r="A721" i="1"/>
  <c r="A722" i="1"/>
  <c r="A723" i="1"/>
  <c r="A724" i="1"/>
  <c r="A725" i="1"/>
  <c r="A726" i="1"/>
  <c r="A727" i="1"/>
  <c r="A728" i="1"/>
  <c r="A729" i="1"/>
  <c r="A731" i="1"/>
  <c r="A732" i="1"/>
  <c r="A733" i="1"/>
  <c r="A734" i="1"/>
  <c r="A735" i="1"/>
  <c r="A736"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3" i="1" l="1"/>
  <c r="O738" i="1" l="1"/>
  <c r="O123" i="1"/>
  <c r="O277" i="1" l="1"/>
  <c r="O285" i="1"/>
  <c r="O293" i="1"/>
  <c r="O278" i="1"/>
  <c r="O286" i="1"/>
  <c r="O294" i="1"/>
  <c r="O279" i="1"/>
  <c r="O287" i="1"/>
  <c r="O295" i="1"/>
  <c r="O272" i="1"/>
  <c r="O280" i="1"/>
  <c r="O288" i="1"/>
  <c r="O296" i="1"/>
  <c r="O273" i="1"/>
  <c r="O281" i="1"/>
  <c r="O289" i="1"/>
  <c r="O297" i="1"/>
  <c r="O274" i="1"/>
  <c r="O282" i="1"/>
  <c r="O290" i="1"/>
  <c r="O298" i="1"/>
  <c r="O275" i="1"/>
  <c r="O283" i="1"/>
  <c r="O291" i="1"/>
  <c r="O299" i="1"/>
  <c r="O276" i="1"/>
  <c r="O284" i="1"/>
  <c r="O292" i="1"/>
  <c r="O868" i="1"/>
  <c r="O869" i="1"/>
  <c r="O870" i="1"/>
  <c r="O871" i="1"/>
  <c r="O872" i="1"/>
  <c r="O867" i="1"/>
  <c r="O629" i="1"/>
  <c r="O630" i="1"/>
  <c r="O631" i="1"/>
  <c r="O632" i="1"/>
  <c r="O626" i="1"/>
  <c r="O627" i="1"/>
  <c r="O628" i="1"/>
  <c r="O836" i="1"/>
  <c r="O844" i="1"/>
  <c r="O829" i="1"/>
  <c r="O837" i="1"/>
  <c r="O845" i="1"/>
  <c r="O830" i="1"/>
  <c r="O838" i="1"/>
  <c r="O846" i="1"/>
  <c r="O831" i="1"/>
  <c r="O839" i="1"/>
  <c r="O847" i="1"/>
  <c r="O832" i="1"/>
  <c r="O840" i="1"/>
  <c r="O848" i="1"/>
  <c r="O833" i="1"/>
  <c r="O841" i="1"/>
  <c r="O849" i="1"/>
  <c r="O834" i="1"/>
  <c r="O842" i="1"/>
  <c r="O835" i="1"/>
  <c r="O843" i="1"/>
  <c r="O897" i="1"/>
  <c r="O898" i="1"/>
  <c r="O349" i="1"/>
  <c r="O357" i="1"/>
  <c r="O365" i="1"/>
  <c r="O373" i="1"/>
  <c r="O381" i="1"/>
  <c r="O389" i="1"/>
  <c r="O397" i="1"/>
  <c r="O405" i="1"/>
  <c r="O413" i="1"/>
  <c r="O421" i="1"/>
  <c r="O342" i="1"/>
  <c r="O350" i="1"/>
  <c r="O358" i="1"/>
  <c r="O366" i="1"/>
  <c r="O374" i="1"/>
  <c r="O382" i="1"/>
  <c r="O390" i="1"/>
  <c r="O398" i="1"/>
  <c r="O406" i="1"/>
  <c r="O414" i="1"/>
  <c r="O422" i="1"/>
  <c r="O343" i="1"/>
  <c r="O351" i="1"/>
  <c r="O359" i="1"/>
  <c r="O367" i="1"/>
  <c r="O375" i="1"/>
  <c r="O383" i="1"/>
  <c r="O391" i="1"/>
  <c r="O399" i="1"/>
  <c r="O407" i="1"/>
  <c r="O415" i="1"/>
  <c r="O423" i="1"/>
  <c r="O344" i="1"/>
  <c r="O352" i="1"/>
  <c r="O360" i="1"/>
  <c r="O368" i="1"/>
  <c r="O376" i="1"/>
  <c r="O384" i="1"/>
  <c r="O392" i="1"/>
  <c r="O400" i="1"/>
  <c r="O408" i="1"/>
  <c r="O416" i="1"/>
  <c r="O424" i="1"/>
  <c r="O345" i="1"/>
  <c r="O353" i="1"/>
  <c r="O361" i="1"/>
  <c r="O369" i="1"/>
  <c r="O377" i="1"/>
  <c r="O385" i="1"/>
  <c r="O393" i="1"/>
  <c r="O401" i="1"/>
  <c r="O409" i="1"/>
  <c r="O417" i="1"/>
  <c r="O425" i="1"/>
  <c r="O346" i="1"/>
  <c r="O354" i="1"/>
  <c r="O362" i="1"/>
  <c r="O370" i="1"/>
  <c r="O378" i="1"/>
  <c r="O386" i="1"/>
  <c r="O394" i="1"/>
  <c r="O402" i="1"/>
  <c r="O410" i="1"/>
  <c r="O418" i="1"/>
  <c r="O347" i="1"/>
  <c r="O355" i="1"/>
  <c r="O363" i="1"/>
  <c r="O371" i="1"/>
  <c r="O379" i="1"/>
  <c r="O387" i="1"/>
  <c r="O395" i="1"/>
  <c r="O403" i="1"/>
  <c r="O411" i="1"/>
  <c r="O419" i="1"/>
  <c r="O380" i="1"/>
  <c r="O388" i="1"/>
  <c r="O396" i="1"/>
  <c r="O404" i="1"/>
  <c r="O348" i="1"/>
  <c r="O412" i="1"/>
  <c r="O356" i="1"/>
  <c r="O420" i="1"/>
  <c r="O364" i="1"/>
  <c r="O372" i="1"/>
  <c r="O517" i="1"/>
  <c r="O525" i="1"/>
  <c r="O533" i="1"/>
  <c r="O541" i="1"/>
  <c r="O549" i="1"/>
  <c r="O557" i="1"/>
  <c r="O565" i="1"/>
  <c r="O573" i="1"/>
  <c r="O581" i="1"/>
  <c r="O589" i="1"/>
  <c r="O597" i="1"/>
  <c r="O605" i="1"/>
  <c r="O613" i="1"/>
  <c r="O621" i="1"/>
  <c r="O518" i="1"/>
  <c r="O526" i="1"/>
  <c r="O534" i="1"/>
  <c r="O542" i="1"/>
  <c r="O550" i="1"/>
  <c r="O558" i="1"/>
  <c r="O566" i="1"/>
  <c r="O574" i="1"/>
  <c r="O582" i="1"/>
  <c r="O590" i="1"/>
  <c r="O598" i="1"/>
  <c r="O606" i="1"/>
  <c r="O614" i="1"/>
  <c r="O622" i="1"/>
  <c r="O519" i="1"/>
  <c r="O527" i="1"/>
  <c r="O535" i="1"/>
  <c r="O543" i="1"/>
  <c r="O551" i="1"/>
  <c r="O559" i="1"/>
  <c r="O567" i="1"/>
  <c r="O575" i="1"/>
  <c r="O583" i="1"/>
  <c r="O591" i="1"/>
  <c r="O599" i="1"/>
  <c r="O607" i="1"/>
  <c r="O615" i="1"/>
  <c r="O623" i="1"/>
  <c r="O520" i="1"/>
  <c r="O528" i="1"/>
  <c r="O536" i="1"/>
  <c r="O544" i="1"/>
  <c r="O552" i="1"/>
  <c r="O560" i="1"/>
  <c r="O568" i="1"/>
  <c r="O576" i="1"/>
  <c r="O584" i="1"/>
  <c r="O592" i="1"/>
  <c r="O600" i="1"/>
  <c r="O608" i="1"/>
  <c r="O616" i="1"/>
  <c r="O624" i="1"/>
  <c r="O521" i="1"/>
  <c r="O529" i="1"/>
  <c r="O537" i="1"/>
  <c r="O545" i="1"/>
  <c r="O553" i="1"/>
  <c r="O561" i="1"/>
  <c r="O569" i="1"/>
  <c r="O577" i="1"/>
  <c r="O585" i="1"/>
  <c r="O593" i="1"/>
  <c r="O601" i="1"/>
  <c r="O609" i="1"/>
  <c r="O617" i="1"/>
  <c r="O625" i="1"/>
  <c r="O514" i="1"/>
  <c r="O522" i="1"/>
  <c r="O530" i="1"/>
  <c r="O538" i="1"/>
  <c r="O546" i="1"/>
  <c r="O554" i="1"/>
  <c r="O562" i="1"/>
  <c r="O570" i="1"/>
  <c r="O578" i="1"/>
  <c r="O586" i="1"/>
  <c r="O594" i="1"/>
  <c r="O602" i="1"/>
  <c r="O610" i="1"/>
  <c r="O618" i="1"/>
  <c r="O515" i="1"/>
  <c r="O523" i="1"/>
  <c r="O531" i="1"/>
  <c r="O539" i="1"/>
  <c r="O547" i="1"/>
  <c r="O555" i="1"/>
  <c r="O563" i="1"/>
  <c r="O571" i="1"/>
  <c r="O579" i="1"/>
  <c r="O587" i="1"/>
  <c r="O595" i="1"/>
  <c r="O603" i="1"/>
  <c r="O611" i="1"/>
  <c r="O619" i="1"/>
  <c r="O572" i="1"/>
  <c r="O516" i="1"/>
  <c r="O580" i="1"/>
  <c r="O524" i="1"/>
  <c r="O588" i="1"/>
  <c r="O532" i="1"/>
  <c r="O596" i="1"/>
  <c r="O540" i="1"/>
  <c r="O604" i="1"/>
  <c r="O548" i="1"/>
  <c r="O612" i="1"/>
  <c r="O556" i="1"/>
  <c r="O620" i="1"/>
  <c r="O564" i="1"/>
  <c r="O740" i="1"/>
  <c r="O748" i="1"/>
  <c r="O741" i="1"/>
  <c r="O749" i="1"/>
  <c r="O742" i="1"/>
  <c r="O750" i="1"/>
  <c r="O743" i="1"/>
  <c r="O751" i="1"/>
  <c r="O744" i="1"/>
  <c r="O752" i="1"/>
  <c r="O745" i="1"/>
  <c r="O753" i="1"/>
  <c r="O746" i="1"/>
  <c r="O754" i="1"/>
  <c r="O739" i="1"/>
  <c r="O747" i="1"/>
  <c r="O812" i="1"/>
  <c r="O820" i="1"/>
  <c r="O828" i="1"/>
  <c r="O813" i="1"/>
  <c r="O821" i="1"/>
  <c r="O814" i="1"/>
  <c r="O822" i="1"/>
  <c r="O815" i="1"/>
  <c r="O823" i="1"/>
  <c r="O808" i="1"/>
  <c r="O816" i="1"/>
  <c r="O824" i="1"/>
  <c r="O809" i="1"/>
  <c r="O817" i="1"/>
  <c r="O825" i="1"/>
  <c r="O810" i="1"/>
  <c r="O818" i="1"/>
  <c r="O826" i="1"/>
  <c r="O811" i="1"/>
  <c r="O819" i="1"/>
  <c r="O827" i="1"/>
  <c r="O261" i="1"/>
  <c r="O269" i="1"/>
  <c r="O262" i="1"/>
  <c r="O270" i="1"/>
  <c r="O263" i="1"/>
  <c r="O271" i="1"/>
  <c r="O264" i="1"/>
  <c r="O257" i="1"/>
  <c r="O265" i="1"/>
  <c r="O258" i="1"/>
  <c r="O266" i="1"/>
  <c r="O259" i="1"/>
  <c r="O267" i="1"/>
  <c r="O260" i="1"/>
  <c r="O268" i="1"/>
  <c r="O852" i="1"/>
  <c r="O860" i="1"/>
  <c r="O853" i="1"/>
  <c r="O861" i="1"/>
  <c r="O854" i="1"/>
  <c r="O862" i="1"/>
  <c r="O855" i="1"/>
  <c r="O863" i="1"/>
  <c r="O856" i="1"/>
  <c r="O864" i="1"/>
  <c r="O857" i="1"/>
  <c r="O865" i="1"/>
  <c r="O850" i="1"/>
  <c r="O866" i="1"/>
  <c r="O851" i="1"/>
  <c r="O859" i="1"/>
  <c r="O110" i="1"/>
  <c r="O111" i="1"/>
  <c r="O109" i="1"/>
  <c r="O102" i="1"/>
  <c r="O95" i="1"/>
  <c r="O103" i="1"/>
  <c r="O104" i="1"/>
  <c r="O97" i="1"/>
  <c r="O105" i="1"/>
  <c r="O98" i="1"/>
  <c r="O106" i="1"/>
  <c r="O107" i="1"/>
  <c r="O108" i="1"/>
  <c r="O756" i="1"/>
  <c r="O764" i="1"/>
  <c r="O772" i="1"/>
  <c r="O780" i="1"/>
  <c r="O788" i="1"/>
  <c r="O796" i="1"/>
  <c r="O757" i="1"/>
  <c r="O765" i="1"/>
  <c r="O773" i="1"/>
  <c r="O781" i="1"/>
  <c r="O789" i="1"/>
  <c r="O797" i="1"/>
  <c r="O758" i="1"/>
  <c r="O766" i="1"/>
  <c r="O774" i="1"/>
  <c r="O782" i="1"/>
  <c r="O790" i="1"/>
  <c r="O798" i="1"/>
  <c r="O759" i="1"/>
  <c r="O767" i="1"/>
  <c r="O775" i="1"/>
  <c r="O783" i="1"/>
  <c r="O791" i="1"/>
  <c r="O799" i="1"/>
  <c r="O760" i="1"/>
  <c r="O768" i="1"/>
  <c r="O776" i="1"/>
  <c r="O784" i="1"/>
  <c r="O792" i="1"/>
  <c r="O800" i="1"/>
  <c r="O761" i="1"/>
  <c r="O769" i="1"/>
  <c r="O777" i="1"/>
  <c r="O785" i="1"/>
  <c r="O793" i="1"/>
  <c r="O801" i="1"/>
  <c r="O762" i="1"/>
  <c r="O770" i="1"/>
  <c r="O778" i="1"/>
  <c r="O786" i="1"/>
  <c r="O794" i="1"/>
  <c r="O755" i="1"/>
  <c r="O763" i="1"/>
  <c r="O771" i="1"/>
  <c r="O779" i="1"/>
  <c r="O787" i="1"/>
  <c r="O795" i="1"/>
  <c r="O245" i="1"/>
  <c r="O253" i="1"/>
  <c r="O246" i="1"/>
  <c r="O254" i="1"/>
  <c r="O247" i="1"/>
  <c r="O255" i="1"/>
  <c r="O248" i="1"/>
  <c r="O256" i="1"/>
  <c r="O249" i="1"/>
  <c r="O250" i="1"/>
  <c r="O251" i="1"/>
  <c r="O252" i="1"/>
  <c r="O509" i="1"/>
  <c r="O510" i="1"/>
  <c r="O511" i="1"/>
  <c r="O512" i="1"/>
  <c r="O513" i="1"/>
  <c r="O507" i="1"/>
  <c r="O508" i="1"/>
  <c r="O734" i="1"/>
  <c r="O735" i="1"/>
  <c r="O736" i="1"/>
  <c r="O737" i="1"/>
  <c r="O661" i="1"/>
  <c r="O669" i="1"/>
  <c r="O677" i="1"/>
  <c r="O685" i="1"/>
  <c r="O662" i="1"/>
  <c r="O670" i="1"/>
  <c r="O678" i="1"/>
  <c r="O686" i="1"/>
  <c r="O663" i="1"/>
  <c r="O671" i="1"/>
  <c r="O679" i="1"/>
  <c r="O687" i="1"/>
  <c r="O664" i="1"/>
  <c r="O672" i="1"/>
  <c r="O680" i="1"/>
  <c r="O688" i="1"/>
  <c r="O665" i="1"/>
  <c r="O673" i="1"/>
  <c r="O681" i="1"/>
  <c r="O658" i="1"/>
  <c r="O666" i="1"/>
  <c r="O674" i="1"/>
  <c r="O682" i="1"/>
  <c r="O659" i="1"/>
  <c r="O667" i="1"/>
  <c r="O675" i="1"/>
  <c r="O683" i="1"/>
  <c r="O660" i="1"/>
  <c r="O668" i="1"/>
  <c r="O676" i="1"/>
  <c r="O684" i="1"/>
  <c r="O689" i="1"/>
  <c r="O690" i="1"/>
  <c r="O5" i="1"/>
  <c r="O6" i="1"/>
  <c r="O7" i="1"/>
  <c r="O4" i="1"/>
  <c r="O165" i="1"/>
  <c r="O158" i="1"/>
  <c r="O166" i="1"/>
  <c r="O159" i="1"/>
  <c r="O167" i="1"/>
  <c r="O160" i="1"/>
  <c r="O168" i="1"/>
  <c r="O161" i="1"/>
  <c r="O169" i="1"/>
  <c r="O162" i="1"/>
  <c r="O163" i="1"/>
  <c r="O156" i="1"/>
  <c r="O164" i="1"/>
  <c r="O804" i="1"/>
  <c r="O805" i="1"/>
  <c r="O807" i="1"/>
  <c r="O802" i="1"/>
  <c r="O803" i="1"/>
  <c r="O709" i="1"/>
  <c r="O710" i="1"/>
  <c r="O711" i="1"/>
  <c r="O712" i="1"/>
  <c r="O732" i="1"/>
  <c r="O728" i="1"/>
  <c r="O730" i="1"/>
  <c r="O716" i="1"/>
  <c r="O724" i="1"/>
  <c r="O717" i="1"/>
  <c r="O725" i="1"/>
  <c r="O718" i="1"/>
  <c r="O726" i="1"/>
  <c r="O719" i="1"/>
  <c r="O727" i="1"/>
  <c r="O720" i="1"/>
  <c r="O713" i="1"/>
  <c r="O721" i="1"/>
  <c r="O714" i="1"/>
  <c r="O722" i="1"/>
  <c r="O715" i="1"/>
  <c r="O723" i="1"/>
  <c r="O77" i="1"/>
  <c r="O85" i="1"/>
  <c r="O93" i="1"/>
  <c r="O78" i="1"/>
  <c r="O86" i="1"/>
  <c r="O94" i="1"/>
  <c r="O79" i="1"/>
  <c r="O87" i="1"/>
  <c r="O80" i="1"/>
  <c r="O88" i="1"/>
  <c r="O81" i="1"/>
  <c r="O89" i="1"/>
  <c r="O74" i="1"/>
  <c r="O82" i="1"/>
  <c r="O90" i="1"/>
  <c r="O75" i="1"/>
  <c r="O83" i="1"/>
  <c r="O91" i="1"/>
  <c r="O76" i="1"/>
  <c r="O84" i="1"/>
  <c r="O92" i="1"/>
  <c r="O142" i="1"/>
  <c r="O143" i="1"/>
  <c r="O144" i="1"/>
  <c r="O213" i="1"/>
  <c r="O221" i="1"/>
  <c r="O229" i="1"/>
  <c r="O237" i="1"/>
  <c r="O214" i="1"/>
  <c r="O222" i="1"/>
  <c r="O230" i="1"/>
  <c r="O238" i="1"/>
  <c r="O215" i="1"/>
  <c r="O223" i="1"/>
  <c r="O231" i="1"/>
  <c r="O239" i="1"/>
  <c r="O216" i="1"/>
  <c r="O224" i="1"/>
  <c r="O232" i="1"/>
  <c r="O240" i="1"/>
  <c r="O209" i="1"/>
  <c r="O217" i="1"/>
  <c r="O225" i="1"/>
  <c r="O233" i="1"/>
  <c r="O241" i="1"/>
  <c r="O210" i="1"/>
  <c r="O218" i="1"/>
  <c r="O226" i="1"/>
  <c r="O234" i="1"/>
  <c r="O242" i="1"/>
  <c r="O211" i="1"/>
  <c r="O219" i="1"/>
  <c r="O227" i="1"/>
  <c r="O235" i="1"/>
  <c r="O243" i="1"/>
  <c r="O212" i="1"/>
  <c r="O220" i="1"/>
  <c r="O228" i="1"/>
  <c r="O236" i="1"/>
  <c r="O244" i="1"/>
  <c r="O317" i="1"/>
  <c r="O325" i="1"/>
  <c r="O333" i="1"/>
  <c r="O341" i="1"/>
  <c r="O318" i="1"/>
  <c r="O326" i="1"/>
  <c r="O334" i="1"/>
  <c r="O319" i="1"/>
  <c r="O327" i="1"/>
  <c r="O335" i="1"/>
  <c r="O312" i="1"/>
  <c r="O320" i="1"/>
  <c r="O328" i="1"/>
  <c r="O336" i="1"/>
  <c r="O313" i="1"/>
  <c r="O321" i="1"/>
  <c r="O329" i="1"/>
  <c r="O337" i="1"/>
  <c r="O314" i="1"/>
  <c r="O322" i="1"/>
  <c r="O330" i="1"/>
  <c r="O338" i="1"/>
  <c r="O315" i="1"/>
  <c r="O323" i="1"/>
  <c r="O331" i="1"/>
  <c r="O339" i="1"/>
  <c r="O316" i="1"/>
  <c r="O324" i="1"/>
  <c r="O332" i="1"/>
  <c r="O340" i="1"/>
  <c r="O691" i="1"/>
  <c r="O692" i="1"/>
  <c r="O700" i="1"/>
  <c r="O708" i="1"/>
  <c r="O693" i="1"/>
  <c r="O701" i="1"/>
  <c r="O694" i="1"/>
  <c r="O702" i="1"/>
  <c r="O695" i="1"/>
  <c r="O703" i="1"/>
  <c r="O696" i="1"/>
  <c r="O704" i="1"/>
  <c r="O697" i="1"/>
  <c r="O705" i="1"/>
  <c r="O698" i="1"/>
  <c r="O706" i="1"/>
  <c r="O699" i="1"/>
  <c r="O707" i="1"/>
  <c r="O645" i="1"/>
  <c r="O653" i="1"/>
  <c r="O646" i="1"/>
  <c r="O654" i="1"/>
  <c r="O647" i="1"/>
  <c r="O655" i="1"/>
  <c r="O648" i="1"/>
  <c r="O656" i="1"/>
  <c r="O641" i="1"/>
  <c r="O649" i="1"/>
  <c r="O657" i="1"/>
  <c r="O642" i="1"/>
  <c r="O650" i="1"/>
  <c r="O643" i="1"/>
  <c r="O651" i="1"/>
  <c r="O644" i="1"/>
  <c r="O652" i="1"/>
  <c r="O429" i="1"/>
  <c r="O426" i="1"/>
  <c r="O427" i="1"/>
  <c r="O428" i="1"/>
  <c r="O21" i="1"/>
  <c r="O29" i="1"/>
  <c r="O37" i="1"/>
  <c r="O45" i="1"/>
  <c r="O53" i="1"/>
  <c r="O61" i="1"/>
  <c r="O69" i="1"/>
  <c r="O14" i="1"/>
  <c r="O22" i="1"/>
  <c r="O30" i="1"/>
  <c r="O38" i="1"/>
  <c r="O46" i="1"/>
  <c r="O54" i="1"/>
  <c r="O62" i="1"/>
  <c r="O70" i="1"/>
  <c r="O15" i="1"/>
  <c r="O23" i="1"/>
  <c r="O31" i="1"/>
  <c r="O39" i="1"/>
  <c r="O47" i="1"/>
  <c r="O55" i="1"/>
  <c r="O63" i="1"/>
  <c r="O71" i="1"/>
  <c r="O16" i="1"/>
  <c r="O24" i="1"/>
  <c r="O32" i="1"/>
  <c r="O40" i="1"/>
  <c r="O48" i="1"/>
  <c r="O56" i="1"/>
  <c r="O64" i="1"/>
  <c r="O72" i="1"/>
  <c r="O17" i="1"/>
  <c r="O25" i="1"/>
  <c r="O33" i="1"/>
  <c r="O41" i="1"/>
  <c r="O49" i="1"/>
  <c r="O57" i="1"/>
  <c r="O65" i="1"/>
  <c r="O73" i="1"/>
  <c r="O18" i="1"/>
  <c r="O26" i="1"/>
  <c r="O34" i="1"/>
  <c r="O42" i="1"/>
  <c r="O50" i="1"/>
  <c r="O58" i="1"/>
  <c r="O66" i="1"/>
  <c r="O19" i="1"/>
  <c r="O27" i="1"/>
  <c r="O35" i="1"/>
  <c r="O43" i="1"/>
  <c r="O51" i="1"/>
  <c r="O59" i="1"/>
  <c r="O67" i="1"/>
  <c r="O68" i="1"/>
  <c r="O20" i="1"/>
  <c r="O28" i="1"/>
  <c r="O36" i="1"/>
  <c r="O44" i="1"/>
  <c r="O52" i="1"/>
  <c r="O60" i="1"/>
  <c r="O133" i="1"/>
  <c r="O141" i="1"/>
  <c r="O134" i="1"/>
  <c r="O135" i="1"/>
  <c r="O136" i="1"/>
  <c r="O137" i="1"/>
  <c r="O138" i="1"/>
  <c r="O131" i="1"/>
  <c r="O139" i="1"/>
  <c r="O132" i="1"/>
  <c r="O140" i="1"/>
  <c r="O437" i="1"/>
  <c r="O445" i="1"/>
  <c r="O453" i="1"/>
  <c r="O461" i="1"/>
  <c r="O469" i="1"/>
  <c r="O477" i="1"/>
  <c r="O485" i="1"/>
  <c r="O493" i="1"/>
  <c r="O501" i="1"/>
  <c r="O438" i="1"/>
  <c r="O446" i="1"/>
  <c r="O454" i="1"/>
  <c r="O462" i="1"/>
  <c r="O470" i="1"/>
  <c r="O478" i="1"/>
  <c r="O486" i="1"/>
  <c r="O494" i="1"/>
  <c r="O502" i="1"/>
  <c r="O439" i="1"/>
  <c r="O447" i="1"/>
  <c r="O455" i="1"/>
  <c r="O463" i="1"/>
  <c r="O471" i="1"/>
  <c r="O479" i="1"/>
  <c r="O487" i="1"/>
  <c r="O495" i="1"/>
  <c r="O503" i="1"/>
  <c r="O440" i="1"/>
  <c r="O448" i="1"/>
  <c r="O456" i="1"/>
  <c r="O464" i="1"/>
  <c r="O472" i="1"/>
  <c r="O480" i="1"/>
  <c r="O488" i="1"/>
  <c r="O496" i="1"/>
  <c r="O504" i="1"/>
  <c r="O441" i="1"/>
  <c r="O449" i="1"/>
  <c r="O457" i="1"/>
  <c r="O465" i="1"/>
  <c r="O473" i="1"/>
  <c r="O481" i="1"/>
  <c r="O489" i="1"/>
  <c r="O497" i="1"/>
  <c r="O505" i="1"/>
  <c r="O442" i="1"/>
  <c r="O450" i="1"/>
  <c r="O458" i="1"/>
  <c r="O466" i="1"/>
  <c r="O474" i="1"/>
  <c r="O482" i="1"/>
  <c r="O490" i="1"/>
  <c r="O498" i="1"/>
  <c r="O506" i="1"/>
  <c r="O443" i="1"/>
  <c r="O451" i="1"/>
  <c r="O459" i="1"/>
  <c r="O467" i="1"/>
  <c r="O475" i="1"/>
  <c r="O483" i="1"/>
  <c r="O491" i="1"/>
  <c r="O499" i="1"/>
  <c r="O444" i="1"/>
  <c r="O452" i="1"/>
  <c r="O460" i="1"/>
  <c r="O468" i="1"/>
  <c r="O476" i="1"/>
  <c r="O484" i="1"/>
  <c r="O492" i="1"/>
  <c r="O500" i="1"/>
  <c r="O433" i="1"/>
  <c r="O434" i="1"/>
  <c r="O435" i="1"/>
  <c r="O436" i="1"/>
  <c r="O430" i="1"/>
  <c r="O431" i="1"/>
  <c r="O432" i="1"/>
  <c r="O149" i="1"/>
  <c r="O150" i="1"/>
  <c r="O151" i="1"/>
  <c r="O152" i="1"/>
  <c r="O145" i="1"/>
  <c r="O153" i="1"/>
  <c r="O146" i="1"/>
  <c r="O154" i="1"/>
  <c r="O147" i="1"/>
  <c r="O155" i="1"/>
  <c r="O148" i="1"/>
  <c r="O13" i="1"/>
  <c r="O8" i="1"/>
  <c r="O9" i="1"/>
  <c r="O10" i="1"/>
  <c r="O11" i="1"/>
  <c r="O12" i="1"/>
  <c r="O125" i="1"/>
  <c r="O126" i="1"/>
  <c r="O128" i="1"/>
  <c r="O129" i="1"/>
  <c r="O130" i="1"/>
  <c r="O124" i="1"/>
  <c r="O197" i="1"/>
  <c r="O205" i="1"/>
  <c r="O198" i="1"/>
  <c r="O206" i="1"/>
  <c r="O199" i="1"/>
  <c r="O207" i="1"/>
  <c r="O200" i="1"/>
  <c r="O208" i="1"/>
  <c r="O201" i="1"/>
  <c r="O202" i="1"/>
  <c r="O195" i="1"/>
  <c r="O203" i="1"/>
  <c r="O196" i="1"/>
  <c r="O204" i="1"/>
  <c r="O301" i="1"/>
  <c r="O309" i="1"/>
  <c r="O302" i="1"/>
  <c r="O310" i="1"/>
  <c r="O303" i="1"/>
  <c r="O311" i="1"/>
  <c r="O304" i="1"/>
  <c r="O305" i="1"/>
  <c r="O306" i="1"/>
  <c r="O307" i="1"/>
  <c r="O300" i="1"/>
  <c r="O308" i="1"/>
  <c r="O173" i="1"/>
  <c r="O181" i="1"/>
  <c r="O189" i="1"/>
  <c r="O174" i="1"/>
  <c r="O182" i="1"/>
  <c r="O190" i="1"/>
  <c r="O175" i="1"/>
  <c r="O183" i="1"/>
  <c r="O191" i="1"/>
  <c r="O176" i="1"/>
  <c r="O184" i="1"/>
  <c r="O192" i="1"/>
  <c r="O177" i="1"/>
  <c r="O185" i="1"/>
  <c r="O193" i="1"/>
  <c r="O170" i="1"/>
  <c r="O178" i="1"/>
  <c r="O186" i="1"/>
  <c r="O194" i="1"/>
  <c r="O171" i="1"/>
  <c r="O179" i="1"/>
  <c r="O187" i="1"/>
  <c r="O188" i="1"/>
  <c r="O172" i="1"/>
  <c r="O180" i="1"/>
  <c r="O117" i="1"/>
  <c r="O118" i="1"/>
  <c r="O119" i="1"/>
  <c r="O112" i="1"/>
  <c r="O120" i="1"/>
  <c r="O113" i="1"/>
  <c r="O121" i="1"/>
  <c r="O114" i="1"/>
  <c r="O122" i="1"/>
  <c r="O115" i="1"/>
  <c r="O116" i="1"/>
  <c r="O3" i="1"/>
  <c r="O101" i="1" l="1"/>
  <c r="O157" i="1"/>
  <c r="O96" i="1"/>
  <c r="O99" i="1"/>
  <c r="O733" i="1"/>
  <c r="O806" i="1"/>
  <c r="O100" i="1"/>
  <c r="O729" i="1"/>
  <c r="O73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tc={15F8D802-C168-4F85-A9B9-972C6AAC8B88}</author>
    <author>tc={847046EA-0230-47C6-B49C-7EDDAD1BA853}</author>
    <author>Ian Power (DFIN)</author>
    <author>Paul Lambert (DFIN)</author>
    <author>tc={1D39AD2B-2F63-4EE5-B5A4-6F08BC69AAA1}</author>
    <author>tc={5B7F4BAA-25F4-43AA-9279-A750AC3AC55C}</author>
    <author>tc={4529377A-9C77-4550-AAE1-83E3B75DA8F0}</author>
    <author>tc={0178BB1F-2807-4454-ABEB-0893A23B8F85}</author>
  </authors>
  <commentList>
    <comment ref="P173" authorId="0" shapeId="0" xr:uid="{15F8D802-C168-4F85-A9B9-972C6AAC8B88}">
      <text>
        <t>[Threaded comment]
Your version of Excel allows you to read this threaded comment; however, any edits to it will get removed if the file is opened in a newer version of Excel. Learn more: https://go.microsoft.com/fwlink/?linkid=870924
Comment:
    This edit reflects the follow up email from DEU on 24 March.</t>
      </text>
    </comment>
    <comment ref="J338" authorId="1" shapeId="0" xr:uid="{847046EA-0230-47C6-B49C-7EDDAD1BA853}">
      <text>
        <t>[Threaded comment]
Your version of Excel allows you to read this threaded comment; however, any edits to it will get removed if the file is opened in a newer version of Excel. Learn more: https://go.microsoft.com/fwlink/?linkid=870924
Comment:
    Previously it was classified as credit policy --&gt; equity injection. that was clearly wrong.</t>
      </text>
    </comment>
    <comment ref="L455" authorId="2" shapeId="0" xr:uid="{FCA369AC-D427-4840-AFE6-DCDFE021C402}">
      <text>
        <r>
          <rPr>
            <b/>
            <sz val="9"/>
            <color indexed="81"/>
            <rFont val="Tahoma"/>
            <family val="2"/>
          </rPr>
          <t>Ian Power (DFIN):</t>
        </r>
        <r>
          <rPr>
            <sz val="9"/>
            <color indexed="81"/>
            <rFont val="Tahoma"/>
            <family val="2"/>
          </rPr>
          <t xml:space="preserve">
primairly lower income households</t>
        </r>
      </text>
    </comment>
    <comment ref="Q489" authorId="3" shapeId="0" xr:uid="{B7A9138D-153A-4BCE-85F2-4383466B0D81}">
      <text>
        <r>
          <rPr>
            <b/>
            <sz val="9"/>
            <color indexed="81"/>
            <rFont val="Tahoma"/>
            <family val="2"/>
          </rPr>
          <t>Paul Lambert (DFIN):</t>
        </r>
        <r>
          <rPr>
            <sz val="9"/>
            <color indexed="81"/>
            <rFont val="Tahoma"/>
            <family val="2"/>
          </rPr>
          <t xml:space="preserve">
https://www.gov.ie/en/press-release/4323e-minister-ryan-has-welcomed-the-signing-of-the-legislation-needed-for-the-governments-electricity-costs-emergency-benefit-scheme/</t>
        </r>
      </text>
    </comment>
    <comment ref="G851" authorId="4" shapeId="0" xr:uid="{1D39AD2B-2F63-4EE5-B5A4-6F08BC69AAA1}">
      <text>
        <t>[Threaded comment]
Your version of Excel allows you to read this threaded comment; however, any edits to it will get removed if the file is opened in a newer version of Excel. Learn more: https://go.microsoft.com/fwlink/?linkid=870924
Comment:
    Delegate entered " ? "
Reply:
    Based on the info which I moved to comment</t>
      </text>
    </comment>
    <comment ref="H851" authorId="5" shapeId="0" xr:uid="{5B7F4BAA-25F4-43AA-9279-A750AC3AC55C}">
      <text>
        <t>[Threaded comment]
Your version of Excel allows you to read this threaded comment; however, any edits to it will get removed if the file is opened in a newer version of Excel. Learn more: https://go.microsoft.com/fwlink/?linkid=870924
Comment:
    Delegate entered " ? "
Reply:
    Based on the info which I moved to comment</t>
      </text>
    </comment>
    <comment ref="J865" authorId="6" shapeId="0" xr:uid="{4529377A-9C77-4550-AAE1-83E3B75DA8F0}">
      <text>
        <t>[Threaded comment]
Your version of Excel allows you to read this threaded comment; however, any edits to it will get removed if the file is opened in a newer version of Excel. Learn more: https://go.microsoft.com/fwlink/?linkid=870924
Comment:
    Revised based on measure description. count gross measure.</t>
      </text>
    </comment>
    <comment ref="K865" authorId="7" shapeId="0" xr:uid="{0178BB1F-2807-4454-ABEB-0893A23B8F85}">
      <text>
        <t>[Threaded comment]
Your version of Excel allows you to read this threaded comment; however, any edits to it will get removed if the file is opened in a newer version of Excel. Learn more: https://go.microsoft.com/fwlink/?linkid=870924
Comment:
    Revised based on measure description. count gross measure.</t>
      </text>
    </comment>
  </commentList>
</comments>
</file>

<file path=xl/sharedStrings.xml><?xml version="1.0" encoding="utf-8"?>
<sst xmlns="http://schemas.openxmlformats.org/spreadsheetml/2006/main" count="10492" uniqueCount="2168">
  <si>
    <t>Variables</t>
  </si>
  <si>
    <t>Description</t>
  </si>
  <si>
    <t>Basic information</t>
  </si>
  <si>
    <t> </t>
  </si>
  <si>
    <t>Id</t>
  </si>
  <si>
    <t>An identifier of the support measure.</t>
  </si>
  <si>
    <t>Y</t>
  </si>
  <si>
    <t>Country</t>
  </si>
  <si>
    <t>The country in which the support measure is implemented.</t>
  </si>
  <si>
    <t>ISO</t>
  </si>
  <si>
    <t>Country code (alpha-3).</t>
  </si>
  <si>
    <t>Measure description</t>
  </si>
  <si>
    <t>A comprehensive description of the measure.</t>
  </si>
  <si>
    <t>Gross fiscal cost</t>
  </si>
  <si>
    <t>The fiscal costs of the measures are in gross terms, i.e., not accounting for the effect of possible accompanying energy-related revenue-increasing measures, such as windfall profit taxes on energy companies. Where government plans have been announced but not yet implemented or legislated, they are incorporated if there is credible information leading to conclude that they will be implemented in a shape close to that announced. Gross fiscal costs reflect a combination of official estimates and assumptions on how energy prices and energy consumption may evolve when the support measures are in place.</t>
  </si>
  <si>
    <t>Currency</t>
  </si>
  <si>
    <t>The currency used to evaluate the government expenditures.</t>
  </si>
  <si>
    <t>Start date</t>
  </si>
  <si>
    <t>The date when the support measure starts being implemented. If not explicit, the date when the support measure is announced.</t>
  </si>
  <si>
    <t>End date</t>
  </si>
  <si>
    <r>
      <t xml:space="preserve">The date when the support measure stops being implemented. </t>
    </r>
    <r>
      <rPr>
        <b/>
        <sz val="10"/>
        <color rgb="FFFF0000"/>
        <rFont val="Arial"/>
        <family val="2"/>
      </rPr>
      <t>If the measure is one-off</t>
    </r>
    <r>
      <rPr>
        <sz val="10"/>
        <color rgb="FF000000"/>
        <rFont val="Arial"/>
        <family val="2"/>
      </rPr>
      <t xml:space="preserve"> (e.g., direct budgetary transfers), </t>
    </r>
    <r>
      <rPr>
        <b/>
        <sz val="10"/>
        <color rgb="FFFF0000"/>
        <rFont val="Arial"/>
        <family val="2"/>
      </rPr>
      <t>the end date is entered as identical to the start date</t>
    </r>
    <r>
      <rPr>
        <sz val="10"/>
        <color rgb="FF000000"/>
        <rFont val="Arial"/>
        <family val="2"/>
      </rPr>
      <t xml:space="preserve">. </t>
    </r>
  </si>
  <si>
    <t>Duration (months)</t>
  </si>
  <si>
    <t>N</t>
  </si>
  <si>
    <t>Support type</t>
  </si>
  <si>
    <t>Mechanism</t>
  </si>
  <si>
    <t>Main beneficiaries</t>
  </si>
  <si>
    <t>Targeting mechanisms (if applicable)</t>
  </si>
  <si>
    <t>Energy carriers</t>
  </si>
  <si>
    <t>Gross fiscal cost in USD (2022)</t>
  </si>
  <si>
    <t>Further information:</t>
  </si>
  <si>
    <t>Comment</t>
  </si>
  <si>
    <t>If relevant, additional information on the classification of the measure, the identification of its beneficiaries or its mechanism, or non-uniform distribution of fiscal costing across months.</t>
  </si>
  <si>
    <t>Information source</t>
  </si>
  <si>
    <t>Source(s) of the information on the support measure.</t>
  </si>
  <si>
    <t>Date modified
(dd/mmm/yy)</t>
  </si>
  <si>
    <t>Date of last update.</t>
  </si>
  <si>
    <t>OECD member (Y/N)</t>
  </si>
  <si>
    <t>A variable indicating whether the country is a member of the OECD.</t>
  </si>
  <si>
    <t>Vintage</t>
  </si>
  <si>
    <t>Identification</t>
  </si>
  <si>
    <t>Key measure information</t>
  </si>
  <si>
    <t>Targeting</t>
  </si>
  <si>
    <t>Organisation</t>
  </si>
  <si>
    <r>
      <t xml:space="preserve">Gross fiscal cost in USD </t>
    </r>
    <r>
      <rPr>
        <sz val="8"/>
        <color theme="1"/>
        <rFont val="Arial"/>
        <family val="2"/>
      </rPr>
      <t>(in 2022 exchange rates)</t>
    </r>
  </si>
  <si>
    <t xml:space="preserve">Comment </t>
  </si>
  <si>
    <t>Argentina</t>
  </si>
  <si>
    <t>ARG</t>
  </si>
  <si>
    <t>The government postponed for a three monthplanned increase of 51% in gasoline and diesel excise taxes (Decree 98/2022). Planned tax adjustments had already been postponed in 2021 (see for example Decree 820/2021)</t>
  </si>
  <si>
    <t>Energy price support</t>
  </si>
  <si>
    <t>Tax measures</t>
  </si>
  <si>
    <t>All energy users</t>
  </si>
  <si>
    <t>diesel; gasoline</t>
  </si>
  <si>
    <t>In June the government announced a new energy subsidy segmentation plan which allow the identification of the 10% of users with the greatest ability to pay, so that 90% of residential users receive a rate reduction in real terms with greater protection for lower-income segments, improving the distributional incidence of subsidies and reducing the fiscal effort allocated to high-income sectors.</t>
  </si>
  <si>
    <t>Assumed to continue indefinitely</t>
  </si>
  <si>
    <t>Income support (energy-related)</t>
  </si>
  <si>
    <t>Budgetary transfer</t>
  </si>
  <si>
    <t>Households: Vulnerable</t>
  </si>
  <si>
    <t>n/a</t>
  </si>
  <si>
    <t>El Gobierno anunció el Régimen de segmentación de subsidios residenciales de los servicios públicos de electricidad y gas | Argentina.gob.ar</t>
  </si>
  <si>
    <t>Energy subsidy segmentation plan: partial elimination of water subsidies for higher income consumers</t>
  </si>
  <si>
    <t>Extension of Fair Prices programme to fuels prices. Fuels prices increases (nafta and gasoline) will be limited to 4% per month.</t>
  </si>
  <si>
    <t>Reduced, regulated or capped marginal energy prices</t>
  </si>
  <si>
    <t>Continuará el programa Precios Justos para los combustibles - Noticias de Mendoza - Memo</t>
  </si>
  <si>
    <t xml:space="preserve">The government postponed the application of updated taxes on liquid fuels prices that should be updated according to inflation. </t>
  </si>
  <si>
    <t>This measure has been extended several times since January 23 but the initiative started in 2020.</t>
  </si>
  <si>
    <t>Incertidumbre por el precio de los combustibles: impuestos pendientes y un acuerdo que se vence - Infobae</t>
  </si>
  <si>
    <t>Australia</t>
  </si>
  <si>
    <t>AUS</t>
  </si>
  <si>
    <t>The low- and middle-income tax offset will be increased this year by AUD 420. Under the offset, the amount eligible individuals can reduce their tax liabilities by will rise from AUD 255 to AUD 675 and AUD 1,080 to AUD 1,500, depending on their incomes.</t>
  </si>
  <si>
    <t>AUD</t>
  </si>
  <si>
    <t>Income support (non-energy-related)</t>
  </si>
  <si>
    <t>Aimed at low- and middle-income households</t>
  </si>
  <si>
    <t>https://budget.gov.au/</t>
  </si>
  <si>
    <t xml:space="preserve">Petrol and diesel excise and excise equivalent customs duty is to be halved for six months </t>
  </si>
  <si>
    <t>diesel; petrol; other fuel and petroleum-based products, except aviation fuels</t>
  </si>
  <si>
    <t>Welfare recipients and seniors are to receive a one-off payment of $250</t>
  </si>
  <si>
    <t>Aimed at welfare benefit recipients and seniors</t>
  </si>
  <si>
    <t>Temporary price cap of $12 per gigajoule applying to gas sold by east coast and Northern Territory gas producers and their affiliates to wholesale customers in Australia</t>
  </si>
  <si>
    <t>natural gas</t>
  </si>
  <si>
    <t>https://www.accc.gov.au/media-release/interim-guidelines-for-gas-industry-after-temporary-price-cap-comes-into-force#:~:text=In%20December%202022%2C%20the%20Australian,to%20wholesale%20customers%20in%20Australia.</t>
  </si>
  <si>
    <t>New South Wales and Queensland will set ceilings on the price for coal used for electricity generation to $125 a tonne</t>
  </si>
  <si>
    <t>coal</t>
  </si>
  <si>
    <t>the cost is double the $1.5 billion from the Commonwealth given that "support will be contingent on the relevant State or Territory matching funding on a dollar-for-dollar basis. The main beneficiaries are identified as “vulnerable households” even though “small business customers of electricity retailers” will also be eligible.</t>
  </si>
  <si>
    <t>https://www.energy.gov.au/news-media/news/measures-mitigate-global-energy-price-crisis#:~:text=The%20Australian%20Government%20has%20partnered,action%20to%20limit%20gas%20prices</t>
  </si>
  <si>
    <t>The Commonwealth will establish an Energy Bill Relief Fund with up to $1.5 billion to deliver relief directly to electricity bills. Bill relief will be targeted to households receiving income support, pensioners and Commonwealth Seniors Health Card holders, Family Tax Benefit A and B recipients and to small business customers of electricity retailers. Relief will be provided as a credit directly on recipients’ power bills.</t>
  </si>
  <si>
    <t>Aimed at vulnerable households and small business customers of electricity retailers</t>
  </si>
  <si>
    <t>electricity</t>
  </si>
  <si>
    <t xml:space="preserve">The cost is double the $1.5 billion from the Commonwealth given that "support will be contingent on the relevant State or Territory matching funding on a dollar-for-dollar basis.  main beneficiaries as “vulnerable households” even though “small business customers of electricity retailers” </t>
  </si>
  <si>
    <t>https://www.pm.gov.au/media/energy-price-relief-plan</t>
  </si>
  <si>
    <t>Austria</t>
  </si>
  <si>
    <t>AUT</t>
  </si>
  <si>
    <t>Inflation adjustment for beneficiaries of 2021/2022 transfer payments</t>
  </si>
  <si>
    <t>EUR</t>
  </si>
  <si>
    <t>Aimed at social transfer recipients</t>
  </si>
  <si>
    <t>electricity; natural gas</t>
  </si>
  <si>
    <t>Measure combined with measure 8 in budget for an aggregate number of EUR 227 mn. Initial budget was EUR 100 mn each, which has been split equally here</t>
  </si>
  <si>
    <t>https://www.derstandard.at/story/2000132914634/1-7-milliarden-entlastungspaket-fuer-steigende-energiepreise-fixiert
https://infothek.bmk.gv.at/energiegipfel-energiekosten-teuerungsausgleich-fuer-hunderttausende-haushalte/</t>
  </si>
  <si>
    <t xml:space="preserve">Measures to decrease mandatory contributions to renewable energy. </t>
  </si>
  <si>
    <t>Households: All</t>
  </si>
  <si>
    <t>Extra-budgetary measures of EUR 320 mn are not reflected in the federal budget</t>
  </si>
  <si>
    <t>https://infothek.bmk.gv.at/energiegipfel-energiekosten-teuerungsausgleich-fuer-hunderttausende-haushalte/</t>
  </si>
  <si>
    <t>Firms: All</t>
  </si>
  <si>
    <t xml:space="preserve">A one-time lump sum transfers for households with a monthly gross income below EUR 5 760 (roughly, 95% of all households) of an energy voucher of EUR 150 agreed on in Dec 2021. Useable for the yearly bill. </t>
  </si>
  <si>
    <t>Aimed at households whose income is below a threshold</t>
  </si>
  <si>
    <t>Unemployed and other particularly vulnerable groups ( recipients of minimum incomes, compensatory allowances and study grants, and holders of mobility scholarships) get another lump-sum payment of EUR 300 in Jan 2022.</t>
  </si>
  <si>
    <t>Aimed at the unemployed and vulnerable groups</t>
  </si>
  <si>
    <t>Various measures to boost energy efficiency</t>
  </si>
  <si>
    <t>Other</t>
  </si>
  <si>
    <t>Public investment in solar and wind energy</t>
  </si>
  <si>
    <t>renewables</t>
  </si>
  <si>
    <t>Cost split is announced as EUR 30 mn in 2022; EUR 55 mn per year after that until Dec-26.</t>
  </si>
  <si>
    <t>https://infothek.bmk.gv.at/entlastungspaket-das-sind-die-massnahmen-gegen-hohe-energiepreise/</t>
  </si>
  <si>
    <t>Continuation of public investment in solar and wind energy</t>
  </si>
  <si>
    <t>The estimated cost of the energy-relief part of the measure is until Dec-26.
Cost split is announced as EUR 30 mn in 2022; EUR 55 mn per year after that.</t>
  </si>
  <si>
    <t>Increase incentives for the purchase of electric passenger and transport vehicles</t>
  </si>
  <si>
    <t>The estimated cost split is EUR 60 mn in 2022 and EUR 60 mn in 2023.</t>
  </si>
  <si>
    <t>Continuation of increase incentives for the purchase of electric vehicles</t>
  </si>
  <si>
    <t>Public transport: Price reductions and capacity increases</t>
  </si>
  <si>
    <t>Reduction of the Elektrizitäts- und Erdgasabgabe (reduction in electricity and natural gas taxes) for households</t>
  </si>
  <si>
    <t>Cost split announced for 2022-2024: EUR 274 mn, EUR 229 mn, EUR -103 mn.</t>
  </si>
  <si>
    <t>Continuation of reduction of the Elektrizitäts- und Erdgasabgabe (reduction in electricity and natural gas taxes) for households</t>
  </si>
  <si>
    <t>Reduction of the Elektrizitäts- und Erdgasabgabe (reduction in electricity and natural gas taxes) for firms</t>
  </si>
  <si>
    <t>Cost split announced for 2022-2024: EUR 325 mn, EUR 272 mn, EUR -122 mn.</t>
  </si>
  <si>
    <t>Continuation of reduction of the Elektrizitäts- und Erdgasabgabe (reduction in electricity and natural gas taxes) for firms</t>
  </si>
  <si>
    <t>Increase of commuter subsidy</t>
  </si>
  <si>
    <t>Cost split announced for 2022-2024: EUR 120 mn, EUR 220 mn, EUR 80 mn.</t>
  </si>
  <si>
    <t>Continuation of increase of commuter subsidy</t>
  </si>
  <si>
    <t>Electricity price subsidy for households via a price cap on 80% of average pre-crisis consumption</t>
  </si>
  <si>
    <t>Aimed at households whose electricity consumption is below a threshold</t>
  </si>
  <si>
    <t>Cost split announced as EUR 2,733 mn in 2023, EUR 1,093 mn in 2024.</t>
  </si>
  <si>
    <t>https://apnews.com/article/russia-ukraine-austria-government-and-politics-42f460bbcc2ff49bb942915327e4f52a</t>
  </si>
  <si>
    <t>Continuation of the electricity price subsidy for households via a price cap on 80% of average pre-crisis consumption</t>
  </si>
  <si>
    <t>Additional EUR 300 for vulnerable households (One-off payments relief package III)</t>
  </si>
  <si>
    <t>https://www.iea.org/policies/16340-inflation-relief-package-3</t>
  </si>
  <si>
    <t>Increase in family allowance payments per child and Family Bonus Plus tax deduction</t>
  </si>
  <si>
    <t>Aimed at households with children</t>
  </si>
  <si>
    <t>https://www.thelocal.at/20220614/key-points-austria-unveils-e6-billion-package-to-fight-rising-cost-of-living/</t>
  </si>
  <si>
    <t xml:space="preserve">Earlier start for the increase in Family bonus </t>
  </si>
  <si>
    <t>Cost split 2022, 2023: EUR 100 mn, EUR 200 mn.</t>
  </si>
  <si>
    <t>2023 Budget, p19 https://www.bmf.gv.at/en/topics/budget-economic-policy/economic-policy-austria/austrian-draft-budgetary-plan.html</t>
  </si>
  <si>
    <t>Continuation of the earlier start for the increase in Family bonus</t>
  </si>
  <si>
    <t>Earlier start for additional child allowance</t>
  </si>
  <si>
    <t>No explicit end date announced. The estimated cost split is EUR 50 mn per annum from 2023 to 2026.</t>
  </si>
  <si>
    <t>Increase in the Klimabonus and additional anti-inflation bonus</t>
  </si>
  <si>
    <t>https://energie.gv.at/glossary/anti-teuerungsbonus</t>
  </si>
  <si>
    <t>One-off payments for pensioners and credit for the self employed</t>
  </si>
  <si>
    <t>Aimed at pensioners</t>
  </si>
  <si>
    <t>Exemption of income tax and SSC for non-wage labour costs up to a total amount of €3000</t>
  </si>
  <si>
    <t>Negative taxable cost of living deduction</t>
  </si>
  <si>
    <t>Postponment of CO2 pricing from July to October (including rebates)</t>
  </si>
  <si>
    <t>all fossil fuels</t>
  </si>
  <si>
    <t>WIFO monthly report 12/2022 https://www.wifo.ac.at/publikationen/publikationssuche?detail-view=yes&amp;publikation_id=70483</t>
  </si>
  <si>
    <t>Postponment of advanced payments for income and corporation tax</t>
  </si>
  <si>
    <t>Credit and equity support</t>
  </si>
  <si>
    <t>Loan (subsidised or not) or credit line</t>
  </si>
  <si>
    <t>WIFO monthly report 12/2022 https://www.wifo.ac.at/publikationen/publikationssuche?detail-view=yes&amp;publikation_id=70483
 https://www.wifo.ac.at/news/unterstuetzungsmassnahmen_fuer_unternehmen</t>
  </si>
  <si>
    <t>First year impact of tax bracket indexation to inflation</t>
  </si>
  <si>
    <t>The estimated cost of the energy-relief part of the measure is until Dec-23.
Structural, open-ended measure initially motivated for energy price relief but with fiscal cost unrelated to energy price relief in the future.</t>
  </si>
  <si>
    <t>2023 Budget, p18 https://www.bmf.gv.at/en/topics/budget-economic-policy/economic-policy-austria/austrian-draft-budgetary-plan.html</t>
  </si>
  <si>
    <t>First year impact of indexation of social benefits</t>
  </si>
  <si>
    <t>First indexation of child tax credit</t>
  </si>
  <si>
    <t>Reduction in contributions to the family transfer fund (FLAF)</t>
  </si>
  <si>
    <t>Credit line for Wien Energie, the main power supplier in the greater Vienna area</t>
  </si>
  <si>
    <t>Firms: Energy producers and suppliers (incl. extractives)</t>
  </si>
  <si>
    <t>Aimed at the power supplier Wien Energie</t>
  </si>
  <si>
    <t>https://www.reuters.com/article/ukraine-crisis-electricity-austria-idAFL1N3070M4</t>
  </si>
  <si>
    <t>Windfall tax on oil and gas companies of 40% on profits above 20% of average profit from four previous years</t>
  </si>
  <si>
    <t>Aimed at oil and gas companies</t>
  </si>
  <si>
    <t>gas</t>
  </si>
  <si>
    <t>https://www.euractiv.com/section/politics/news/austria-to-use-e500-million-in-windfall-taxes-to-help-struggling-households/</t>
  </si>
  <si>
    <t>Heating cost subsidy for low income households</t>
  </si>
  <si>
    <t>Aimed at low-income households</t>
  </si>
  <si>
    <t>natural gas; electricity, pellets; other combustibles</t>
  </si>
  <si>
    <t>Financed by the windfall tax above. Windfall tax revenues transferred to Länder who will decide the allocation</t>
  </si>
  <si>
    <t>https://www.derstandard.at/story/2000141782737/bis-zu-400-euro-zusaetzlich-als-teilkompensation-fuer-hohe-heizkosten</t>
  </si>
  <si>
    <t>Energy cost subsidy aimed at energy-intensive commercial and non-profit enterprises</t>
  </si>
  <si>
    <t>Firms: Manufacturing (energy intensive)</t>
  </si>
  <si>
    <t>The estimated cost split of the measure is EUR 450 mn in 2022 and EUR 850 mn in 2023.</t>
  </si>
  <si>
    <t>2023 Budget, p20 https://www.bmf.gv.at/en/topics/budget-economic-policy/economic-policy-austria/austrian-draft-budgetary-plan.html</t>
  </si>
  <si>
    <t>Continuation of energy cost subsidy aimed at energy-intensive commercial and non-profit enterprises</t>
  </si>
  <si>
    <t>Inflation adjustment for farmers and companies with high fuel cost</t>
  </si>
  <si>
    <t>Aimed at selected firms based on their energy intensiveness</t>
  </si>
  <si>
    <t>Agricultural diesel cost compensation: 27m in 2023, 3m in 2024 (last number excluded from column E). Subsidy for firms with high energy cost: 233 in 2023. The agricultural diesel measure is a tax measure, the other part is subsidy.</t>
  </si>
  <si>
    <t>Support for tenants who are at risk of losing their homes and being evicted due to rent debts</t>
  </si>
  <si>
    <t>Aimed at households in danger of delongation</t>
  </si>
  <si>
    <t>The estimated cost split of the measure is EUR 8 mn in 2022, EUR 45 mn in 2023, EUR 65 mn in 2024, EUR 15 mn in 2025 and EUR 20 mn in 2026.</t>
  </si>
  <si>
    <t>https://www.ots.at/presseaussendung/OTS_20230116_OTS0063/wohnschirm-uebernimmt-kuenftig-auch-energiekosten</t>
  </si>
  <si>
    <t>Continuation of support for tenants who are at risk of losing their homes and being evicted due to rent debts</t>
  </si>
  <si>
    <t>Electricity price compensation for C02 price</t>
  </si>
  <si>
    <t>Measure passed in the Council of Ministers in November, still debated in Parliament</t>
  </si>
  <si>
    <t>https://www.ots.at/presseaussendung/OTS_20221102_OTS0098/industrie-energiepaket-stellt-weichen-fuer-entlastung</t>
  </si>
  <si>
    <t>Security contribution for agriculture to support the sharp rise in farm and feed costs</t>
  </si>
  <si>
    <t>Firms: Agricultural sector (incl. fisheries)</t>
  </si>
  <si>
    <t>https://ooe.lko.at/entlastungsma%C3%9Fnahmen-in-der-landwirtschaft+2400+3656037</t>
  </si>
  <si>
    <t>Energy cost subsidy II aimed at energy-intensive commercial and non-profit enterprises</t>
  </si>
  <si>
    <t>The estimated cost split of the measure is EUR 500 mn in 2022 and  EUR 5 200 mn in 2023.</t>
  </si>
  <si>
    <t>https://www.bmaw.gv.at/Themen/Wirtschaftsstandort-Oesterreich/Energiekostenzuschuss.html</t>
  </si>
  <si>
    <t>Continuation of energy cost subsidy II</t>
  </si>
  <si>
    <t>Reduction in contribution to accident insurance</t>
  </si>
  <si>
    <t>The estimated cost of the energy-relief part of the measure is until Dec-23.
The measure is otherwise permanent.
Initially included with the reduction in the contribution to the family fund (FLAF). The delegation adjusted the number to what seems to be the amount only for FLAF. 
The measure is a structural measure with a cost of 130mn per year according to the 2023 draft budget plan</t>
  </si>
  <si>
    <t>Additional housing allowance</t>
  </si>
  <si>
    <t>https://orf.at/stories/3309768/
https://www.derstandard.at/story/2000144759112/gezerre-um-mietpreisbremse-gruene-attackiert-oevp-verhandler</t>
  </si>
  <si>
    <t>Mitigation of grid loss costs</t>
  </si>
  <si>
    <t>https://www.parlament.gv.at/aktuelles/pk/jahr_2023/pk0063#:~:text=H%C3%B6here%20Abgeltung%20der%20Netzverlustkosten%3A%202023,Unternehmen%20sollen%20weiter%20abgefedert%20werden.</t>
  </si>
  <si>
    <t>Two-stage subsidy including a flat rate based on the type of agricultural area and animal, and a part linked to actual consumption. The subsidy amounts to 10.4 cents/kWh.</t>
  </si>
  <si>
    <t>Aimed at applicant firms that justify eligibility to each of the two stages</t>
  </si>
  <si>
    <t>Stability programme 2023, p18
https://info.bml.gv.at/themen/landwirtschaft/ukraine-russland/120-millionen-euro-stromkostenzuschuss-fuer-die-landwirtschaft.html#:~:text=Basierend%20auf%20dem%20pauschalen%20Stromverbrauch,erfolgte%20die%20Antragstellung%20per%20Autoantrag.</t>
  </si>
  <si>
    <t>The aid is allocated through a competitive bidding process, which is open to all ways to achieve additional consumption reduction, such as shifting consumption off-peak and electricity storage. Participants in the tenders for reducing electricity consumption offer a reduction in consumption within a defined time slot of two hours. Bids are selected based on the lowest cost of energy consumption reduction proposed.</t>
  </si>
  <si>
    <t>https://transparenzportal.gv.at/tdb/tp/leistung/1060748.html
https://transparenzportal.gv.at/tdb/tp/leistung/1060748.html</t>
  </si>
  <si>
    <t>Subsidy to electricity providers for supplying gas from non-Russian sources for consumption in Austria. The subsidy amounts to 4.20 EUR/MWh.</t>
  </si>
  <si>
    <t>Aimed at eligible firms that provide evidence for the non-Russian source of gas and consumption in Austria</t>
  </si>
  <si>
    <t>Applications are made through the Austria promotional bank (AWS).</t>
  </si>
  <si>
    <t>https://www.bmk.gv.at/themen/energie/energieversorgung/erdgas/gasdiversifizierung.html
https://www.aws.at/ukraine-krieg-sonder-foerderungsprogramme/kapazitaetskostenunterstuetzung-gasdiversifizierung/</t>
  </si>
  <si>
    <t>Continuation of subsidy to electricity providers for supplying gas from non-Russian sources for consumption in Austria. The subsidy amounts to 4.20 EUR/MWh</t>
  </si>
  <si>
    <t>Belgium</t>
  </si>
  <si>
    <t>BEL</t>
  </si>
  <si>
    <t>Extension of the social energy tariff doubling the number of households covered.</t>
  </si>
  <si>
    <t>Aimed at energy-related social programme beneficiaries</t>
  </si>
  <si>
    <t>Budget figures eventually depends on energy prices and energy consumption. Estimates based on inputs provided by the BFP.</t>
  </si>
  <si>
    <t xml:space="preserve">https://www.lecho.be/entreprises/energie/la-prolongation-du-tarif-social-pour-l-energie-tend-un-peu-plus-les-fournisseurs/10336156.html </t>
  </si>
  <si>
    <t>One-off lump-sum transfer of EUR 80 to social rate-eligible households.</t>
  </si>
  <si>
    <t>Aimed at social transfer recipient households</t>
  </si>
  <si>
    <t>One-off reduction of the energy bill
Estimates based on inputs provided by the BFP.</t>
  </si>
  <si>
    <t xml:space="preserve">https://www.rtbf.be/article/budget-federal-2022-le-tarif-social-elargi-et-un-cheque-energie-de-80-euros-pour-les-plus-fragiles-10858617?id=10858617 </t>
  </si>
  <si>
    <t>VAT reduction for electricity and gas from 21% to 6%.</t>
  </si>
  <si>
    <t>electricity; gas</t>
  </si>
  <si>
    <t>The estimated gross fiscal cost applies to until end-March 2023.
No official end date announced.
Budget figures eventually depends on energy prices and energy consumption. Gross fiscal cost calculated by =1499000000+1028000000
Estimates based on inputs provided by the BFP.</t>
  </si>
  <si>
    <t>https://www.euractiv.com/section/electricity/news/belgium-to-cut-vat-on-electricity-in-response-to-energy-price-spike/</t>
  </si>
  <si>
    <t>Reduction of the excise duties on petrol and diesel by EUR 144.63 per 1000 litres, resulting in a total excise duty of EUR 455,53 per 1000 litres. The reduction is equivalent to EUR 0.175 per litre at the petrol station. </t>
  </si>
  <si>
    <t>Budget figures eventually depends on energy prices and energy consumption.
Estimates based on inputs provided by the BFP.</t>
  </si>
  <si>
    <t>https://www.vrt.be/vrtnws/en/2022/03/18/big-fall-in-the-price-of-petrol-and-diesel/</t>
  </si>
  <si>
    <t>One-off cheques to households that consume heating oil, gaz, eletricity or pellets</t>
  </si>
  <si>
    <t>Aimed at households who consume certain types of energy</t>
  </si>
  <si>
    <t>The cheque for households using heating oil or propane is a rebate, not a lump-sum payment.
Estimates based on inputs provided by the BFP.</t>
  </si>
  <si>
    <t>https://www.lesoir.be/429981/article/2022-03-15/energie-voici-les-mesures-du-gouvernement-pour-faire-face-la-hausse-du-prix-de</t>
  </si>
  <si>
    <t>Enhanced electricity consumer protection (e.g. to prevent utilities to unilaterally increase advance payments).</t>
  </si>
  <si>
    <t>https://www.lecho.be/monargent/analyse/budget/ce-que-change-l-accord-budgetaire-pour-votre-facture-d-energie/10338267.html</t>
  </si>
  <si>
    <t>Implementation of the “Energy norm” (benchmark of electricity prices in Belgium against prices in the Netherlands, Germany and France, with yearly report and recommendations).</t>
  </si>
  <si>
    <t>New energy basic package at reduced price (deducted from the energy bill, accounting for EUR 135 for gas and EUR 61 for electricity per month), for variable energy contracts and for all new fixed contracts entered into or renewed from October 2021. The measure is means-tested (targeted at low and middle incomes, for high income the benefit will be taxable)</t>
  </si>
  <si>
    <t>Reduced, regulated or capped average energy prices</t>
  </si>
  <si>
    <t>Aimed at all households but to a greater extent depending on income</t>
  </si>
  <si>
    <t>https://news.belgium.be/fr/le-gouvernement-decide-daccorder-un-forfait-prix-reduit-aux-menages-et-des-mesures-de-soutien-aux
https://www.rtbf.be/article/prix-de-lenergie-le-gouvernement-prend-des-mesures-pour-aider-la-classe-moyenne-et-les-entreprises-11068133</t>
  </si>
  <si>
    <t>The excise duties on natural gas and electricity for business use will be reduced during November and December 2022. For natural gas, the excise duty rate will be reduced to the EU minimum during those two months for consumption up to 50.000 MWh. For electricity, the special excise duty is set at the minimum for two months and this for electricity consumption up to 1.000 MWh.</t>
  </si>
  <si>
    <t>One-off supports to the passenger rail company aimed at limiting the increase in prices charged to travelers</t>
  </si>
  <si>
    <t>other</t>
  </si>
  <si>
    <t>Estimates based on inputs provided by the BFP.</t>
  </si>
  <si>
    <t>Moratorium on mortgage payments for affected households</t>
  </si>
  <si>
    <t>https://www.belgium.be/en/news/2022/federal_crisis_plan_combat_soaring_energy_</t>
  </si>
  <si>
    <t>Introduction of new excise duty for electricity and gas</t>
  </si>
  <si>
    <t>https://www.vrt.be/vrtnws/en/2023/02/06/federal-government-reaches-agreement-on-excise-duty-on-energy-v/</t>
  </si>
  <si>
    <t>Temporary cut in excise duties on electricity, natural gas and heating networks for residencial use</t>
  </si>
  <si>
    <t>electricity; natural gas; heating networks</t>
  </si>
  <si>
    <t>Refinancing social fuel oil fund</t>
  </si>
  <si>
    <t>Aimed at sociel fuel fund recipients</t>
  </si>
  <si>
    <t>heating oil</t>
  </si>
  <si>
    <t>Estimates based on inputs from 2023 Belgian Stability programme.</t>
  </si>
  <si>
    <t>Premium scheme for eligible households
for social rate but heating via a collective heating system</t>
  </si>
  <si>
    <t>Aimed at households eligible for the social rate</t>
  </si>
  <si>
    <t>collective heating</t>
  </si>
  <si>
    <t>Exceptional funding for local gov. social assistance services (CPASs/OCMWs) (regional measure)</t>
  </si>
  <si>
    <t>Broadening of the public benefiting from the social tariff for gas and electricity (regional measure)</t>
  </si>
  <si>
    <t>Support to distibution network operators to compensate one-off reductions of the electricity bill (regional measure)</t>
  </si>
  <si>
    <t>Support to businesses within the European Crisis Framework (regional measure)</t>
  </si>
  <si>
    <t>Support to non-profit organisations (care sector) (regional measure)</t>
  </si>
  <si>
    <t>Firms: Services (excluding transport)</t>
  </si>
  <si>
    <t>Aimed at the care sector</t>
  </si>
  <si>
    <t>Scrapping energy levy (regional measure)</t>
  </si>
  <si>
    <t>Estimates based on inputs from Belgian Stability programme. 
No official end date announced. The estimated gross fiscal cost applies for until Dec 23.</t>
  </si>
  <si>
    <t>Bulgaria</t>
  </si>
  <si>
    <t>BGR</t>
  </si>
  <si>
    <t>As of Dec 2021, power and heating prices are frozen until the end of March.</t>
  </si>
  <si>
    <t>BGN</t>
  </si>
  <si>
    <t>Price of electricity water and heating is controlled by the government. Since December 2021, there was no price change for electricity. There are talks within the government of some price increase for heating and water as from July. No decison has been announced yet.  On May 18th the government announced a set of measures that should be included in the upcoming mi-year budget update among which: (i) a discount of 25 cents/l. for petrol 95 and diesel, methane and propane-butane until the end of the year; (ii) a reduction of VAT on heating and hot water to 9% within one year and a reduction of VAT on natural gas for end users/househNo needs for a period of 1 year.</t>
  </si>
  <si>
    <t xml:space="preserve">Compensation of companies with 55 EUR/MWh for two months (Oct and Nov 2021) using windfall profit tax on the nuclear power plant Kozloduy. </t>
  </si>
  <si>
    <t>On May 16th, the government announced that in May an June it will pay 80% of the price of electricity above 200 levs ($106.62/102.25 euro) per MWh, replacing the agreed compensation which is currently in place, according to a press statement. The state will fully compensate businesses for the 13.7% increase in the cost of natural gas for May, which was approved by the energy regulator on Friday. The state will fully compensate businesses for the 13.7% increase in the cost of natural gas for May, which was approved by the energy regulator on Friday, the energy minister said. The Energy and Water Regulatory Commission set the wholesale price of natural gas for May to 162.17 levs per MWh, increasing it from 142.59 levs per MWh in April.. Along with these short-term measures, the government, employers and worker representatives will also discuss legislative measures for a more long-term assistance mechanism, which will ensure predictability for businesses in the event of continued market instability.</t>
  </si>
  <si>
    <t>Loan by the Bulgarian Development Bank for eligible micro and small firms (i.e. with good rating and no arrears) to reschedule electricity costs over four consecutive months within 2022. The bank covers 75% of the invoice. Min BGN20,000 max BGN200, 000</t>
  </si>
  <si>
    <t>Firms: SMEs</t>
  </si>
  <si>
    <t>Aimed at micro and small firms</t>
  </si>
  <si>
    <t>The bank provides micro- and small firms with the opportunity to defer their electricity costs for four consecutive months of their choice within 2022.The amount of the financing will be based on the net value (after deduction of the compensation from the state) of the invoices for the electricity consumed by the companies for the period January - December 2022, and the bank can cover up to 75% of the value of the respective invoice.</t>
  </si>
  <si>
    <t>https://bbr.bg/en/news-bbr/bdb-support-businesses-against-rising-electricity-prices/</t>
  </si>
  <si>
    <t>Electricity price increase of only 3.4% as of July 2022 compared to (also regulated) price set in July 2021. Prices are fixed for a period of one year.</t>
  </si>
  <si>
    <t>Fully compensate businesses for electricity price above 127.7 EUR/MWh. Extend compensation for high energy prices for businesses and support grid operators. Electricity prices for industrial consumers are frozen at 250lev/MWH (= 128 EUR/MWh), while electricity prices for grid operators are frozen at a range of 421-447lev/MWh (= 215-228 EUR/MWh).</t>
  </si>
  <si>
    <t>The measure will be financed by proceeds tkaen from the state-owned Bulgarian Energy Holdiong, who is the main energy producer in the country.</t>
  </si>
  <si>
    <t>https://serbia-energy.eu/bulgaria-caretaker-government-approved-358-million-euros-in-energy-subsidies-for-companies/, MoF provided updated at end Jan 2023</t>
  </si>
  <si>
    <t xml:space="preserve">https://www.euractiv.com/section/politics/short_news/bulgaria-to-compensate-companies-for-expensive-electricity/ </t>
  </si>
  <si>
    <t>Petrol and diesel fuel purchases are subject to a reduction of 13ct per litre.</t>
  </si>
  <si>
    <t>The reduction will be substracted at the petrol station, while petrol stations are not required to grant it.</t>
  </si>
  <si>
    <t>https://www-gov-bg.translate.goog/bg/prestsentar/novini/-0-dds-za-hlyaba-osavremenyavane-na-pensiite-s-blizo-20-25-st-na-litar-otstapka-za-benzin-dizel-i-metan-sa-chast-ot-antikrizisniya-paket-na-upravlyavashtata-koalitsiya-v-podkrepa-na-grazhdanite-i-biznesa?_x_tr_sl=auto&amp;_x_tr_tl=en&amp;_x_tr_hl=en&amp;_x_tr_pto=wapp; https://wts.com/global/publishing-article/20220803-tax-measures-for-tackling-the-increasing-energy-prices-in-bulgaria~publishing-article?language=en</t>
  </si>
  <si>
    <t>Zero excise tax on electricity, natural gaz and LPG</t>
  </si>
  <si>
    <t>The estimated cost of the measure applies to 2022. The measure is expected to be in place until Jun 2025.</t>
  </si>
  <si>
    <t>https://wts.com/global/publishing-article/20220803-tax-measures-for-tackling-the-increasing-energy-prices-in-bulgaria~publishing-article?language=en and received data from MoF</t>
  </si>
  <si>
    <t>VAT reduction from 20% to 9% for central heating and natural gas</t>
  </si>
  <si>
    <t xml:space="preserve">Increased amount of subsidies to households for heating </t>
  </si>
  <si>
    <t>heating; electricity</t>
  </si>
  <si>
    <t>One-time support of BGN 400 per family</t>
  </si>
  <si>
    <t xml:space="preserve">Subsidies for electricity expenses for students and doctoral students that are accommodated in dormitories of the state high schools. </t>
  </si>
  <si>
    <t>Aimed at selected students</t>
  </si>
  <si>
    <t xml:space="preserve">Compensation for final non-household customers shall be determined in the amount of 100 percent of the difference between the real average monthly exchange price of the "day-ahead" segment of Bulgarian Independent Energy Exchange, for the relevant month and the base price in the amount of BGN 200 mWh. </t>
  </si>
  <si>
    <t xml:space="preserve">BGN </t>
  </si>
  <si>
    <t>The programme is likely to be extended in view of the Decision of the 48th National Assembly of the Republic of Bulgaria, which assigns The Council of Ministers to adopt a programme for providing compensation to non-domestic end customers of electricity from 01.01.2023 to 31.12.2023. 
The estimated costs are for the first three months of 2023 (Jan-March).
The transfers are from the State Electricity System Security Fund</t>
  </si>
  <si>
    <t>Ministry of Finance of the Republic of Bulgaria and Fun "Security of the Electric Power System" Fund, https://www.fses.bg/</t>
  </si>
  <si>
    <t xml:space="preserve">N </t>
  </si>
  <si>
    <t>Programme for compensating the costs of the operators of the electricity transmission and distribution networks for the purchase of the quantities of electrical energy needed for technological costs</t>
  </si>
  <si>
    <t xml:space="preserve"> BGN </t>
  </si>
  <si>
    <t>The estimated costs are for 2021 and 2022. The programme is expected to continue in 2023.
The transfers are from the State Electricity System Security Fund</t>
  </si>
  <si>
    <t xml:space="preserve">Ministry of Finance of the Republic of Bulgaria </t>
  </si>
  <si>
    <t>Programme for compensation of domestic customers of natural gas and heating companies using natural gas as the main fuel with support with a fixed amount per mWh</t>
  </si>
  <si>
    <t>The transfers are from the State Electricity System Security Fund</t>
  </si>
  <si>
    <t>Programme for compensating the unforeseen expenses of the water and sanitation industry companies for the consumed electricity</t>
  </si>
  <si>
    <t>Brazil</t>
  </si>
  <si>
    <t>BRA</t>
  </si>
  <si>
    <t>The tax on commerce and some services (ICMS) base was modified for biodiesel, diesel, gasoline, hydrous ethanol and LPG. It was previously applied to the final price and updated every 15 days and now to the refiniery price.  All states will levy a uniform rate. For diesel, the reference value for establishing the tax will be the average prices charged to the final consumer in the 60 months prior to its establishment. For petroleum-derived fuels, all states will now apply a uniform rate and will be applied only once at the time of importation (when from abroad) and upon the departure of the fuels from the taxpayer's establishment (when local).</t>
  </si>
  <si>
    <t>BRL</t>
  </si>
  <si>
    <t>https://www.spglobal.com/commodity-insights/en/market-insights/videos/market-movers-americas/220328-supply-takes-center-stage-for-evs-natural-gas-crude-tankers / https://www.camara.leg.br/noticias/857797-sancionada-lei-com-mudancas-em-regras-do-icms-sobre-combustiveis/</t>
  </si>
  <si>
    <t xml:space="preserve">The exemption of federal taxes (PIS/PASEP, Cide, and Cofins) on fuel and LPG in 2022 and likely to be continued in 2023. 35% tax cut for IPI.
The fuel tax exemptions are withdrawn from March 2023 </t>
  </si>
  <si>
    <t>fuel; LPG</t>
  </si>
  <si>
    <t>https://www2.senado.leg.br/bdsf/bitstream/handle/id/600153/RAF68_SET2022_eng.pdf</t>
  </si>
  <si>
    <t>Canada</t>
  </si>
  <si>
    <t>CAN</t>
  </si>
  <si>
    <t>Alberta temporarily halted collection of its provincial fuel tax (13c/litre) in April 2022, reinstated the tax at a lower rate in October 2022 and then re-paused collection of the tax in January 2023 for six months. The government will review the fuel tax collection quarterly.</t>
  </si>
  <si>
    <t>CAD</t>
  </si>
  <si>
    <t>oil</t>
  </si>
  <si>
    <t>Along with these short-term measures, the government, employers and worker representatives will also discuss legislative measures for a more long-term assistance mechanism, which will ensure predictability for businesses in the event of continued market instability.</t>
  </si>
  <si>
    <t>https://www.sherwoodparknews.com/news/local-news/alberta-temporarily-drops-13-cent-a-litre-gas-tax-april-1-to-provide-some-relief-at-the-pumps; https://edmonton.ctvnews.ca/alberta-to-stop-collecting-provincial-gas-tax-offer-electricity-rebate-to-offset-high-energy-prices-1.5809018</t>
  </si>
  <si>
    <t>Alberta will provide monthly rebates on electricity bills to households and businesses of CAD 50 from July to December 2022, CAD 75 from January to February 2023 and CAD 25 from March to April 2023.</t>
  </si>
  <si>
    <t>Aimed at households and small businesses</t>
  </si>
  <si>
    <t>Rebates on bills but applied retroactively. Therefore, it is considered a Transfers.</t>
  </si>
  <si>
    <t>https://edmonton.ctvnews.ca/alberta-to-stop-collecting-provincial-gas-tax-offer-electricity-rebate-to-offset-high-energy-prices-1.5809018
https://www.alberta.ca/affordability-action-plan.aspx</t>
  </si>
  <si>
    <t>Alberta will provide natural gas rebates if natural gas prices exceed a trigger price. Projections in the province's 2022-23 Mid-year Fiscal Update assume that the trigger price is not exceeded over the measure's duration.</t>
  </si>
  <si>
    <t>https://www.alberta.ca/affordability-programs.aspx#:~:text=Electricity%20rebates,to%20cover%20high%20electricity%20costs.
https://open.alberta.ca/dataset/9c81a5a7-cdf1-49ad-a923-d1ecb42944e4/resource/df205b7a-721a-486b-b663-8c1ecef46ae8/download/tbf-2022-23-mid-year-fiscal-update-and-economic-statement.pdf</t>
  </si>
  <si>
    <t>British Columbia's public auto insurer will provide a one-time rebate of CAD 110 to customers to reduce the impact of increased gas prices. Commercial customers receive a rebate of CAD 165.</t>
  </si>
  <si>
    <t>ICBC relief rebate coming for drivers | BC Gov News</t>
  </si>
  <si>
    <t>Ontario temporarily cut the gasoline tax by 5.7 cents per litre and the fuel tax by 5.3 cents per litre.</t>
  </si>
  <si>
    <t>Delegate</t>
  </si>
  <si>
    <t>Doubling the GST credit: The existing federal goods and services tax credit provided to low-income households is doubled for a period of six months to alleviate the burden of high inflation.</t>
  </si>
  <si>
    <t>The measure addresses high inflation, not limited to energy prices.</t>
  </si>
  <si>
    <t>Government of Canada introduces legislation to make life more affordable for Canadians - Canada.ca</t>
  </si>
  <si>
    <t>British Columbia introduced transfers through the Climate Action Tax Credit, BC Affordability Credit and enhanced Family Benefits</t>
  </si>
  <si>
    <t>Aimed at tax credit and family benefit recipients</t>
  </si>
  <si>
    <t>https://news.gov.bc.ca/releases/2022PREM0056-001348
https://www2.gov.bc.ca/gov/content/taxes/income-taxes/personal/credits/climate-action</t>
  </si>
  <si>
    <t>Quebec is providing a one-off CAD 500 payment to people earning CAD 100 000 or less to offset increased living costs in 2022.</t>
  </si>
  <si>
    <t>Budget 2022-2023 – Budget Plan (gouv.qc.ca)</t>
  </si>
  <si>
    <t>Quebec is providing an additional payment of up to CAD 600 aimed at people earning CAD 100 000 or less to offset increased living costs.</t>
  </si>
  <si>
    <t>Aimed at all households but to a greater extent based on income</t>
  </si>
  <si>
    <t>Transfer size declines with higher personal income</t>
  </si>
  <si>
    <t>Update on Québec’s Economic and Financial Situation – Fall 2022 (gouv.qc.ca)</t>
  </si>
  <si>
    <t>British Columbia is providing a one-time electricity bill credit to BC Hydro's residential customers (CAD 100) and commercial customers (up to CAD 500, based on past electricity consumpion).</t>
  </si>
  <si>
    <t>Cost-of-living bill credit (bchydro.com)</t>
  </si>
  <si>
    <t>A one-off "grocery rebate" providing eligible couples with two children up to an extra CAD 467; single Canadians without children with up to an extra CAD 234; and seniors with an extra CAD 225 on average. The measure will be delivered through the Goods and Services Tax Credit (GST Credit) mechanism.</t>
  </si>
  <si>
    <t>Federal Budget 2023</t>
  </si>
  <si>
    <t>Switzerland</t>
  </si>
  <si>
    <t>CHE</t>
  </si>
  <si>
    <t xml:space="preserve">Switzerland introduced a liquidity support scheme for energy providers. The preventive instrument is intended to ensure that the electricity supply in Switzerland will continue to function even if further sharp price increases in international electricity trading should lead to a chain reaction in the electricity industry that could result in a system collapse. In the event of exceptional market developments, system-critical Swiss electricity companies should be able to obtain loans from the Confederation to bridge liquidity bottlenecks. The law enterd into force on 1 October 2022 and is limited until 2026.  On September 6 2022 the government provided a credit line of 4 billion CHF to Axpo Holding. Axpo did not use the credit line so far. </t>
  </si>
  <si>
    <t>CHF</t>
  </si>
  <si>
    <t>Loan guarantee</t>
  </si>
  <si>
    <t>Electricity</t>
  </si>
  <si>
    <t>The financial assistance provided by the Confederation is subsidiary: the companies subject to the bail-in must, together with their providers of debt capital (banks, bondholders, etc.) and their owners (cantons, municipalities, private individuals), take all necessary precautions on an ongoing basis to ensure the liquidity of the company.The Federal Council is prepared to make loans of up to 10 billion available to provide temporary liquidity support to system-critical electricity companies in extraordinary market situations. In return for the loans, the companies are subject to certain obligations to provide information. The subordinated companies pay an annual flat-rate provision fee to at least partially cover the costs for the provision of temporary liquidity support by the Confederation. The loans bear interest in line with the market. The Confederation levies a risk surcharge of between 4 and 10 percent depending on the risk. This substantial surcharge ensures that disincentives are prevented and that companies do everything possible to obtain financing from their owners and banks and only draw on federal loans in extreme emergencies. The cantons will reimburse the Confederation for half of any losses on loans. In return, the cantons will receive a 50 percent share of the revenue from the risk surcharge. The Federal Council cannot respond to the demand to open the bailout fund to all companies. This would in effect create a state development bank for the energy sector. The respective owners continue to be responsible for supporting non-system-critical companies.</t>
  </si>
  <si>
    <t>https://www.parlament.ch/fr/ratsbetrieb/suche-curia-vista/geschaeft?AffairId=20220031                                                                                    https://www.fedlex.admin.ch/eli/oc/2022/544/fr</t>
  </si>
  <si>
    <t>Chile</t>
  </si>
  <si>
    <t>CHL</t>
  </si>
  <si>
    <t>Cash Transfers to vulnerable population to mitigate the increase of prices of the basic goods basket</t>
  </si>
  <si>
    <t>CLP</t>
  </si>
  <si>
    <t>Aimed at vulnerable households</t>
  </si>
  <si>
    <t>Bono Chile Apoya de Invierno of 120 thousand pesos  (18% of the extreme poverty line ) for seven million 500 thousand people, the 35% most vulnerable households</t>
  </si>
  <si>
    <t>Price freeze on regulated public transportation throughout Chile.</t>
  </si>
  <si>
    <t>electricity; natural gas; diesel; gasoline</t>
  </si>
  <si>
    <t>Original end-date entered by desk: 30/06/2023</t>
  </si>
  <si>
    <t>https://www.gob.cl/noticias/ministro-de-transportes-anuncia-que-se-mantendran-congeladas-las-tarifas-del-transporte-publico-regulado-durante-todo-el-primer-semestre/</t>
  </si>
  <si>
    <t>Greater allocation of resources for the Oil Price Stabilization Fund (FEPP) to contain the increase in kerosene prices.</t>
  </si>
  <si>
    <t>kerosene</t>
  </si>
  <si>
    <t>The government doubled the subsidy for the price stabilisation mechanism of fuels (MEPCO) from USD 750 million to USD 1 500 million</t>
  </si>
  <si>
    <t>USD</t>
  </si>
  <si>
    <t>The estimated cost of the energy-relief part of the measure is until Dec-23.
On 26/01/2023 a new version of the MEPCO stabilisation mechanism entered into force, which will change the frequency of adjustment in fuel prices to every three weeks instead of every week.</t>
  </si>
  <si>
    <t>https://www.bcn.cl/leychile/navegar?idNorma=1188163&amp;tipoVersion=0</t>
  </si>
  <si>
    <t>Rebate of taxes paid on diesel, applicable to land freight transport</t>
  </si>
  <si>
    <t>Firms: Services (transport)</t>
  </si>
  <si>
    <t>Aimed at land-freight transport</t>
  </si>
  <si>
    <t>diesel</t>
  </si>
  <si>
    <t>Original time horizon entered by desk: 26/01/2023 - 31/12/2023</t>
  </si>
  <si>
    <t>Freeze on price of diesel</t>
  </si>
  <si>
    <t>Original time horizon entered by desk: 26/01/2023 - 15/04/2023</t>
  </si>
  <si>
    <t xml:space="preserve">
https://www.hacienda.cl/noticias-y-eventos/noticias/camara-diputados-aprueba-mepco-tres-semanas
</t>
  </si>
  <si>
    <t>Extension of the freeze on public transport fares for senior citizens and students</t>
  </si>
  <si>
    <t>Aimed at senior citizens and students</t>
  </si>
  <si>
    <t>Original end-date entered by desk: 31/12/2023</t>
  </si>
  <si>
    <t>China</t>
  </si>
  <si>
    <t>CHN</t>
  </si>
  <si>
    <t>Release of oil reserves, 7.4 million barrels so far plus increase coal imports and domestic gas production and increase energy efficiency.</t>
  </si>
  <si>
    <t>CNY</t>
  </si>
  <si>
    <t>oil; coal; gas</t>
  </si>
  <si>
    <t>https://financialpost.com/pmn/business-pmn/china-ambiguous-on-u-s-coordinated-strategic-petroleum-release</t>
  </si>
  <si>
    <t>CBIRC, the financial regulator, recently issued a notice calling for satisfying reasonable financing need of and prohibiting cutting off loans to power and coal producers and prohibits the use of bank and insurance funds for speculating on coal, steel, non-ferrous metals and other bulk commodities.</t>
  </si>
  <si>
    <t>Aimed at power and coal producers</t>
  </si>
  <si>
    <t>electricity; coal</t>
  </si>
  <si>
    <t>https://www.chinabankingnews.com/2021/10/08/chinas-banking-regulator-calls-for-lenders-to-support-coal-power-sector-bans-use-of-loans-for-commodities-and-consumer-goods-speculation/</t>
  </si>
  <si>
    <t>Coal-generated electricity prices from 15 Oct 2021 are determined in power exchanges for industrial and services enterprises, while prices for households, the public sector and agriculture remain regulated. Moreover, the fluctuation range has been widened to 20% in both directions from the benchmark price, vs. the previous 10% downward and 15% upward limits. High-energy consuming firms are not subject to the ceiling.</t>
  </si>
  <si>
    <t>induced transfer</t>
  </si>
  <si>
    <t>https://oecdecoscope.blog/2021/10/22/at-the-cross-roads-of-a-low-carbon-transition-what-can-we-learn-from-the-current-energy-crisis/</t>
  </si>
  <si>
    <t xml:space="preserve">Issuance of new regulation, on 28 January 2022, Guiding Opinion on Acceleration of Building a Single Electricity Market, The Opinion calls for improvement of the electricity price formation mechanism, unification of electricity market price regulations across regions, balancing demand and supply of electricity. It also encourages all businesses to enter the electricity market, while guarantees stable prices for households, agriculture and public utilities. </t>
  </si>
  <si>
    <t>Coal-fired power plants as well as SMEs are allowed to defer taxes to ease operating difficulties related to higher costs (CNY 17 b and CNY 200 b, respectively, decided by the State Council executive meeting on 27 Oct 2021).</t>
  </si>
  <si>
    <t>Deferred tax payments</t>
  </si>
  <si>
    <t>Aimed at coal-fired power plants and SMEs</t>
  </si>
  <si>
    <t>http://www.gov.cn/zhengce/2021-10/28/content_5647454.htm</t>
  </si>
  <si>
    <t>Most electricity generators have secured coal via long-term contracts and are now required to continue producing unless they have a genuine reason to shut down.</t>
  </si>
  <si>
    <t>akin to DMO</t>
  </si>
  <si>
    <t>Some mines have been allowed to start operation, and 153 coal mines qualified as emergency suppliers to increase supply of coal amid pent-up demand.</t>
  </si>
  <si>
    <t>Aimed at mines</t>
  </si>
  <si>
    <t xml:space="preserve">https://oecdecoscope.blog/2021/10/22/at-the-cross-roads-of-a-low-carbon-transition-what-can-we-learn-from-the-current-energy-crisis/
http://www.news.cn/english/2021-10/21/c_1310260322.htm </t>
  </si>
  <si>
    <t>China’s most-favored-nation tariffs for coal imports, which range between 3 and 6 percent, will be set at zero for 11 months from May 1 through March 31, 2023.</t>
  </si>
  <si>
    <t>Aimed at coal importers</t>
  </si>
  <si>
    <t>https://www.taxnotes.com/tax-notes-today-international/trade/china-suspend-tariffs-coal-imports/2022/04/29/7dfk7</t>
  </si>
  <si>
    <t>Continuation of zero tariffs for coal imports till end-2023</t>
  </si>
  <si>
    <t>http://www.gov.cn/xinwen/2023-03/26/content_5748335.htm</t>
  </si>
  <si>
    <t>New renewable capacity is not included in energy consumption quotas, neither is energy used to produce raw materials related to renewables such as copper, aluminium and silicium for photovoltaics and energy storage</t>
  </si>
  <si>
    <t>https://www.ndrc.gov.cn/xxgk/zcfb/tz/202202/t20220210_1314511.html?code=&amp;state=123</t>
  </si>
  <si>
    <t>Bond issue by electricity generating companies owned by the central government for energy security purposes</t>
  </si>
  <si>
    <t>Aimed at electricity generating companies</t>
  </si>
  <si>
    <t>http://www.nengyuanjie.net/article/61686.html</t>
  </si>
  <si>
    <t>Colombia</t>
  </si>
  <si>
    <t>COL</t>
  </si>
  <si>
    <t>Regulated fuel prices via fuel price stabilisation fund (FEPC). Fiscal cost corresponds to budgeted transfers to the FEPC from the national budget.</t>
  </si>
  <si>
    <t>COP</t>
  </si>
  <si>
    <t>gasoline; diesel</t>
  </si>
  <si>
    <t>The estimated cost correspond to transfers to the fund in 2022, 2023 and 2024 from the national budget (4.7% of GDP in total). The cost split of the measure over the years is: COP 19,030,349,787,800 (1.3% of GDP) in 2022, COP 27,654,026,028,920 (1.7% GDP) in 2023 and COP 30,194,302,921,498 (1.7% GDP) in 2024
The FEPC is a permanent mechanism to stabilise energy prices; it can accumulate deficits and surpluses. It is currently being used to cushion the effects of high global prices, through a regulated price which is gradually being increased closer to market prices. This is an open-ended measure.
The subsidy element will (mostly) be removed in gradual steps during 2023</t>
  </si>
  <si>
    <t>Continuation of fuel price stabilisation fund</t>
  </si>
  <si>
    <t>Costa Rica</t>
  </si>
  <si>
    <t>CRI</t>
  </si>
  <si>
    <t>Freezing of the inflation adjustment of the fuel tax for six months</t>
  </si>
  <si>
    <t>CRC</t>
  </si>
  <si>
    <t>Government cost estimate is 13.5 billion colones or 0.03% GDP 2021</t>
  </si>
  <si>
    <t>Country desk</t>
  </si>
  <si>
    <t>The Executive Branch has proposed suspending, for a 12-month period, increases in fuel tax done through an adjustment mechanism that was introduced through Law 8,114 of 2001.
Bill 22.922 was submitted for consideration on 28 February 2022 and will be submitted for legislative approval, requiring two mandatory discussions (with vote).</t>
  </si>
  <si>
    <t>http://www.asamblea.go.cr/Centro_de_informacion/Consultas_SIL/SitePages/ConsultaProyectos.aspx</t>
  </si>
  <si>
    <t>The Costa Rican government has introduced an exemption from VAT for purchases of electrical energy intended for distribution.</t>
  </si>
  <si>
    <t>BILL OF LAW 22966 TO MITIGATE THE EFFECTS ON THE PRICE OF FUELS AND ITS CONSEQUENCES PRODUCT OF THE RUSSIA-UKRAINE WAR CONFLICT. Implementation of actions to mitigate the effects on the international price of hydrocarbons as a result of the war between Russia and Ukraine. It is a Tax measures for three months, applicable in partial payments or the final liquidation of rent.</t>
  </si>
  <si>
    <t xml:space="preserve">AMENDMENT PROJECT 22680 TO ARTICLE 8 OF THE VALUE ADDED TAX (VAT) LAW NO. 6826 OF NOVEMBER 08, 1982, TO INCLUDE AS EXEMPTION THE FUEL TRANSPORTATION AND DISTRIBUTION SERVICES TO WHICH CHAPTER I OF THE LAW No. 8114, TAX SIMPLIFICATION AND EFFICIENCY LAW, OF JULY 4, 2001. The objective is to exempt fuel transportation and distribution services from VAT. </t>
  </si>
  <si>
    <t>Aimed at fuel transportation and distribution service providers</t>
  </si>
  <si>
    <t>The project was rejected in Congress.</t>
  </si>
  <si>
    <t>PROJECT REDUCTION OF THE SINGLE TAX ON FUELS 22660. The objective is to reduce one hundred percent (100%) in the rate of the single tax on fuels established in article 1 of the Tax Simplification and Efficiency Law, Law No. 8114, in paid transportation operators for people in the modalities of buses and taxis, for a term of 24 months.</t>
  </si>
  <si>
    <t>Aimed at transportation service providers using buses and taxis</t>
  </si>
  <si>
    <t>PROJECT LAW 22626 TO MAKE THE SINGLE TAX ON FUELS FAIRER; AMENDMENT OF ARTICLES 1 AND 3 OF LAW No. 8114, TAX SIMPLIFICATION AND EFFICIENCY LAW. The objective is an immediate update of the nominal amount of the Single Fuel Tax Law No. 8114 (reduction) with six-monthly reviews. Establish a limit on the percentage of the Single Tax within the structure of the final price of each fuel. Eliminate updating by the inlfation.</t>
  </si>
  <si>
    <t>PROJECT FOR THE TEMPORARY REDUCTION OF THE SINGLE TAX ON FUELS TO REACTIVATE THE ECONOMY. Reduce the rate of the Single Tax on fuels in Law No. 8114, by 50% to compensate for the limitations on the free circulation of vehicles due to the pandemic and thus contribute to economic reactivation, for a period of two years.</t>
  </si>
  <si>
    <t>PROJECT 22512 TO REDUCE THE SINGLE TAX ON FUELS LAW FOR ECONOMIC REACTIVATION, EMPLOYMENT GENERATION AND PROSPERITY AMENDMENT OF ARTICLES 1 AND 3 OF LAW No. 8114, TAX SIMPLIFICATION AND EFFICIENCY LAW. A new single tax amount is established on fuels per product, which may not exceed 40% of the value of the product at the international level. Presented by Deputies.</t>
  </si>
  <si>
    <t>LAW 10110 TO REDUCE THE SINGLE TAX ON LPG GAS, CONTAINED IN ARTICLE 1 OF LAW 8114, TAX SIMPLIFICATION AND EFFICIENCY LAW, OF JULY 4, 2001, AND ITS AMENDMENTS. A reduction of the single tax on LPG gas is established, and it is established at 24 colones. It is effective as of January 7, 2022, for a period of 6 years. To help the economy of industry and households.</t>
  </si>
  <si>
    <t>LPG</t>
  </si>
  <si>
    <t>Monthly transfer to poor households (around 111 thousand) of 60 thousands colones (around 90 USD). Renewable for up to three months.</t>
  </si>
  <si>
    <t>N/a</t>
  </si>
  <si>
    <t>Cost is estimated by considering that all eligible housholds will receive the transfers for three months. In 2021 GDP the cost is 0.05%</t>
  </si>
  <si>
    <t>https://www.nacion.com/el-pais/politica/imas-busca-entregar-bonos-de-60000-por-inflacion-a/HXWTEJBBEFHC7DDU7DEN6D4VDA/story/</t>
  </si>
  <si>
    <t>Czech Republic</t>
  </si>
  <si>
    <t>CZE</t>
  </si>
  <si>
    <t xml:space="preserve">Energy price cap:  Energy prices will be capped from 2023. The cap applies to households, small and medium-sized enterprises, large enterprises, government institutions, schools, providers of health and social services, operators of urban mass transit, and other entities. Electricity prices will be capped at CZK 6.05/kWh, including VAT covering the total consumption of households and entitled at the low-voltage level. For other small and medium-sized enterprises and large enterprises connected to high and very high voltage, the capping will apply to 80% of the highest consumption over the past five years. Gas prices will be capped at CZK 3.025/kWh for households and small-volume customers up to 630 MWh/year. For all small and medium-sized enterprises and large enterprises with annual consumption between 630 and 4,200 MWh, it applies only to 80% of their highest consumption over the past five years. </t>
  </si>
  <si>
    <t>CZK</t>
  </si>
  <si>
    <t xml:space="preserve">Aimed at households, government institutions, SMEs and large enterprises </t>
  </si>
  <si>
    <t>https://www.mpo.cz/cz/rozcestnik/pro-media/tiskove-zpravy/vlada-schvalila-zastropovani-cen-energii--pomuze-jak-domacnostem--tak-firmam--270228/</t>
  </si>
  <si>
    <t>Liquidity lines:  In July 2022, CEZ, the largest utility company operating in the country, signed a credit agreement with the Ministry of Finance for up to EUR 3 billion, providing needed liquidity to the company.</t>
  </si>
  <si>
    <t>Aimed at large utility company</t>
  </si>
  <si>
    <t>https://ceenergynews.com/finance/cez-signs-a-credit-agreement-with-the-government-to-strengthen-its-liquidity-position/</t>
  </si>
  <si>
    <t>Zero VAT rate on electricity and gas supplies in Nov and Dec 2021. The government also claimed that households (and other consumption points, such as cottages) will be exempted from energy fees if the electricity comes from renewables.</t>
  </si>
  <si>
    <t>https://www.penize.cz/bydleni/429500-ulevy-kvuli-zdrazeni-energii-stat-odpusti-dph-a-poplatky</t>
  </si>
  <si>
    <t>Aid to entrepreneurs: Targeted assistance for those significantly affected by rising energy prices. Small and medium enterprises that have experienced increases of their energy bills of more than 100% are offered a state-backed guarantee with a 0% interest rate to meet the costs of their operational expenses.</t>
  </si>
  <si>
    <t>Aimed at SMEs that have faced rising energy bills above a threshold</t>
  </si>
  <si>
    <t>Support to SMEs whose energy provider failed and that have experienced increases of their energy bills of more than 100%. The amount of the financing is based on the value of the invoices for the electricity consumed by the companies. This is provided under the Guarantee Program 2015 to 2023 through the National Development Bank that provides guarantees of up to 80% of the principal amount of the guaranteed loan, the maximum amount of which can be CZK 2 million. The guarantee period is up to two years.</t>
  </si>
  <si>
    <t>https://www.nrb.cz/nova-zaruka-od-nrb-pomuze-pri-vynucene-zmene-dodavatele-energie/</t>
  </si>
  <si>
    <t xml:space="preserve">Temporary electricity and gas support to companies: Companies with gas supply contracts with an annual consumption of more than 630 MWh, or, in the case of electricity, are connected to high or very high voltages and are at an operating loss will be eligible. At least fifty percent of this loss should be due to the increase in natural gas and electricity costs. Support was provided from November 2022. </t>
  </si>
  <si>
    <t>Aimed at firms whose electricty or gas consumption is above a threshold</t>
  </si>
  <si>
    <t>Cash transfers</t>
  </si>
  <si>
    <t>https://www.mpo.cz/cz/rozcestnik/pro-media/tiskove-zpravy/na-pomoc-s-vysokymi-cenami-energii-pozadaly-velke-firmy-o-vice-nez-5-5-miliard-korun--272605/</t>
  </si>
  <si>
    <t>Reduced transport taxes and similar: The government cancelled road taxes for cars, buses and trucks up to twelve tons and lifted the the obligation to add more expensive biofuels to gasoline and diesel. Temporary reduction of duties on petrol and diesel by CZK 1.5 per litre (from June 1 to September 30, 2022). The temporary reduction on diesel was extended until the end of 2023. Low -emission vehicles taxation changed. Also there is change in the depreciation of charging stations.</t>
  </si>
  <si>
    <t>Aimed at transport users</t>
  </si>
  <si>
    <t>The estimated cost split of the measure is CZK 11.4 bn in 2022 and CZK 13.8 bn in 2023</t>
  </si>
  <si>
    <t>https://www.sueddeutsche.de/wirtschaft/energie-so-gehen-europaeische-laender-gegen-hohe-energiepreise-vor-dpa.urn-newsml-dpa-com-20090101-220425-99-31784</t>
  </si>
  <si>
    <t>Continuation of the reduction in transport taxes and similar: The government cancelled road taxes for cars, buses and trucks up to twelve tons and lifted the the obligation to add more expensive biofuels to gasoline and diesel.</t>
  </si>
  <si>
    <t>https://www.sueddeutsche.de/wirtschaft/energie-so-gehen-europaeische-laender-gegen-hohe-energiepreise-vor-dpa.urn-newsml-dpa-com-20090101-220425-99-31785</t>
  </si>
  <si>
    <t>The assistance in the form of a waiver of fees for supported energy sources (POZE). Forgiveness of POZE fees are expected to generate savings of CZK 599 for every megawatt hour of electricity consumed by households and firms.</t>
  </si>
  <si>
    <t>Aimed at all electricity users</t>
  </si>
  <si>
    <t>CZK 4,600,000,000 in 2022 and CZK  18,400,000,000 in 2023</t>
  </si>
  <si>
    <t>https://www.ceskenoviny.cz/zpravy/ode-dneska-stat-odpousti-placeni-poplatku-za-obnovitelne-zdroje/2264628</t>
  </si>
  <si>
    <t>Continuation of the assistance in the form of a waiver of fees for supported energy sources (POZE).</t>
  </si>
  <si>
    <t>https://www.ceskenoviny.cz/zpravy/ode-dneska-stat-odpousti-placeni-poplatku-za-obnovitelne-zdroje/2264629</t>
  </si>
  <si>
    <t>Energy Savings Tariff: The state provided support to all households facing high energy prices from October 2022. That is, those who use electricity, gas and households that produce heat through domestic boiler rooms and through central heating. From 2023, this measure was ended and supplemented by the Energy Price Cap.</t>
  </si>
  <si>
    <t>All households that had a contract with an electricity supplier received assistance in the form of a contribution from the savings tariff in the amount of CZK 2,000 or CZK 3,500 depending on the tariff.</t>
  </si>
  <si>
    <t>https://www.mpo.cz/cz/rozcestnik/pro-media/tiskove-zpravy/vlada-schvalila-konecnou-podobu-usporneho-tarifu-z-dilny-mpo--269504/</t>
  </si>
  <si>
    <t xml:space="preserve">One-off allowance CZK 5,000 per child for families with annual gross income up to CZK 1 million (covers about 90% of families). Increase in subsistence and subsistence minimum amounts by 10% from April 2022 and by 8.8% from July 2022. A further increase (by 5.2%) is  realised in 2023. The government also increased the housing benefit and changed its parameters. From 2023, the child allowance has been increased by CZK 200. Foster care benefits were also increased.   </t>
  </si>
  <si>
    <t>Aimed at households with children and vulnerable households</t>
  </si>
  <si>
    <t xml:space="preserve">The estimated cost split of the measure is CZK 10 347 mn in 2022 and CZK 6 344 mn in 2023. 
Families who receive monthly child benefit payments have automatically been included in the plan and have already received the payment. Other families must apply through an online system. </t>
  </si>
  <si>
    <t>https://www.bruegel.org/publications/datasets/national-policies-to-shield-consumers-from-rising-energy-prices/</t>
  </si>
  <si>
    <t>Continuation of the one-off allowance CZK 5,000 per child for families with annual gross income up to CZK 1 million.</t>
  </si>
  <si>
    <t>Subsidies for the transmission system operator to cover the costs of electricity losses and system services. Furthermore, the state will pay compensation for part of the costs of electricity losses to distributors in regional and local distribution systems and for losses in gas systems.</t>
  </si>
  <si>
    <t>Aimed at the transmission system operator and electricity and gas distributors</t>
  </si>
  <si>
    <t>The cost split is CZK 22,700,000,000 in subsidies for the Czech transmission system operator and CZK 15,400,000,000 in compensation to distributors</t>
  </si>
  <si>
    <t>https://www.mpo.cz/cz/rozcestnik/pro-media/tiskove-zpravy/ceps-ziska-dotaci-na-ztraty-energie-v-prenosove-soustave-a-na-zajisteni-systemovych-sluzeb--272691/</t>
  </si>
  <si>
    <t>Programme to support customers in the heating industry under the Temporary Crisis Framework. Support will be set at up to 80% of the eligible expenditure identified under the call, up to a maximum of EUR 2 million per customer in the heating sector, for the entire eligible period.</t>
  </si>
  <si>
    <t>Aimed at thermal energy licence holders</t>
  </si>
  <si>
    <t>thermal energy</t>
  </si>
  <si>
    <t>The holder of the thermal energy production licence will be obliged to pass on the full amount of the support in the form of a reduced unit price of thermal energy to customers.</t>
  </si>
  <si>
    <t>https://www.mpo.cz/cz/rozcestnik/pro-media/tiskove-zpravy/levnejsi-teplo-pro-domacnosti--mpo-v-novem-programu-podpori-teplarny--271652/</t>
  </si>
  <si>
    <t>Germany</t>
  </si>
  <si>
    <t>DEU</t>
  </si>
  <si>
    <t>Grant programme for energy intensive fims</t>
  </si>
  <si>
    <t>Aimed at energy-intensive firms</t>
  </si>
  <si>
    <t>electricity; natural gas; centralised heat and cold</t>
  </si>
  <si>
    <t>Programme started in July-22, but energy costs can be reimbursed ex post from Feb-22 on
Part of the third energy support package
Energy carrier centralised heat and cold applies to Nov-Dec 2022</t>
  </si>
  <si>
    <t>BMWK - 5 Milliarden Euro Hilfsprogramm für energieintensive Industrie startet</t>
  </si>
  <si>
    <t>Extensions of tax exemptions on energy for energy-intensive firms</t>
  </si>
  <si>
    <t>The tax exemption was supposed to fade out at the end of 2022 and is now extended for one more year.
Part of the third energy support package</t>
  </si>
  <si>
    <t>ergebnispapier-des-koalitionsausschusses.pdf</t>
  </si>
  <si>
    <t xml:space="preserve">Yearly increase in CO2 prices in heating and trasport sector from 2022 to 2023 by 5 Euros has been postponed for one year </t>
  </si>
  <si>
    <t>2004096.pdf (bundestag.de)</t>
  </si>
  <si>
    <t>One-off payment to students of 200 Euros (subject to income tax)</t>
  </si>
  <si>
    <t>Aimed at students</t>
  </si>
  <si>
    <t>The measure is an one-off, application for eligible persons possible since 15 March 2023, payout also started.</t>
  </si>
  <si>
    <t>Deutscher Bundestag Drucksache 20/4536 Gesetzentwurf der Fraktionen SPD, BÜNDNIS 90/DIE GRÜNEN und FDP Entwurf eines Gesetzes zur Zahlung einer einmaligen Energiepreispauschale für Studierende, Fachschülerinnen und Fachschüler sowie Berufsfachschülerinnen und Berufsfachschüler in Bildungsgängen mit dem Ziel eines mindestens zweijährigen berufsqualifizierenden Abschlusses (Studierenden-Energiepreispauschalengesetz – EPPSG)</t>
  </si>
  <si>
    <t>One-off payments to employees up to 3000 Euro as part of wage settlements are exempted from taxes and social security contributions</t>
  </si>
  <si>
    <t>There are no reliable costs estimates for this measure</t>
  </si>
  <si>
    <t>Introduction of nation-wide public transport ticket in the price range between 49 and 69 Euros</t>
  </si>
  <si>
    <t>The estimated cost of the energy-relief part of the measure is until Dec-24.
Costs are 3 bn Euros in 2023 and 3 bn Euros in 2024.</t>
  </si>
  <si>
    <t>Entlastungspakete kosten den Staat 135 Milliarden Euro | Pressemitteilung | ifo Institut</t>
  </si>
  <si>
    <t>Subsidised loans for companies affected by the war in Ukraine and high energy costs</t>
  </si>
  <si>
    <t>Loans granted 01.01.2022 bis 09.03.2023</t>
  </si>
  <si>
    <t>BMWK - Bundesregierung beschließt Schutzschild für vom Krieg betroffene Unternehmen ; https://www.kfw.de/inlandsfoerderung/Unternehmen/KfW-Sonderprogramm-UBR/#:~:text=Oder%20von%20den%20Sanktionen%20gegen,bis%20zum%2031.12.2023%20befristet.</t>
  </si>
  <si>
    <t>Guarantee programme to secure business credits</t>
  </si>
  <si>
    <t>https://www.foerderdatenbank.de/FDB/Content/DE/Foerderprogramm/Bund/BMWi/buergschaften-laender-bund.html</t>
  </si>
  <si>
    <t>Credit programme for energy companies to secure liquidity for margin calls on electricity and gas markets</t>
  </si>
  <si>
    <t>Aimed at energy companies</t>
  </si>
  <si>
    <t>https://www.spd.de/fileadmin/Dokumente/Sonstiges/20220903_Massnahmenpaket.pdf</t>
  </si>
  <si>
    <t>Nationalisation of energy company Uniper</t>
  </si>
  <si>
    <t>Equity injection</t>
  </si>
  <si>
    <t>Aimed at energy distributors</t>
  </si>
  <si>
    <t xml:space="preserve"> The stabilisation measure is an acquisition of a shareholding, i.e. a financial transaction, so that a final economic assessment (costs for the federal government) will be possible only after the sale or reprivatisation of the company (to be executed in largest part before end of 2028).</t>
  </si>
  <si>
    <t>BMWK - Federation now has stake in Uniper SE; The management of the shareholding in Uniper SE has been transferred to the BMF as of 21 December 2022.</t>
  </si>
  <si>
    <t xml:space="preserve">Increase in the commuter allowance from 35 cent to 38 cent per kilometre. </t>
  </si>
  <si>
    <t>Costs are 0.25 bn Euros in 2023, 3,2 bn Euros in 2024; The measure is actually limited until end of 2026, but cost estimates are just available until 2024</t>
  </si>
  <si>
    <t>https://www.ifo.de/pressemitteilung/2022-11-09/entlastungspakete-kosten-den-staat-135-milliarden-euro</t>
  </si>
  <si>
    <t>Continuation of the increase of commuter allowance</t>
  </si>
  <si>
    <t>Costs are 0.25 bn Euros in 2023, 3,2 bn Euros in 2024; The measure is actually limited until end of 2026, but cost estimates are just available until 2025</t>
  </si>
  <si>
    <t>The renewable energy surcharge will be abolished starting from 1 Jul 2022.</t>
  </si>
  <si>
    <t>Due to high electricity prices, a transfer from the federal budget will likely not be necessary</t>
  </si>
  <si>
    <t>20220727-uberblickspapier-klima-und-transformationsfonds-ktf.pdf</t>
  </si>
  <si>
    <t xml:space="preserve">Pump subsidies through a temporary rebate </t>
  </si>
  <si>
    <t>ECO: we corrected the costs to 3150 million EUR, see here: https://www.arte.tv/de/afp/neuigkeiten/bundestag-gibt-gruenes-licht-fuer-tankrabatt</t>
  </si>
  <si>
    <t xml:space="preserve">https://www.irishexaminer.com/business/economy/arid-40828688.html
https://www.arte.tv/de/afp/neuigkeiten/bundestag-gibt-gruenes-licht-fuer-tankrabatt
</t>
  </si>
  <si>
    <t>Employees are to receive a €300 one-time payment to cover increased energy costs. The payment would constitute taxable income for the recipient.</t>
  </si>
  <si>
    <t>Taxable income.  ECO: The estimated costs of this single measure is 10400 million EUR, see here: https://www.mdr.de/ratgeber/finanzen/energiepauschale-energiepreise-pauschale-gehalt-auszahlung-100.html. We corrected this</t>
  </si>
  <si>
    <t>To encourage the use of public transport, the government said, it will provide €9 tickets that will be valid for one month and available for 90 days.</t>
  </si>
  <si>
    <t>ECO: added costs, see here: https://www.wiwo.de/politik/deutschland/oepnv-sommermaerchen-9-euro-monatsticket-wo-das-9-euro-ticket-gueltig-ist-und-wer-dafuer-bezahlt/28252416.html</t>
  </si>
  <si>
    <t>Reduction of VAT on gas prices</t>
  </si>
  <si>
    <t>Costs are EUR 2 bn in 2022, EUR 6.5 bn in 2023 and EUR 2.8 bn in 2024</t>
  </si>
  <si>
    <t>Continuation of the reduction of VAT on gas prices</t>
  </si>
  <si>
    <t>Costs are EUR 2 bn in 2022, EUR 6.5 bn in 2023 and EUR 2.8 bn in 2025</t>
  </si>
  <si>
    <t>Costs are EUR 2 bn in 2022, EUR 6.5 bn in 2023 and EUR 2.8 bn in 2026</t>
  </si>
  <si>
    <t>One-off payment to pensioners of 300 Euros (subject to income tax)</t>
  </si>
  <si>
    <t>Pensioners are not necessarily vulnerable (even though the measure is subject to income taxes).</t>
  </si>
  <si>
    <t>Drucksache 20/3938</t>
  </si>
  <si>
    <t xml:space="preserve">As of 1st January 2023 Reform of housing benefit under the Housing Benefit Act. Introduction of climate and heating component in housing allowances. In 2022 introduced two heating cost payments with the Heating Cost Subsidy Act (Heizkostenzuschuss I und II) as one-off payments depending on household size (for example 415 Euros for single household introduced with the heating cost subsidy II). </t>
  </si>
  <si>
    <t>Aimed at recipients of housing allowance</t>
  </si>
  <si>
    <t>Drucksache 20/3936 Gesetzentwurf der Fraktionen SPD, BÜNDNIS 90/DIE GRÜNEN und FDP Entwurf eines Gesetzes zur Erhöhung des Wohngeldes (Wohngeld-Plus-Gesetz) (bundestag.de)</t>
  </si>
  <si>
    <t>Discount on the gas and heat bill to subsidise 80% of previous gas consumption at a reduced price for households and SMEs and 70% for industrial clients, with caps and conditionality for enterprises based on EU state aid rules (Temporary Crisis Framework). Additionally, gas and heat suppliers waive the monthly upfront payment in December 2022 and get reimbursed by the government.</t>
  </si>
  <si>
    <t>Preliminary end date is Dec 23; federal government may extend duration until Apr 24 if EU TCF is extended. Fiscal costs depend on further development of energy prices.</t>
  </si>
  <si>
    <t>https://www.bmwk.de/Redaktion/DE/Artikel/Energie/strom-gaspreis-bremse.html; https://www.gesetze-im-internet.de/ewpbg/index.html; https://www.gesetze-im-internet.de/ewsg/BJNR205100022.html</t>
  </si>
  <si>
    <t>Discount on the electricity bill to subsidise 80% of previous electricity consumption at a reduced price for households and SMEs, and 70% for industrial clients, with caps and conditionality for enterprises based on EU state aid rules (Temporary Crisis Framework).</t>
  </si>
  <si>
    <t>https://www.bmwk.de/Redaktion/DE/Artikel/Energie/strom-gaspreis-bremse.html; https://www.gesetze-im-internet.de/strompbg/</t>
  </si>
  <si>
    <t xml:space="preserve">Y </t>
  </si>
  <si>
    <t>The increase of the one-time COVID-19 subsidy of EUR 100 to  EUR 200, covering increased heating costs. Beneficiaries include the recipients of some unemployment benefits and social security and welfare benefits.</t>
  </si>
  <si>
    <t>Aimed at various social benefit recipients</t>
  </si>
  <si>
    <t>The bill drafted in early 2022 (BT-Drs. 20/1411) refers explicitly to the Covid-19 pandemic. In this respect, the initial part of the measure is unrelated to the energy crisis. The benefit then was increased from 100 EUR (draft bill) to effectively 200 EUR by the Bundestag. This adjustment was influenced by high inflation rates and thus rising energy prices.</t>
  </si>
  <si>
    <t>Drucksache 20/1411 (bundestag.de)</t>
  </si>
  <si>
    <t xml:space="preserve">Germany will support upon request federally funded facilities that provide preventive, rehabilitation and participation services (social service providers) with an one-off subsidy for their increased energy costs in 2022 (gas, district heating and other fuels as well as electricity). As a rule, the subsidy amounts to 95 percent of the difference between the energy costs incurred in 2022 and 2021. For this entitlement, § 36a of the Ninth Book of the Social Code (SGB IX) was created as legislative basis, coupled with a governmental decree (Rehabilitationshilfsfondsverordnung/ReHV) to organise the application and payment process. </t>
  </si>
  <si>
    <t>Aimed at various federally funded social service providing facilities that provide preventive, rehabilitation and participation services</t>
  </si>
  <si>
    <t xml:space="preserve">The hardship fund for social service providers (Hilfsfonds des Bundes für Rehabilitation und Teilhabe, under the responsability of the Federal Ministry for Labour and Social Affairs/BMAS) is part of the German Federal economic defense shield and a supplement to the one-off payment in December and the planned energy price brakes. It is intended to ensure that there are no restrictions on services for people with disabilities. </t>
  </si>
  <si>
    <t>https://www.bmas.de/DE/Service/Presse/Meldungen/2022/hilfsfonds-des-bundes-fuer-rehabilitation-und-teilhabe.html  
https://www.bmas.de/DE/Service/Gesetze-und-Gesetzesvorhaben/rehabilitationshilfsfonds-verordnung.html</t>
  </si>
  <si>
    <t>Denmark</t>
  </si>
  <si>
    <t>DNK</t>
  </si>
  <si>
    <t>A DKK 3 750 (EUR 504) tax-free cheque to help around 320 000 households among the hardest hit by the price surge to pay their energy bills. Households are eligible if they live in an area with district heating driven primarily by gas power plants or have individual gas heating. They must also earn less than DKK 550,000 (EUR 73,909) annually to qualify for the scheme.Update: In March 2022, the amount has been raised to DKK 6 000 and the eligibility criteria has been relaxed, so around 419 000 households should be covered. The total cost of the measure should reach DKK 2 billion.</t>
  </si>
  <si>
    <t>DKK</t>
  </si>
  <si>
    <t>Aimed at households who consume certain types of energy and whose income is below a threshold</t>
  </si>
  <si>
    <t>This is a one-off cheque. cash Transfers.
Costs include those in the following two posts: municipalities and support for expedited replacement.</t>
  </si>
  <si>
    <t xml:space="preserve">https://www.thelocal.dk/20220321/denmarks-energy-bill-cash-delayed-until-end-of-summer/
https://kefm.dk/aktuelt/nyheder/2022/aug/varmechecken-er-udbetalt-24-milliarder-hjaelper-danskeres-varmeregninger </t>
  </si>
  <si>
    <t>Support for expedited replacement of individual gas heating system for a total budget of DKK 250 million (EUR 33.6 million).</t>
  </si>
  <si>
    <t xml:space="preserve">Reduction of electricity taxes by 4 øre (0.57 US cents) per kilowatt hour (kwh) in the October-December period to 72.3 øre and in 2023 by 4.3 øre (0.61 US cents). </t>
  </si>
  <si>
    <t>Reduction of the electricity tax to the EU minimum rate for 6 months</t>
  </si>
  <si>
    <t>https://fm.dk/nyheder/nyhedsarkiv/2022/september/regeringen-indgaar-bred-aftale-om-vinterhjaelp-for-at-afboede-de-stigende-energiregninger/</t>
  </si>
  <si>
    <t>Increase in the child and youth allowance</t>
  </si>
  <si>
    <t>Aimed at child and youth allowance beneficiaries</t>
  </si>
  <si>
    <t>Two tax-free checks for low-income retirees of DKK 2500 in 2022 and in 2023, lump sum of DKK 2000 for certain benefits recipients.</t>
  </si>
  <si>
    <t>Aimed at low-income pensioners and social transfer recipients</t>
  </si>
  <si>
    <t>Voluntary loans scheme allowing households and companies to delay payment of their energy bills (electricity, gas, district heating) for the part that exceed prices in 2021Q4 for 12 months, with repayments possible over a period of 4 years, with low interest rate. State guarantees on the frozen debt and state loans to the energy companies.</t>
  </si>
  <si>
    <t>Aimed at both households and companies</t>
  </si>
  <si>
    <t xml:space="preserve">electricity; gas; district heating </t>
  </si>
  <si>
    <t>Started in november 2022 for the main schemes regarding gas and electricity (direct heating January 2023). 
Fiscal cost only for the period 2022-23. Expenses run yearly through 2028 (credit risk and administration).</t>
  </si>
  <si>
    <t>DKK 50 million to organisations in charge of distributing Christmas aid</t>
  </si>
  <si>
    <t>https://www.stm.dk/statsministeriet/publikationer/regeringsgrundlag-2022/</t>
  </si>
  <si>
    <t>A tax-free check for low-income retirees of DKK 5000</t>
  </si>
  <si>
    <t>Aimed at low-income pensioners</t>
  </si>
  <si>
    <t>Government reaches broad agreement on inflation relief (fm.dk)</t>
  </si>
  <si>
    <t xml:space="preserve">300 million allocated to vulnerable families </t>
  </si>
  <si>
    <t>Aimed at low-income families</t>
  </si>
  <si>
    <t>Government reaches broad agreement on inflation relief (fm.dk)
https://bm.dk/nyheder-presse/pressemeddelelser/2023/02/300-millioner-kroner-i-inflationshjaelp-til-oekonomisk-udsatte-boernefamilier/</t>
  </si>
  <si>
    <t>New deadlines for the payment of the withholding tax and labour market contributions (from summer 2023 to October/November 2023 and February 2024)</t>
  </si>
  <si>
    <t>Support for small merchants and other energy-exposed food businesses in small towns as well as vulnerable energy-intensive cultural institutions and energy-improving initiatives at the cultural institutions.</t>
  </si>
  <si>
    <t>Aimed at vulnerable energy-intensive cultural institutions, energy-improving initiatives at cultural institutions, small merchants and other energy-exposed food businesses in small towns</t>
  </si>
  <si>
    <t>Tax-free lump sum of DKK 1,000 for disability allowance recipients and single parents</t>
  </si>
  <si>
    <t>Disconnection scheme and district heating pool (conversion from gas boilers to district heating)</t>
  </si>
  <si>
    <t>Spain</t>
  </si>
  <si>
    <t>ESP</t>
  </si>
  <si>
    <t>Royal Decree Law 6/2022 - 29 March 2022: Freight and passenger transport companies will receive €450 million in direct aid.
The remaining part of Transfers to the economy will be split as follows: €362 million for agriculture and livestock, €68 million for the fisheries sector, over €500 million in aid to large electricity consumers, and €125 million for the intensive gas industry.</t>
  </si>
  <si>
    <t>https://www.lamoncloa.gob.es/lang/en/gobierno/councilministers/Paginas/2022/20220329_council.aspx</t>
  </si>
  <si>
    <t xml:space="preserve">Royal Decree Law 6/2022 (measures non included elsewhere in the table):
On 29 March 2022, the government approved further measures to mitigate rising energy prices in the form of the ‘National Response Plan for the consequences of the war in Ukraine’. This includes a further €6 billion in direct aid and rebates combined with direct support for business across multiple sectors (transport, food and energy intensive sectors).
The plan includes a reduction to one month of the deadline for the tax on hydrocarbons refund, and an additional 80% rebate on the ship tax and the goods tax on maritime lines connecting the mainland and ports outside the mainland belonging to the state-owned port system.
Third Deputy Prime Minister Teresa Ribera added that renewable generation plants will be able to sell their electricity outside the wholesale market from 1 January 2023.
The third vice-president explained that the Plan  includes an increase in the allocation to compensate indirect CO2 costs to the beneficiary industries. It also includes specific aid for sectors where gas consumption per final product is particularly high.
Teresa Ribera emphasised that the Social Electricity Voucher addressed to households, is being made more flexible and will be automatically renewed for the next two years. In addition, it will automatically include all Minimum-Living-Income beneficiaries.
Last, the prohibition on increasing the gas bill by more than 5% per quarter for consumers who have contracted the Last Resort Tariff is being extended.
</t>
  </si>
  <si>
    <t>Cost = 6 billion euros minus the cost of measures from Royal Decree Law 6/2022 counted elsewhere in the table. The extension of measures is included elsewhere in the table.</t>
  </si>
  <si>
    <t>Excess profits tax on generators used to pay for keeping prices lower to consumers as well as new infrastructure until Apr 2022. Modification of the conditions of this levy.</t>
  </si>
  <si>
    <t>Greater transparency in energy markets: consumers to be informed of modification of contracts one month prior to the change by retail electricity and gas firms.</t>
  </si>
  <si>
    <t>Open-ended</t>
  </si>
  <si>
    <t>Plans to require generators to supply a certain amount of energy in auctions at below the wholesale market price.</t>
  </si>
  <si>
    <t>Tighter obligations of firms to provide information on bilateral agreements to the National Commission of Markets and Competition.</t>
  </si>
  <si>
    <r>
      <t>In June 2021 Spain’s government reduced the VAT rate on energy bills from 21 percent to 10 percent. In December 2021 the government said the tax relief measures, which were scheduled to expire at the end of the month, would remain in effect until April 30.</t>
    </r>
    <r>
      <rPr>
        <i/>
        <strike/>
        <sz val="8"/>
        <color theme="1"/>
        <rFont val="Arial"/>
        <family val="2"/>
      </rPr>
      <t xml:space="preserve"> </t>
    </r>
  </si>
  <si>
    <t>The amount corresponding to the extension of the measure is already included elsewhere.</t>
  </si>
  <si>
    <t>https://www.bruegel.org/publications/datasets/national-policies-to-shield-consumers-from-rising-energy-prices/
     https://www.boe.es/eli/es/rdl/2022/06/25/11/con</t>
  </si>
  <si>
    <t xml:space="preserve">In June 2021 Spain’s government suspended the 7 percent tax on the wholesale generation of electricity. In December 2021 the government said the tax relief measures, which were scheduled to expire at the end of the month, would remain in effect until April 30. </t>
  </si>
  <si>
    <t>https://www.bruegel.org/publications/datasets/national-policies-to-shield-consumers-from-rising-energy-prices/
https://www.boe.es/eli/es/rdl/2022/06/25/11/con</t>
  </si>
  <si>
    <t xml:space="preserve">In June 2021 Spain’s government lowered a special consumer tax on electricity from 5.1 percent to 0.5 percent. In December 2021 the government said the tax relief measures, which were scheduled to expire at the end of the month, would remain in effect until April 30. </t>
  </si>
  <si>
    <t>https://elperiodicodelaenergia.com/el-gobierno-reducira-el-impuesto-especial-a-la-electricidad-del-511-al-05/
     https://www.boe.es/eli/es/rdl/2022/06/25/11/con</t>
  </si>
  <si>
    <t>The Spanish PM said that a windfall tax on the excess revenues of energy companies that don’t emit carbon dioxide into the atmosphere but benefit from higher wholesale prices of natural gas will remain in effect. The government reportedly allowed a series of exemptions from the windfall tax, which was announced in October 2021, after some of the companies affected by the measure complained.</t>
  </si>
  <si>
    <t>Aimed at energy companies that don't emit CO2</t>
  </si>
  <si>
    <t xml:space="preserve">A temporary deduction of market revenues for non-CO2 emitting power plants with the aim of  reducing customers bills. The figure is calculated as a proportion of the excess of natural gas prices over a base gas price set at 20 €/MWh and the total amount of this deduction initially foreseen  was around €2.6 billion. This measure is set to last from 15 September 2021 until 31 March 2022
A cap on gas price reviews was introduced for the regulated tariff of natural gas, known as the “last resort tariff” (TUR) for customers that have annual consumption of less than 50 MWh and are not in the liberalised market. </t>
  </si>
  <si>
    <t>Aimed at households whose natural gas consumption is below a threshold</t>
  </si>
  <si>
    <t>https://www.boe.es/diario_boe/txt.php?id=BOE-A-2021-14974
https://www.reuters.com/business/energy/europe-tries-soften-blow-surging-power-gas-prices-2021-09-22/</t>
  </si>
  <si>
    <t>In May 2022, Spain and Portugal notified to the Commission their intention to adopt a €8.4 billion measure (€6.3 billion for Spain and €2.1 billion for Portugal) to lower the input costs of fossil fuel-fired power stations with the aim of reducing their production costs and, ultimately, the price in the wholesale electricity market, to the benefit of consumers. On 26 April, the European Commission agreed on a price cap on gas for Spain (and Portugal) as an "energy island" at €50/MWh – de facto decoupling the price of electricity from gas – for the next 12 months. This should result in electricity bills being halved for about 40% of Spanish (and Portuguese) consumers with regulated rates.</t>
  </si>
  <si>
    <t>Prolongation from May 2023 until December 2023 announced by the Government. Prolongation until December 2024 assumed in projections, not yet announced nor legislated. 6.3 billion EUR is a maximum authorized amount. The price cap will be financed by transfers from businesses.</t>
  </si>
  <si>
    <t xml:space="preserve">https://www.euronews.com/my-europe/2022/04/26/brussels-agrees-to-iberian-exception-allowing-spain-and-portugal-to-cap-electricity-prices
https://ec.europa.eu/commission/presscorner/detail/en/ip_22_3550
https://www.lamoncloa.gob.es/lang/en/gobierno/councilministers/Paginas/2023/20230328_council.aspx
</t>
  </si>
  <si>
    <t>The Royal Decree Law 6/2022, 15th Final Provision states that the partial refund of the hydrocarbon tax on commercial gas is set to be provided on a monthly basis (instead of quarterly basis).</t>
  </si>
  <si>
    <t>https://research.ibfd.org/#/doc?url=/data/tns/docs/html/tns_2022-04-05_es_1.html</t>
  </si>
  <si>
    <t>Cut on VAT rate on gas from 21% to 5%</t>
  </si>
  <si>
    <t>Extended by Royal Decree-Law from Jan-23 to June-23. Cost calculated by ECO ESP Desk</t>
  </si>
  <si>
    <t>https://www.enerdata.net/publications/daily-energy-news/spain-will-cut-vat-gas-21-5-starting-october-2022.html</t>
  </si>
  <si>
    <t>On 26 October, the Royal Decree Law 23/2021 was adopted increasing the social bonus to vulnerable consumers from the current 25% to 60% and from 40% to 70% in the case of the severely vulnerable – until 31 March 2022. Moreover, the budget for the thermal social bonus was doubled in 2021, rising to €202.5 million (the Council of Ministers announced an increase in the heating social bonus) up to 90 euros on average (35 in the warmest areas and 124 in the cNoest) to help vulnerable families to face the escalation of electricity and gas.</t>
  </si>
  <si>
    <t>The extension of this measure is already included elsewhere</t>
  </si>
  <si>
    <t>https://cms.law/en/media/local/cms-asl/files/publications/publications/cms-analysis-royal-decree-law-23-2021?v=1
https://elpais.com/economia/2021-10-26/el-gobierno-aprueba-una-ayuda-de-90-euros-para-calefaccion-en-los-hogares-vulnerables-y-duplica-el-bono-social-electrico.html
https://www.boe.es/eli/es/rdl/2022/06/25/11/con</t>
  </si>
  <si>
    <t>Royal Decree Law 6/2022 - 29 March 2022:
The transport sector will be the main beneficiary of the new package with a minimum bonus of 20 cents per litre of fuel until 30 June (the Executive will apply a reduction of 15 cents and the oil companies a minimum of 5 cents). The types of fuel subsidized are gasoline, diesel, liquefied and compressed gas and other fuel products tipified in the Royal Decree Law. Fuel's retailers act as intermediaries as they have to apply the subsidy when issuing the consumers's bill and then claim it back through a monthly petition to the tax administration. Companies acting as intermediaries also have the option to receive the subsidy's money in advance. The estimated budgtary impact of this measure amounts to €1,423 million. Article 21 introduces a temporary and compulsary non-tax contribution for wholsale oil operators who have refining capacity in Spain and an annual turnover above €750 million: €0.05 per liter or kilo of commercialized hydrocarbon. Operators will be exempted from this contribution if they compromise to apply sales disccounts to the fuel products temporarily subsidised by the government (see the other measure of Royal Decree Law 6/2022). This disccount has to be at least €0.05 per liter or kilo and if applied, the public subsidy will be reduced to €0.15 per liter/kilo.  Royal Decree Law 11/2022 - 25 June 2022 extended this measure until 31 December 2022</t>
  </si>
  <si>
    <t>Cost = 3 times the initial cost of 1423 million EUR from April to June.</t>
  </si>
  <si>
    <t>https://www.lamoncloa.gob.es/lang/en/gobierno/councilministers/Paginas/2022/20220329_council.aspx
https://www.hacienda.gob.es/en-GB/Prensa/En%20Portada/2022/Paginas/20220329-REBAJAS-FISCALES.aspx 
  https://www.boe.es/buscar/act.php?id=BOE-A-2022-10557</t>
  </si>
  <si>
    <t xml:space="preserve">Royal Decree Law 11/2022 - 25 June 2022:  transfer to autonomous comunities to fund 30% reduction in public transport passes. Subsidy of 50% for all land-based public transport passes </t>
  </si>
  <si>
    <t>https://www.boe.es/buscar/act.php?id=BOE-A-2022-10557
https://www.lamoncloa.gob.es/lang/en/gobierno/councilministers/Paginas/2022/20220625_council-extr.aspx</t>
  </si>
  <si>
    <t>Royal Decree Law 11/2022 - 25 June 2022:    Direct single payment of 200 EUR to low-income population (less than 14000 EUR) not covered in other income support measures</t>
  </si>
  <si>
    <t>Aimed at households whose income is below a threshold but who are not covered in other social programmes</t>
  </si>
  <si>
    <t>Royal Decree Law 11/2022 - 25 June 2022:   Cut on VAT rate on electricity from 10% to 5%.</t>
  </si>
  <si>
    <t>Extended from Jan-23 to June-23 by Royal Decree-Law 20/2022.</t>
  </si>
  <si>
    <t>Regulated gas prices for collective residential heating systems, extension of the coverage of the electricity social bonus for the most vunerable, subsidies on low-income households’ heating and electricity bills</t>
  </si>
  <si>
    <t xml:space="preserve">Aimed at all households but to a greater extent for the vulnerable </t>
  </si>
  <si>
    <t>natural gas; diesel; electricity</t>
  </si>
  <si>
    <t>End in December 2023 already announced.</t>
  </si>
  <si>
    <t>La Moncloa. 13/10/2022. Pedro Sánchez announces new package of economic and social measures to tackle the energy crisis [President/News] https://www.lamoncloa.gob.es/lang/en/presidente/news/Paginas/2022/20221013_appearance.aspx</t>
  </si>
  <si>
    <t>Royal Decree Law 6/2022: on 29 March 2022, the government approved further measures to mitigate rising energy prices in the form of the ‘National Response Plan for the consequences of the war in Ukraine’. This includes €10 billion in guarantees on loans.</t>
  </si>
  <si>
    <t>10 Bn EUR = Maximum amount of guarantees on loans = should not be counted as a direct aid.</t>
  </si>
  <si>
    <t>State aid: Commission approves €10 billion Spanish scheme (europa.eu)</t>
  </si>
  <si>
    <t xml:space="preserve">Royal Decree Law 6/2022 - 29 March 2022: Third Deputy Prime Minister Teresa Ribera also outlined that “the special system enjoyed by plants producing renewable energy is being updated […] freeing up €1.8 billion to reduce the fixed part of households’ electricity bills.” </t>
  </si>
  <si>
    <t>Extension of the measure appears elsewhere in the table</t>
  </si>
  <si>
    <t>Royal Decree Law 11/2022 - 25 June 2022: tax cuts non included elsewhere:
Extension of a 0.5% rate for the Special Tax on Electricity (normal rate is 5.1%).
Extension of the temporary suspension of the tax on the value of production of electricity.
Extension of bonuses for electricity consumption for vulnerable consumers.
Extension of the 10% reduction in VAT on electricity</t>
  </si>
  <si>
    <t>Aimed at electricity bonus beneficiaries</t>
  </si>
  <si>
    <t>Extended from Jan-23 to June-23 by Royal Decree-Law 20/2022. Cost = 3600 million EUR minus the cost of tax measures from Royal Decree 11/2022 included elsewehere in the table.</t>
  </si>
  <si>
    <t xml:space="preserve">Royal Decree Law 11/2022 - 25 June 2022: direct aid non included elsewhere:
Freeze in the price of butane at 19.55 EUR per 12.5 Kg cylinder
Extension of the cap on gas price reviews introduced for the regulated tariff of natural gas, known as the “last resort tariff” (TUR) for customers that have annual consumption of less than 50 MWh and are not in the liberalised market. The Royal Decree – Law 11/2022 extended this measure to the October 2022 and January 2023 reviews, implying an increase limited to 15%
Extension of the 2% limit on the increase of rents.
Extension of the 15% increase in the Minimum Living Allowance and non-contributory pensions. 
1% increase in non-contributory retirement and disability pensions.
Increase of 10 percentage points in the subsidy on cost of insurance for agricultural businesses. </t>
  </si>
  <si>
    <t xml:space="preserve">Extended from Jan-23 to June-23 by Royal Decree-Law 20/2022. Cost = 5500 million EUR minus the cost of direct aid from Royal Decree 11/2022 included elsewehere in the table. </t>
  </si>
  <si>
    <t>Royal decree-Law 20/2022 : EUR 200 cheque for households with income below 27,000 EUR</t>
  </si>
  <si>
    <t>BOE.es - BOE-A-2022-22685 Royal Decree-Law 20/2022, of 27 December, on measures to respond to the economic and social consequences of the War in Ukraine and to support the reconstruction of the island of La Palma and other situations of vulnerability. Recipients are with income below EUR 27,000.</t>
  </si>
  <si>
    <t>Royal decree-Law 20/2022 : Subsidy on local transport fees</t>
  </si>
  <si>
    <t>BOE.es - BOE-A-2022-22685 Royal Decree-Law 20/2022, of 27 December, on measures to respond to the economic and social consequences of the War in Ukraine and to support the reconstruction of the island of La Palma and other situations of vulnerability.</t>
  </si>
  <si>
    <t>Royal decree-Law 20/2022 : Subsidy on regional transport fees</t>
  </si>
  <si>
    <t>Royal decree-Law 20/2022 : Direct aid to farmers</t>
  </si>
  <si>
    <t>Aimed at farmers</t>
  </si>
  <si>
    <t>Royal decree-Law 20/2022 : rebate on motor fuel for agriculture</t>
  </si>
  <si>
    <t>Aimed at agricultural fossil fuel users</t>
  </si>
  <si>
    <t>20 cent / liter of motor fuel rebate until March then 10 cents / liter rebate until June</t>
  </si>
  <si>
    <t>Royal decree-Law 20/2022 : rebate on motor fuel for fisheries</t>
  </si>
  <si>
    <t>Aimed at fossil fuel users in the fisheries sector</t>
  </si>
  <si>
    <t>diesel; fuel oil</t>
  </si>
  <si>
    <t>Royal decree-Law 20/2022 : VAT cut from 4% to 0% for essential food (bread, cheese, milk, fruits, vegetables and cereals) VAT cut from 10% to 5% for pasta and oil</t>
  </si>
  <si>
    <t xml:space="preserve">Royal decree-Law 20/2022 : rebate on motor fuels for hauliers
</t>
  </si>
  <si>
    <t>Aimed at fossil fuel used by haulers</t>
  </si>
  <si>
    <t>20 cent / liter of motor fuel rebate until March then 10 cents / liter rebate until June. Estimated by difference from the total cost of EUR 10 billion announced for Royal decree-Law 20/2022, which includes extensions of measures that have been added to the "Energy support measures" sheet. No information on the cost of the rebate for hauliers was found, but the cost of a similar measurefor every customer would be EUR 2.1 bn and the cost of a similar measure for agriculture and fisheries is EUR 360 millions.</t>
  </si>
  <si>
    <t xml:space="preserve">Royal decree-Law 20/2022 : State guarantees on loans for the ceramics industry
</t>
  </si>
  <si>
    <t>The estimated cost of the energy-relief part of the measure is until Dec-23.</t>
  </si>
  <si>
    <t>Royal decree-Law 20/2022 : direct aid to the ceramics industry</t>
  </si>
  <si>
    <t>Royal Decree Law 6/2022 - 29 March 2022: The third vice-president explained that the Plan envisages an 80% reduction in the tolls paid by the electricity-intensive industry for the use of electricity transmission and distribution networks, for an amount equivalent to €250 million.</t>
  </si>
  <si>
    <t>Aimed at electricity-intensive firms</t>
  </si>
  <si>
    <t>80% reduction on electricity network access fees for electro-intensive industries.</t>
  </si>
  <si>
    <t>For electro-intensive industries</t>
  </si>
  <si>
    <t>https://www.miteco.gob.es/es/prensa/ultimas-noticias/el-gobierno-rebaja-los-precios-energ%C3%A9ticos-y-refuerza-la-protecci%C3%B3n-de-los-consumidores/tcm:30-538752</t>
  </si>
  <si>
    <t>Estonia</t>
  </si>
  <si>
    <t>EST</t>
  </si>
  <si>
    <t>Excise duty on fiscally marked diesel used in agriculture and fisheries cut to the EU minimum level 21 euros per 1,000 liters. </t>
  </si>
  <si>
    <t>Aimed at agricultural and fishery sectors participants</t>
  </si>
  <si>
    <t>No end date announced. The estimated gross fiscal cost of the measure is for until Apr 23.</t>
  </si>
  <si>
    <t>https://www.baltictimes.com/estonia_to_give_eur_9_mln_to_agriculture__lower_excise_duty_on_fiscally_marked_diesel/</t>
  </si>
  <si>
    <t>Extension of lower excise rate on electricity, fuel and special diesel</t>
  </si>
  <si>
    <t>electricity; fuel oil: diesel</t>
  </si>
  <si>
    <t>Estonian authorities</t>
  </si>
  <si>
    <t>Partial gas price compensation (80% of consumption of price exceeding 80 euros/kWh up to 2600 kWh</t>
  </si>
  <si>
    <t>Original time horizon entered by desk: 1/10/22 - 31/3/2023</t>
  </si>
  <si>
    <t>Compensation of 50% of electricity network services fee to all consumers and since 2022, reimbursement of the "remaining 50%" of electricity network service fee to business consumers</t>
  </si>
  <si>
    <t>https://www.imf.org/en/Publications/CR/Issues/2022/09/01/Republic-of-Estonia-2022-Article-IV-Consultation-Press-Release-Staff-Report-and-Statement-522805</t>
  </si>
  <si>
    <t>Compensation of 80% of increase in energy prices for low-income households</t>
  </si>
  <si>
    <t>Local municipalities process the application for the subsidy. Low and medium income persons/households are based on the average earnings during the subsidy period. https://www.tallinn.ee/eng/Teenus-Energy-support</t>
  </si>
  <si>
    <t>Partial electrity price compensation (up to 5 cents/kWH) of price exceeding 8 cents/kWh before VAT) for households</t>
  </si>
  <si>
    <t>Partial compensation for discrict heating costs (80% of price exceeding 80 euros/kWh)</t>
  </si>
  <si>
    <t>district heating</t>
  </si>
  <si>
    <t>The estimated cost of the energy-relief part of the measure is until Mar-23.
Families will be reimbursed 80% of the increase in their electricity, gas and heating bills.
A household qualifies as a beneficiary if their net income is below the median level. It is calculated at EUR 1,126 per one person in a family per month, the same amount with a weight of 0.5 for each subsequent member of the household aged 14 and over, and 0.3 for children under 14.</t>
  </si>
  <si>
    <t>Compensation of 100% of gas network fee for all consumers</t>
  </si>
  <si>
    <t>Price ceiling for household electricity consumers 12 cents/kWh, for consumption up to 650 kWh per month</t>
  </si>
  <si>
    <t xml:space="preserve">Aimed at households whose electricity consumption is below a threshold </t>
  </si>
  <si>
    <t>Support measure to non-household consumers of natural gas (support rate based on difference between rates of gas</t>
  </si>
  <si>
    <t>Aimed at firms for which regular excise tax level applies</t>
  </si>
  <si>
    <t>Type "transfer" is an estimate / Target group: firms to whom "regular" excise tax level applied</t>
  </si>
  <si>
    <t xml:space="preserve">Compensation of the 65% increase in the price of district heating compared to the price in October 2021 for household consumers </t>
  </si>
  <si>
    <t>Price ceiling for household gas consumers 6.5s  kWh, up to 2.75 MWh</t>
  </si>
  <si>
    <t xml:space="preserve">Aimed at households whose natural gas consumption is below a threshold </t>
  </si>
  <si>
    <t>Finland</t>
  </si>
  <si>
    <t>FIN</t>
  </si>
  <si>
    <t>On 22 February 2022, Euroactiv reported that the government decided on temporary targeted measures to alleviate the problems caused by soaring energy prices. The measures focus on transport, agricultural entrepreneurs and households. These include a temporary increase of the maximum deduction for commuting expenses from 7,000 euros to 8,400 euros. 
Also, the mileage allowance for commuting expenses when using one’s own car has been slightly increased. For professional drivers, the plan is to create an arrangement where “occupational diesel” would have a lower tax rate.
According to Finance Minister Saarikko, the measures will decrease tax revenues, but will not increase government spending. The state will lose some 450 million euros in revenues.</t>
  </si>
  <si>
    <t>transport and agriculture businesses</t>
  </si>
  <si>
    <t>https://www.euractiv.com/section/politics/short_news/targeted-measures-to-compensate-for-increased-energy-prices-in-finland/</t>
  </si>
  <si>
    <t>August legislation amendments cut the maximum permitted profit of distribution companies</t>
  </si>
  <si>
    <t>Aimed at the profit of distribution companies</t>
  </si>
  <si>
    <t>Finland has approved legislation to curb rises in electricity distribution prices and cut the profits of distribution companies by amending the Electricity Market Act and the Act on the Supervision of the Electricity and Natural Gas Market. Distribution companies’ reasonable rate of return on capital will be lowered to 4 per cent, from 5.73 per cent in 2020. MoF estimates that profits will decrease by about 40% from 2020 levels in 2022 to their lowest level ever, cutting bills to customers by about EUR 350 million.</t>
  </si>
  <si>
    <t>fuel targetted unknown</t>
  </si>
  <si>
    <t>Legislative amendments curbing electricity distribution prices to take effect in early August (valtioneuvosto.fi)</t>
  </si>
  <si>
    <t>The annual ceiling for increases to tariffs on transmission and distribution system services has been reduced from 15% to 8%. This limits the scale of one-off price increases for customers.</t>
  </si>
  <si>
    <t>In the third emergency package since the beginning of the war, the government also agreed on a 7.5 percentage point reduction in the fuel distribution obligation for 2022 and 2023. The reduction in the distribution obligation will benefit both professional and private drivers. 
The distribution obligation forces companies selling fuel to blend more biofuel into gasoline and diesel year after year. According to Lintilä, the temporary change now decided will reduce the price of fuel by about 12 cents per liter - possibly a little more this year.</t>
  </si>
  <si>
    <t>https://yle.fi/uutiset/3-12394371</t>
  </si>
  <si>
    <t>Extra 350 million euros have been set aside for longer-term energy security, including investments in hydrogen and batteries. In the short time horizon, according to Mika Lintilä, Finland will increase the domestic supply of forest chips (through extra funding and timber terminals) and of peat.</t>
  </si>
  <si>
    <t>A EUR 10 billion loan and guarantee scheme to provide last-resort financing to companies in the electricity sector that  would otherwise be at risk of insolvency. This measure was included in the third budget package, which was submitted to Parliament on 5 September, 2022. </t>
  </si>
  <si>
    <t>Aimed at electricity distributors</t>
  </si>
  <si>
    <t>https://eur02.safelinks.protection.outlook.com/?url=https%3A%2F%2Fvaltioneuvosto.fi%2Fen%2F-%2F10616%2Fgovernment-proposes-measures-to-stabilise-the-electricity-derivatives-market&amp;data=05%7C01%7Cdavid.carey%40oecd.org%7C502586c684f948f29dc108da8f188ecd%7Cac41c7d41f61460db0f4fc925a2b471c%7C0%7C1%7C637979632895009103%7CUnknown%7CTWFpbGZsb3d8eyJWIjoiMC4wLjAwMDAiLCJQIjoiV2luMzIiLCJBTiI6Ik1haWwiLCJXVCI6Mn0%3D%7C3000%7C%7C%7C&amp;sdata=igNJo16L7NW%2FVkZxqN5TOb5QdnY485F5JMY3AUhComY%3D&amp;reserved=0</t>
  </si>
  <si>
    <t xml:space="preserve">On 7 April 2022, the government agreed a 7,5 percentage point reduction in the biofuels distribution obligation to 12% for 2022 and 2023. This measure is expected to reduce fuel prices by around 12 cents per litre.    </t>
  </si>
  <si>
    <t>On 1 September 2022, the government announced in its draft budget for 2023 targeted measures focused on transport that extend the 22 February 2022 measures (see above) but also include a temporary reduction in VAT on passenger transport services to 0%.</t>
  </si>
  <si>
    <t>https://julkaisut.valtioneuvosto.fi/bitstream/handle/10024/164376/VM_2022_69.pdf?sequence=4&amp;isAllowed=y</t>
  </si>
  <si>
    <t xml:space="preserve">Also, it introduced a tax deduction for households that incurred electricity expenses between 1.1.2023 and 30.4.2023. </t>
  </si>
  <si>
    <t>https://www.bruegel.org/dataset/national-policies-shield-consumers-rising-energy-prices</t>
  </si>
  <si>
    <t>On 17 November 2022, the government proposed to introduce an electricity subsidy for households following the spike in electricity prices in September 2022.</t>
  </si>
  <si>
    <t>Grants to the agricultural sector</t>
  </si>
  <si>
    <t>Bruegel</t>
  </si>
  <si>
    <t>Grants to the logistics sector</t>
  </si>
  <si>
    <t>Reduced VAT (24% to 10%) on sale of electricity</t>
  </si>
  <si>
    <t>VAT exemption on passenger transport</t>
  </si>
  <si>
    <t>France</t>
  </si>
  <si>
    <t>FRA</t>
  </si>
  <si>
    <t>A one-off transfer of EUR 100 would reach 38 million persons (with net earnings below EUR 2 000 per month) in Dec 2021 and early 2022.</t>
  </si>
  <si>
    <t>https://presse.economie.gouv.fr/09-03-2022-ouverture-de-la-conference-ministerielle-renforcer-lautonomie-energetique-europeenne-et-reussir-la-transition-ecologique-organisee-dans-le-cadre-de-la-presidence-fr/</t>
  </si>
  <si>
    <t>Prime minister Jean Castex has announced a cap on the regulated price of gas until April 2022. The measure was then strengthened on 21 October as the price cap was extended to the end of 2022.</t>
  </si>
  <si>
    <t>Regulated gas contracts covered around 25% of households' gas consumption in 2021.</t>
  </si>
  <si>
    <t>A one-off voucher for energy bills of EUR 100 would reach 5.8 million households that receive means-tested energy vouchers in Dec 2021.</t>
  </si>
  <si>
    <t>Aimed at means-tested energy voucher recipients</t>
  </si>
  <si>
    <t>https://www.ecologie.gouv.fr/cheque-energie-exceptionnel-100-eu-envoye-compter-du-13-decembre</t>
  </si>
  <si>
    <t>A one-off top up of the energy voucher and a road fuel voucher in 2022.</t>
  </si>
  <si>
    <t>https://www.budget.gouv.fr/files/uploads/extract/2023/PSTAB%202023%20-%20web.pdf</t>
  </si>
  <si>
    <t>Temporary caps on regulated electricty price hikes in late 2021 and 2022. The caps are based on compensations for electricity suppliers and lower taxes on electricity. This entry covers only compensations.</t>
  </si>
  <si>
    <t>The measure applies mostly to households. It includes also some small firms and local governments. Regulated electricity contracts covered around 66% of households' electricity consumption in 2021 and 27% of total electricity consumption.</t>
  </si>
  <si>
    <t>https://www.bfmtv.com/economie/entreprises/energie/bouclier-tarifaire-bruno-le-maire-evoque-un-facture-de-plus-de-20-milliards-d-euros_AV-202203070188.html</t>
  </si>
  <si>
    <t>A one-off subsidy of 15 cents by litre from April to July 2022.</t>
  </si>
  <si>
    <t>https://www.bfmtv.com/economie/entreprises/energie/carburant-comment-beneficier-de-la-remise-promise-par-le-gouvernement_AV-202203130123.html</t>
  </si>
  <si>
    <t>A one-off subsidy of 30 cents by litre from September to October 2022 and 10 cents by litre from November to December 2022.</t>
  </si>
  <si>
    <t>The authorities have announced a one-off transfer to households in September 2022 (aide exceptionnelle de rentrée).</t>
  </si>
  <si>
    <t>Aimed at exceptional back-to-school transfer recipients</t>
  </si>
  <si>
    <t>https://www.budget.gouv.fr/documentation/documents-budgetaires/exercice-2023/le-projet-de-loi-de-finances-et-les-documents-annexes-pour-2023</t>
  </si>
  <si>
    <t>The authorities have announced a temporary cap on regulated retail gas prices in 2023.</t>
  </si>
  <si>
    <t>Regulated gas contracts covered around 25% of households' gas consumption in 2021. Based on the initial finance law adopted for 2023.</t>
  </si>
  <si>
    <t>The authorities have announced a temporary cap on regulated retail electricty prices in 2023. The cap is based on compensations for electricity suppliers and lower taxes on electricity. This entry covers only compensations.</t>
  </si>
  <si>
    <t>The measure applies mostly to households. It includes also some small firms and local governments. Regulated electricity contracts covered around 66% of households' electricity consumption in 2021 and 27% of total electricity consumption. Based on the initial finance law adopted for 2023.</t>
  </si>
  <si>
    <t>Increase in the allowance for transportation within the PIT for salaries that use a personal vehicle for work (Revalorisation du barème kilométrique) in 2023.</t>
  </si>
  <si>
    <t>Aimed at individuals who use a personal vehicle for commuting to work</t>
  </si>
  <si>
    <t>electricity; gasoline; diesel</t>
  </si>
  <si>
    <t>The authorities announced an increase of social benefits in 2022.</t>
  </si>
  <si>
    <t>Aimed at social benefit recipients</t>
  </si>
  <si>
    <t>The authorities announced an increase of social benefits in 2022, which impacts the 2023 budget.</t>
  </si>
  <si>
    <t>The authorities have budgeted EUR 0.9 billion of other measures to support households and firms.</t>
  </si>
  <si>
    <t>"Budgetary transfer" as the coded mechanism is an estimate.</t>
  </si>
  <si>
    <t>Sectoral subsidies for firms in 2022.</t>
  </si>
  <si>
    <t>Aimed at certain sectoral firms</t>
  </si>
  <si>
    <t>gas; electricity</t>
  </si>
  <si>
    <t>Increase in the allowance for transportation within the PIT for salaries that use a personal vehicle for work (Revalorisation du barème kilométrique) in 2022.</t>
  </si>
  <si>
    <t>The government announced new measures for SMEs and local governments through a new electricty price smoothing mechanism (amortisseur électricité). The scheme applies to contracts which are not covered by regulated electricity prices.</t>
  </si>
  <si>
    <t>Aimed at SMEs and local governments</t>
  </si>
  <si>
    <t>Based on the initial finance law adopted for 2023.</t>
  </si>
  <si>
    <t>The government announced additional targeted subsidies for firms to help them face higher electricity costs.</t>
  </si>
  <si>
    <t>Aimed at targeted firms</t>
  </si>
  <si>
    <t>As part of the "Bouclier tarifaire" on electricity and the cap of regulated electricity prices, the electricity tax was lowered in 2022.</t>
  </si>
  <si>
    <t>As part of the "Bouclier tarifaire" on electricity and the cap of regulated electricity prices, the electricity tax was lowered in 2023.</t>
  </si>
  <si>
    <t>Temporary cap of the electricity tariffs (€280/MWh) for VSEs ineligible for the "bouclier tarifaire"</t>
  </si>
  <si>
    <t>Aimed at certain firms non-eligible for the "bouclier tarifaire" such as bakers, craftsmen, butchers and restaurant owners</t>
  </si>
  <si>
    <t>https://www.gouvernement.fr/actualite/electricite-plafond-garanti-a-280-euros-mwh-en-2023-pour-les-tpe    https://www.lefigaro.fr/conjoncture/electricite-les-fournisseurs-vont-payer-40-du-cout-du-tarif-plafonne-20230203</t>
  </si>
  <si>
    <t>The authorities announced an increase of social benefits in 2022, which impacts the 2024 budget.</t>
  </si>
  <si>
    <t>Increase in the allowance for transportation within the PIT for salaries that use a personal vehicle for work (Revalorisation du barème kilométrique) in 2024.</t>
  </si>
  <si>
    <t>Sectoral subsidies for firms in 2023.</t>
  </si>
  <si>
    <t>A one-off top up of the energy voucher and a road fuel voucher in 2023.</t>
  </si>
  <si>
    <t>The authorities delayed the phasing out of a tax expenditure on non-road diesel.</t>
  </si>
  <si>
    <t>United Kingdom</t>
  </si>
  <si>
    <t>GBR</t>
  </si>
  <si>
    <t>Household Support Fund: Local welfare grant to support vulnerable households in England with the cost of essentials, including food and energy. There have been three 6-month grants since Oct 21, worth £421m each (£500m including Barnett). Another, twelve-month £842 (£1bn including Barnett) extension will run from Apr 23.</t>
  </si>
  <si>
    <t>GBP</t>
  </si>
  <si>
    <t>https://www.gov.uk/government/news/government-launches-500m-support-for-vulnerable-households-over-winter</t>
  </si>
  <si>
    <t>The number of households eligible for the warm homes discount – worth £150 for eligible households each winter –  increased by a third to 3M.</t>
  </si>
  <si>
    <t>The UK government will cut the current 5% VAT rate to 0% for households installing solar panels, heat pumps or insulation</t>
  </si>
  <si>
    <t xml:space="preserve">Energy Bills Support Scheme: Provides a £400 non-repayable discount to eligible households (those with a domestic energy meter) in Great Britain. Households started to receive the first EBSS payments via their supplier in October and the scheme will be delivered in six instalments: £67 per month from October to January and then £66 per month from February to March. Equivalent support provided in Northern Ireland via a one-off payment from January 2023. This scheme replaced the £200 rebate announced in May 2022. </t>
  </si>
  <si>
    <t>https://www.gov.uk/government/publications/energy-bills-support/energy-bills-support-factsheet-8-september-2022
https://www.gov.uk/guidance/getting-the-energy-bills-support-scheme-discount
https://obr.uk/download/economic-and-fiscal-outlook-march-2023/?tmstv=1683896421</t>
  </si>
  <si>
    <t>Council taxpayers in England in bands A to D would receive a rebate of GBP 150 from their bills in Apr, which will not have to be paid back (affects about 80% of households).</t>
  </si>
  <si>
    <t>https://assets.publishing.service.gov.uk/government/uploads/system/uploads/attachment_data/file/1053576/Cost_of_living_factsheet__energy__v2.pdf
https://www.independent.co.uk/news/uk/home-news/what-is-energy-price-cap-b2048776.html
https://obr.uk/download/economic-and-fiscal-outlook-march-2023/?tmstv=1683896421</t>
  </si>
  <si>
    <t>Discretionary funding of GBP 144 million will also be provided to support vulnerable people and individuals on low incomes that do not pay Council Tax, or that pay Council Tax for properties in Bands E-H.</t>
  </si>
  <si>
    <t>https://assets.publishing.service.gov.uk/government/uploads/system/uploads/attachment_data/file/1053576/Cost_of_living_factsheet__energy__v2.pdf</t>
  </si>
  <si>
    <r>
      <t>Fuel duty excise tax reduced by GBP 0.05/litre for 12 months</t>
    </r>
    <r>
      <rPr>
        <sz val="8"/>
        <color theme="1"/>
        <rFont val="Arial"/>
        <family val="2"/>
      </rPr>
      <t>, and planned inflation increases cancelled</t>
    </r>
    <r>
      <rPr>
        <i/>
        <sz val="8"/>
        <color theme="1"/>
        <rFont val="Arial"/>
        <family val="2"/>
      </rPr>
      <t>.
The original measure was extended for 12 months in the Spring 2023 budget.</t>
    </r>
  </si>
  <si>
    <t>https://www.cnbc.com/2022/03/23/uk-announces-urgent-fuel-tax-cut-to-fight-cost-of-living-crisis.html
https://www.gov.uk/government/publications/changes-to-fuel-duty-rates/fuel-duty-rates-2022-23
https://www.gov.uk/government/publications/temporary-cut-to-fuel-duty/spring-statement-2022-fuel-duty-factsheet
https://obr.uk/download/economic-and-fiscal-outlook-march-2023/?tmstv=1683896421</t>
  </si>
  <si>
    <t xml:space="preserve">The Energy Price Guarantee will ensure that a typical household in Great Britain pays no more than an average £2,500 a year on their energy bill. It has been in place at £2,500 since 1 October 2022  and as announced at Spring Budget 2023 will be maintained at this level until the end of June 2023. It will rise to £3,000 from 1 July 2023 until 31 March 2024.
The Government is also providing a one-off £200 Alternative Fuel Payment in Winter 22/23 to UK households who do not receive support for their heating costs via the EPG, such as for those on heating oil or LPG instead of mains gas.  
</t>
  </si>
  <si>
    <t>Aimed at all households but to a greater extent for the vulnerable</t>
  </si>
  <si>
    <t xml:space="preserve">The cost also includes the £400 Energy Bills Support Scheme paid in 6 instalments from October. 
Cost estimate from Autumn Statement Table 5.1 </t>
  </si>
  <si>
    <t>https://assets.publishing.service.gov.uk/government/uploads/system/uploads/attachment_data/file/1118417/CCS1022065440-001_SECURE_HMT_Autumn_Statement_November_2022_Web_accessible__1_.pdf
https://obr.uk/download/economic-and-fiscal-outlook-march-2023/?tmstv=1683896421</t>
  </si>
  <si>
    <t>The Energy Relief Scheme provides a discount on wholesale gas and electricity prices for all eligible non-domestic energy consumers (including UK businesses, the voluntary and public sector). The scheme came into effect on 1 October 2022 and will run until 31 March 2023.</t>
  </si>
  <si>
    <t xml:space="preserve">Cost estimate from Autumn Statement Table 5.1  
</t>
  </si>
  <si>
    <t>Following a review into the operation of the Energy Bill Relief Scheme, the Government announced the Energy Bills Discount Scheme. The scheme will provide all eligible businesses and other non-domestic energy users across the UK with a discount on high energy bills until 31 March 2024, following the end of the current EBRS. It will also provide businesses in sectors with particularly high levels of both energy use and trade intensity with a higher level of support.  </t>
  </si>
  <si>
    <t xml:space="preserve">Cost estimate not published at announcement on January 9th. </t>
  </si>
  <si>
    <t>https://www.gov.uk/guidance/energy-bills-discount-scheme
https://obr.uk/download/economic-and-fiscal-outlook-march-2023/?tmstv=1683896421</t>
  </si>
  <si>
    <t>Cost of Living Payments (2022-23): up to £650 in Cost of Living Payment for those on means-tested benefits, plus an additional £300 for pensioner households and £150 for individuals on disability benefits</t>
  </si>
  <si>
    <t>Aimed at households on means-tested benefits, individuals on disability benefits, and pensioner households</t>
  </si>
  <si>
    <t>Cost of Living Payments: Overview and FAQs - House of Commons Library (parliament.uk)
https://obr.uk/download/economic-and-fiscal-outlook-march-2023/?tmstv=1683896421</t>
  </si>
  <si>
    <t>Cost of Living Payments (2023-24): up to £900 in Cost of Living Payments for those on means-tested benefits, plus an additional £300 for pensioner households and £150 for individuals on disability benefits</t>
  </si>
  <si>
    <t>Cost estimate from Autumn Statement Table 5.1</t>
  </si>
  <si>
    <t>AUTUMN STATEMENT 2022 (publishing.service.gov.uk)
https://obr.uk/download/economic-and-fiscal-outlook-march-2023/?tmstv=1683896421</t>
  </si>
  <si>
    <t>Greece</t>
  </si>
  <si>
    <t>GRC</t>
  </si>
  <si>
    <t xml:space="preserve">Government state-owned Public Power Corporation also expanded its existing discount policy to fully cover the price rise for the average household with a consumption of up to 600 kWh per month. </t>
  </si>
  <si>
    <t>https://www.thenationalherald.com/politics/arthro/minister_govt_protects_greek_households_from_the_international_energy_crisis-3230772/</t>
  </si>
  <si>
    <t xml:space="preserve">Expansion of heating allowance caps and inclusion criteria, reaching more than 1 million beneficiaries instead of 700 000 in 2020. </t>
  </si>
  <si>
    <t>Aimed at heating allowance recipients</t>
  </si>
  <si>
    <t>The fiscal cost is distributed in a non-uniform manner across the months, as the heating allowance is paid every year in December. Fiscal cost of EUR 90 million and of EUR 189 million was incurred in December 2021 and December 2022 respectively, while a payment of EUR 155 million is envisaged for December 2023. A smaller payment of EUR 55 million has taken place in February 2023, and further small payments are envisaged for April and June 2023. The heating allowance is paid not only for natural gas, but for several fossil fuels that are used for heating, including heating oil and firewood.</t>
  </si>
  <si>
    <t>https://www.ethnos.gr/Economy/article/179783/epidomathermanshs2021posadikaioyxoikaixrhsimesplhrofories</t>
  </si>
  <si>
    <t>Continuation of Heating allowance caps</t>
  </si>
  <si>
    <t xml:space="preserve">Subsidies for natural gas for both households and firms. For the approximately 540 000 households have natural gas connections, the total subsidy will be EUR 40 per thermal MWh in Feb, unconditional on income or other criteria, with EUR 20 per thermal MWh via a subsidy and EUR 20 per thermal MWh provided as a discount by the supplier. Industrial and commercial users will receive a subsidy in Feb of EUR 20 per thermal MWh. </t>
  </si>
  <si>
    <t xml:space="preserve">The fiscal cost is distributed in a non-uniform manner across the months. Specifically, a cost of EUR 246 mn was incurred in the first half of 2022, while the cost was reduced to EUR 170 mn in the second half of the year. </t>
  </si>
  <si>
    <t>https://www.ethnos.gr/Economy/article/190214/neametraoiepidothseissenoikokyriaepixeirhseiskaibiomhxaniesgiahlektrikoreymakaifysikoaerio
https://www.reuters.com/markets/europe/greece-double-subsidy-energy-bills-840-mln-euros-january-2022-12-23/</t>
  </si>
  <si>
    <t>Continuation of subsidies for natural gas for households and firms</t>
  </si>
  <si>
    <t xml:space="preserve">VAT subsidies for both households and firms. </t>
  </si>
  <si>
    <t>The fiscal cost is distributed in a non-uniform manner. The measure includes a reduced VAT rate on passenger transport that was in place until December 2022 and had a total cost of EUR 279 million. It also includes VAT reductions on fertilisers used in agriculture and for foodstaff used in livestock breeding. These latter VAT reductions imply a total cost of EUR 69 million until December 2023.</t>
  </si>
  <si>
    <t>Economic Survey for Greece 2022 (confirmed with Greek counterparts)</t>
  </si>
  <si>
    <t xml:space="preserve">Continuation of VAT subsidies for households and firms </t>
  </si>
  <si>
    <t>€100 million was made available from the Recovery and Resilience Fund for the construction of photovoltaic stations by municipal energy communities. These will be used to provide power to vulnerable households</t>
  </si>
  <si>
    <t>The estimated cost of the energy-relief part of the measure is until Sep-22.
In the absence of information on how long the measure should last, a duration of one year is assumed.</t>
  </si>
  <si>
    <t>https://www.ekathimerini.com/economy/1167842/protection-from-energy-hikes/</t>
  </si>
  <si>
    <t>Subsidies on electricity consumption for households and businesses of, on average, 80% of price increase for first 300KWh per month and 95% for vulnerable households; extended for May and June 2022 above 300KWh. 
For commercial users, price subsidy covers 40% and 30% of price increase in 2022-H1 and 2022-H2 respectively. 
For very small enterprises receive additional subsidy of 80% of price increase for first 4 months of 2022.
Extended in July 2022 to EUR 200/MWh per month for households, EUR 192/MWh per month for shops, EUR 213/MWh per month for farmers, and EUR 148/MWh per month for industries. 
Extended again in August to subsidise all power consumption of households at EUR 337/MWh and of industrial consumers at EUR 250/MWh, and to EUR 639/MWh for households and SMEs and in September.
From October, subsidies have been revised to absorb 70 to 80% of the price increase for consumers of 501 to 1001 kWh/month; consumers who cut average daily consumption by 15% compared to last year receive an additional subsidy of EUR 50/kWh. Businesses consuming more than 2000 kWh/month recieve a subsidy of EUR 398/KWh, and farmers receive a subsidy of EUR 436/kWh.</t>
  </si>
  <si>
    <t>Aimed at all energy consumers but to a greater extent for vulnerable households and SMEs</t>
  </si>
  <si>
    <t xml:space="preserve">The fiscal cost is distributed in a non-uniform manner. Specifically, the gross cost of the subsidies reached EUR 420 million in 2021 and EUR 7 489 million in 2022, while it is projected to decline to EUR 456 million in 2023. The net fiscal cost of the measure is considerably smaller due to energy-related revenue increasing measures.   </t>
  </si>
  <si>
    <t>Economic Survey for Greece 2022 (confirmed with Greek counterparts)
https://www.reuters.com/markets/europe/greece-double-subsidy-energy-bills-840-mln-euros-january-2022-12-23/</t>
  </si>
  <si>
    <t>Continuation of subsidies on electricity consumption</t>
  </si>
  <si>
    <t>Continuation of  subsidies on electricity consumption at reduced level; electricity consumption of households of up to 500 KWh is subsidised with 1.5cents/KWh; for Social Domestic Tariffs to 5.4 cents/KWh; for farmers at 1.5 cents/KWh</t>
  </si>
  <si>
    <t>Estimated cost of the measure applies only to 2023Q2.</t>
  </si>
  <si>
    <t>Gross profit margins per unit of fuel, food and other consumer goods exceeding those registered prior to 01/09/2021 are capped</t>
  </si>
  <si>
    <t>https://popek.gr/2022/03/08/%CE%B5%CF%80%CE%B9%CE%B2%CE%BF%CE%BB%CE%AE-%CF%80%CE%BB%CE%B1%CF%86%CF%8C%CE%BD-%CF%83%CF%84%CE%BF-  %CF%80%CE%B5%CF%81%CE%B9%CE%B8%CF%8E%CF%81%CE%B9%CE%BF-%CE%BA%CE%AD%CF%81%CE%B4%CE%BF%CF%85%CF%82/            https://www.reuters.com/article/ukraine-crisis-greece-prices-idUSL2N2V70PK</t>
  </si>
  <si>
    <t>Diesel oil exclusively used in agriculture will temporarily be exempt from excise duty</t>
  </si>
  <si>
    <t>Aimed at agricultural sector participants</t>
  </si>
  <si>
    <t xml:space="preserve">The fiscal cost is distributed in a non-uniform manner, as the refund is paid in August each year. Specifically, a payment of EUR 68 million took place in August 2022 and a payment of EUR 76 million is envisaged for August 2023, while smaller payments took place in September 2022 and December 2022. </t>
  </si>
  <si>
    <t>Continuation of exemption of diesel oil from exicise duty</t>
  </si>
  <si>
    <t>Income transfers of EUR 200-250 for low-income pensioners, non-insured elderly, disability benefits beneficiaries, and taxi drivers; doubling of guaranteed minimum income; additional instalment of child benefits; subsidies to farmers and breeders for energy and inflation pressures</t>
  </si>
  <si>
    <t xml:space="preserve">The fiscal cost is distributed in a non-uniform manner, as the measure consists in a series of one-off payments to several categories of vulnerable households. Specifically, a total amount of EUR 266 million was paid in December 2021, while EUR 348 million were paid in April 2022 and EUR 526 million in December 2022.  </t>
  </si>
  <si>
    <t>Continuation of  income transfers of EUR 200-250  for low income pensioners</t>
  </si>
  <si>
    <t>Cost recovery mechanism, partly financed from increased revenues of electricity producers, reimbursing households with annual income up to EUR 45 000 for 60% of increased electricity costs, up to 600 EUR</t>
  </si>
  <si>
    <t xml:space="preserve">One-off measure implemented in July 2022 and consisting in a cost recovery for the period betweeen December 2021 and May 2022. </t>
  </si>
  <si>
    <t>2023 stability programme: 0.1% of GDP 2022; 0 for 2023</t>
  </si>
  <si>
    <t>Prepaid card for gasoline for EUR 40 per month for individuals and self-employed with annual household income below EUR 30 000; later increased to EUR 60-100 per month</t>
  </si>
  <si>
    <t>gasoline</t>
  </si>
  <si>
    <t>A one-off measure of EUR 100 million was implemented in April 2022. A similar one-off measure with a cost of EUR 200 million was implemented in June 2022. 
Over 3 million people in Greece are eligible for the Fuel Pass, available at the vouchers.gov.gr platform, which launched on April 26 and is now fully open for all tax identification numbers (AFMs)</t>
  </si>
  <si>
    <t>Continuation of prepaid card for gasoline for EUR 40 per month for individuals and self-employed with annual household income below EUR 30 000</t>
  </si>
  <si>
    <t xml:space="preserve">A one-off measure of EUR 100 million was implemented in April 2022. A similar one-off measure with a cost of EUR 200 million was implemented in June 2022. </t>
  </si>
  <si>
    <t>Price subsidy for 0.12 EUR per litle</t>
  </si>
  <si>
    <t>One-off measure implemented in 2022.</t>
  </si>
  <si>
    <t>Subsidy up to maximum value of EUR 710, for 30 to 50% of purchase costs, for up to three energy-efficient appliances</t>
  </si>
  <si>
    <t>Aimed at based on income and other criteria (e.g. household size and disability status)</t>
  </si>
  <si>
    <t>https://www.oecd-ilibrary.org/docserver/c5f11cd5-en.pdf?expires=1674750546&amp;id=id&amp;accname=ocid84004878&amp;checksum=3A0232BEF72B44536E531B0E37E35F98</t>
  </si>
  <si>
    <t xml:space="preserve">Greece </t>
  </si>
  <si>
    <t xml:space="preserve">Subsidy to reduce the price of heating oil by 20 cents until December 2022 and by 12 cents until March 2023. </t>
  </si>
  <si>
    <t xml:space="preserve">The fiscal cost is not uniformly distributed as the target reduction in the price of heating oil changes between December 2022 and March 2023. As a result, the cost reaches EUR 208 mn for the first half of the implementation period and to EUR 443 mn for the second half.  </t>
  </si>
  <si>
    <t>2023 stability programme: Subsidy on heating oil price and increase of the heating benefit allowance</t>
  </si>
  <si>
    <t xml:space="preserve">Continuation of subsidies to reduce price of heating oil </t>
  </si>
  <si>
    <t xml:space="preserve">Income subsidy to households for covering the increased cost of food products. Eligible households will receive for six months income support equal to 10% of their monthly expenditure on food products. The maximum monthly expenditure on which the 10% subsidy can apply is set at EUR 220 for a single-person household and is increased by EUR 100 for each additional household member, with a total maximum at EUR 1,000. </t>
  </si>
  <si>
    <t>Aimed at all households but to a greater extent based on household size, income and residential property</t>
  </si>
  <si>
    <t>The fiscal cost is projected to be concentratted mainly in March and May 2023. Smaller transfers are expected to take place in April, June and July.
Single-person households are eligible as long as their total annual income does not exceed EUR 16,000. The income threshold is increased to EUR 24,000 for households consisting of two adults (or for single-parent families with one child), and is further increased by EUR 5,000 for each additional family member. Thresholds are also set on the total value of real estate property, which cannot exceed EUR 250,000 for single-person households or EUR 400,000 for households consisting of two adults (or for single-parent families with one child).</t>
  </si>
  <si>
    <t>Croatia</t>
  </si>
  <si>
    <t>HRV</t>
  </si>
  <si>
    <t xml:space="preserve">Limited electricity prices at an average price of EUR 59/MWh – for half-yearly consumption of up to 2,500 kWh, and at an average price of EUR 88/MWh for half-yearly consumption over 2,500 kWh. </t>
  </si>
  <si>
    <t>Document provided to Desk</t>
  </si>
  <si>
    <t>Electricity price capped at EUR 62/MWh for social services: kindergartens, schools, colleges, institutes, libraries, museums, hospitals, health institutions, homes for the elderly and infirm, etc., associations, religious communities, parish offices, etc., municipalities, cities, counties, utility companies - water and drainage systems</t>
  </si>
  <si>
    <t>Aimed at social services providers</t>
  </si>
  <si>
    <t xml:space="preserve">Unchanged unit price of thermal energy for all thermal systems in the 2022-2023 heating season, covering 159000 consumers and 98% of delivered thermal energy. </t>
  </si>
  <si>
    <t>Aimed at thermal energy consumers</t>
  </si>
  <si>
    <t>central heating</t>
  </si>
  <si>
    <t>Assume this relates to the following: "Subsidies for mitigating the negative effects of rising electricity prices (distributors outside the Hep Group) and subsidies
for mitigating the negative effects of rising thermal energy prices". 
The cost split of the measure is 2022: EUR 84 mn; 2023: EUR 146 mn</t>
  </si>
  <si>
    <t>Continuation of unchanged unit price of thermal energy for all thermal systems in the 2022-2023 heating season</t>
  </si>
  <si>
    <t>Increase of the firewood production plan by Hrvatske from 1 million m3 to 1.1 million m3; Additional discount from 5% to 20% of the m3 price. Expected number of users: 35 000</t>
  </si>
  <si>
    <t>Aimed at firewood consumers</t>
  </si>
  <si>
    <t>biomass</t>
  </si>
  <si>
    <t>Energy supplement for 690 000 pensioners with a pension of up to HRK 4,360 (EUR 578,67)</t>
  </si>
  <si>
    <t>Aimed at pensioners whose pension is below a threshold</t>
  </si>
  <si>
    <t>Payment of monthly benefit to unemployed persons on 1 September, 2022. HRK 250 per month (€33.18)</t>
  </si>
  <si>
    <t>Aimed at the unemployed</t>
  </si>
  <si>
    <t>Payment of special cash income for child allowance recipients eligible in September 2022, to receive in October 2022. 130 000 households</t>
  </si>
  <si>
    <t>Aimed at child allowance recipients</t>
  </si>
  <si>
    <t xml:space="preserve">Support for student centres to maintain constant cost of a meal </t>
  </si>
  <si>
    <t>Non-taxable income: Entrepreneurs can encourage employees through an increase in tax-free income and bonuses, increasing the amount by 66.67%, monetary awards for work results by 50%, gifts for a child in kind up to 15 years of age by 66.67% (individually); food allowance for employees by 20%; allowance for the use of a private car for official purposes by 50%; pension contributions with tax-free income increases by 25%.</t>
  </si>
  <si>
    <t>Subsidy of HRK 1.47 per liter of diesel fuel</t>
  </si>
  <si>
    <t>fuels</t>
  </si>
  <si>
    <t>VAT is reduced to 5%, which includes fees for the delivery of firewood, pellets, briquettes and wood chips until March 31, 2022</t>
  </si>
  <si>
    <t>mixed</t>
  </si>
  <si>
    <t>VAT abolished for delivery and instillation of solar panels for h/holds and non-profits</t>
  </si>
  <si>
    <t>Renewables</t>
  </si>
  <si>
    <t>The price of liquefied petroleum gas will be regulated and margins limited (details not provided)</t>
  </si>
  <si>
    <t>Grants for investments in the production of electricity, heat or cooling energy from renewable sources (sun, wind, geothermal). Grant value per applicant: small and medium-sized enterprises: from 750,000 to 7.5 million kuna; medium-capitalized companies: from 2 to 35 million kuna.</t>
  </si>
  <si>
    <t>Reduction in regulated price of basic food items (milk, surgar, flour, pork, chicken)</t>
  </si>
  <si>
    <t>Increased social transfers for energy costs: from 65 000 to 70 000 (GMI recipients, disability pensioners, some other groups). the monthly allowance, that was previously increased from HRK 200 (€26.54) to HRK 400 (€53.09) is increased to HRK 500 (€66.36)</t>
  </si>
  <si>
    <t>Aimed at the vulnerable</t>
  </si>
  <si>
    <t>The cost split of the measure over years is 2022: EUR 27 mn; 2023: EUR 57 mn; 2024: EUR 26 mn</t>
  </si>
  <si>
    <t>2023 stability programme</t>
  </si>
  <si>
    <t>Continuation of increased social transfers for energy costs: from 65 000 to 70 000 (GMI recipients, disability pensioners, some other groups). the monthly allowance, that was previously increased from HRK 200 (€26.54) to HRK 400 (€53.09) is increased to HRK 500 (€66.36)</t>
  </si>
  <si>
    <t>Larger scholarship based on socio-economic status. Includes 2000 additional scholarships and increase to HRK 1,506.9 (EUR200).</t>
  </si>
  <si>
    <t>Aimed at students below a socio-economic status threshold</t>
  </si>
  <si>
    <t>The cost split of the measure over years is 2022: EUR 1 mn; 2023: EUR 7 mn; 2024: EUR 7 mn</t>
  </si>
  <si>
    <t>Continuation of larger scholarship based on socio-economic status. Includes 2000 additional scholarships and increase to HRK 1,506.9 (EUR200).</t>
  </si>
  <si>
    <t>Support to farmers or SMEs that shift to ecologically and climate-friendly production with increase in costs of at least 20% from 2021 (at least 14 000 beneficaries)</t>
  </si>
  <si>
    <t>Aimed at farmers and SMEs that shift to climate-friendly production and incur losses above a threshold</t>
  </si>
  <si>
    <t>Support to farmers where due to drought yield drop of 10% is expected or in areas affacted by summer fires (20 000 beneficaries)</t>
  </si>
  <si>
    <t>Aimed at farmers who are affected by natural disasters</t>
  </si>
  <si>
    <t>Support to Fishermen, growers and processors in the fisheries and aquaculture sectors (700 beneficaries)</t>
  </si>
  <si>
    <t>Aimed at fishery and aquaculture sector participants</t>
  </si>
  <si>
    <t>Subsidies for building rennovations for energy efficiency and sismic risks + accessibility and electric vehicle charging stations (10 000 houses and 300 apartment buildings)</t>
  </si>
  <si>
    <t xml:space="preserve">The estimated cost of the energy-relief part of the measure is until Mar-23.
No date provided. Assuming in line with other measures. </t>
  </si>
  <si>
    <t>Loans for working capital with an interest rate subsidy for up to 100% of the gurantee premium, from Croatian Bank for Reconstruction and Development</t>
  </si>
  <si>
    <t xml:space="preserve">The estimated cost of the energy-relief part of the measure is until Mar-23. 
No date provided. Assuming in line with other measures. </t>
  </si>
  <si>
    <t>Non-reimbursable grants to entrepreneurs for energy transition</t>
  </si>
  <si>
    <t>Loans for working capital with subsidized interest for companies in difficulty</t>
  </si>
  <si>
    <t>Increase in pensions: new measure, with the regular adjustment of all pensions twice a year. 3% increase for for the 278 000 lowest pensions</t>
  </si>
  <si>
    <t>2023 draft budget</t>
  </si>
  <si>
    <t>Increase in tax-free threshold for students earning an income from HRK 15,000 to HRK 24,000, Applies to income already earned in 2022</t>
  </si>
  <si>
    <t>Aimed at students whose income is below a threshold</t>
  </si>
  <si>
    <t>For half-yearly consumption of up to 250,000 kWh, single tariff of HRK 0.5295/kWh; for half yearly consumption over 250 000 kWh, single tariff of HRK 1.356210/kWh (or average price of EUR 180 / MWh). For half yearly consumption up to 2,5 GWh, average price of EUR 180/MWh; for 6 month consumption over 2,5 GWh, average price of EUR 230/MWh</t>
  </si>
  <si>
    <t>Ppt and English-language summary provided by Min of Finance</t>
  </si>
  <si>
    <t>Price for small business, regulated price for half-yearly consumption below 250 MWh, set at EUR 62 / MWh</t>
  </si>
  <si>
    <t>Aimed at SMEs whose electricity consumption is below a threshold</t>
  </si>
  <si>
    <t>Price for entrepreneurs, regulated price for half-yearly consumption above 250 MWh: From 250.000 kWh: EUR 0.036697/kWh for a lower daily tariff (two-tariff calculation) and EUR 0.070276/kWh for calculation according to a single tariff and EUR 0.074789 €/kWh for a higher daily tariff. From 250 MWh to 2.5 GWh: EUR 0.180 kWh. Above 2.5 GWh: EUR 0.230 kWh</t>
  </si>
  <si>
    <t>Note: total cost of measures for electricity: [A measure to mitigate the negative effects of rising electricity prices (HEP)]: the cost split is 2022: EUR 412 mn ; 2023: EUR 488 mn</t>
  </si>
  <si>
    <t>Continuation of price for entrepreneurs, regulated price for half-yearly consumption above 250 MWh: From 250.000 kWh: EUR 0.036697/kWh for a lower daily tariff (two-tariff calculation) and EUR 0.070276/kWh for calculation according to a single tariff and EUR 0.074789 €/kWh for a higher daily tariff. From 250 MWh to 2.5 GWh: EUR 0.180 kWh. Above 2.5 GWh: EUR 0.230 kWh</t>
  </si>
  <si>
    <t>Gas price remains the same for entrepreneurs with an average annual consumption of up to 10 GWh. €0.0199/ kWh. Obtained by requesting a voucher, and the subsidy continues until the voucher is exhausted or 31/3/24</t>
  </si>
  <si>
    <t>Subsidies to mitigate the rise in gas prices for entrepreneurs. The cost split is 2022: EUR 11 mn; 2023: EUR 21 mn: 2024: EUR 5 mn</t>
  </si>
  <si>
    <t>Continuation of gas price remains the same for entrepreneurs with an average annual consumption of up to 10 GWh. €0.0199/ kWh. Obtained by requesting a voucher, and the subsidy continues until the voucher is exhausted or 31/3/24</t>
  </si>
  <si>
    <t>thermal</t>
  </si>
  <si>
    <t>Price of gas for households, public and non-profit sector discounted and set to EUR 13.30/MWh</t>
  </si>
  <si>
    <t>Subsidies to mitigate the rise in gas prices for households. The cost split is 2022: EUR 35 mn; 2023: EUR 94 mn: 2024: EUR 22 mn.</t>
  </si>
  <si>
    <t>Continuation of discounted price of gas</t>
  </si>
  <si>
    <t>One-off payment for 696,000 pensioners with a pension of up to 610 euros: if they are beneficiaries of mandatory pension insurance. Payment based on pension amount: EUR 160 for EUR 260;  EUR 120 for EUR 260 to 330; EUR 80 for EUR 330 to EUR 470; EUR 60 for EUR 470 to 610</t>
  </si>
  <si>
    <t>Aimed at individuals covered by the safety net for pensioners</t>
  </si>
  <si>
    <t>Renewal of the one-off payment for 696,000 pensioners with a pension of up to 610 euros: if they are beneficiaries of mandatory pension insurance.</t>
  </si>
  <si>
    <t xml:space="preserve">The additional contribution for health insurance is abolished for pensioners .Will increase disposible income by 3%. Payment for independent artists increased. </t>
  </si>
  <si>
    <t>Social safety net beneficaries (disability, GMI, war veterans) will receive a EUR 70 payment for energy costs (was ERU 66); GMI recipients will have housing, heating and water fees reimbursed</t>
  </si>
  <si>
    <t>Aimed at existing social benefit recipients</t>
  </si>
  <si>
    <t>The cost split is 2022: EUR 3 mn 2023: EUR 8 mn; 2024: EUR 8 mn</t>
  </si>
  <si>
    <t>Continuation of social safety net beneficaries (disability, GMI, war veterans) will receive a EUR 70 payment for energy costs (was ERU 66); GMI recipients will have housing, heating and water fees reimbursed</t>
  </si>
  <si>
    <t>Firewood costs covered to 20%, with GMI recipients having priority of access, for 35 000 households total</t>
  </si>
  <si>
    <t>Aimed at GMI recipients</t>
  </si>
  <si>
    <t>firewood</t>
  </si>
  <si>
    <t>One-time payment to social benefit recipients</t>
  </si>
  <si>
    <t>Renewal of one-time payment to social benefit recipients</t>
  </si>
  <si>
    <t>Payment to social service providers to offset higher energy costs. from 70 to 80 euros for providers of home help services. from 140 to 540 euros for providers of accommodation, organized housing and residence services</t>
  </si>
  <si>
    <t>Unemployed Payment of a one-time monetary compensation, of EUR 100, to 60000</t>
  </si>
  <si>
    <t>The cost split is 2022: EUR 4 mn; 2023: EUR 8 mn</t>
  </si>
  <si>
    <t>Continuation of unemployed Payment of a one-time monetary compensation, of EUR 100, to 60000</t>
  </si>
  <si>
    <t>Payment of special monetary compensation for child benefit recipients. Amount depends on the number of children</t>
  </si>
  <si>
    <t>The cost split is 2022: EUR 16 mn; 2023: EUR 9 mn</t>
  </si>
  <si>
    <t xml:space="preserve">Continuation of the payment of special monetary compensation for child benefit recipients. </t>
  </si>
  <si>
    <t>Subsidy of student meal costs</t>
  </si>
  <si>
    <t>Aimed at students using subsidised meals</t>
  </si>
  <si>
    <t>Subsidy of diesel price for public transport carriers: 0.16 euros per liter of diesel</t>
  </si>
  <si>
    <t>The estimated cost of the energy-relief part of the measure is until end-March 2024.
No official end date provided. The cost split is 2022: EUR 2 mn; 2023: EUR 13 mn: 2024: EUR 5 mn.</t>
  </si>
  <si>
    <t>Continuation of subsidy of diesel price for public transport carriers: 0.16 euros per liter of diesel</t>
  </si>
  <si>
    <t>Aid to farmers for higher costs</t>
  </si>
  <si>
    <t>The cost split is 2022: EUR 20 mn; 2023: EUR 7 mn</t>
  </si>
  <si>
    <t>Continuation of aid to farmers for higher costs</t>
  </si>
  <si>
    <t>Subsidy for using renewable energy</t>
  </si>
  <si>
    <t>Subsidy of cost of installing renewable energy sources for electricity or heat</t>
  </si>
  <si>
    <t>Aid to fishing / aquaculture</t>
  </si>
  <si>
    <t>Aid to wood sector for green and digital transition</t>
  </si>
  <si>
    <t>Firms: Manufacturing (non-energy intensive)</t>
  </si>
  <si>
    <t>Aid for green / digital investment</t>
  </si>
  <si>
    <t>Aid for energy efficiency rennovations</t>
  </si>
  <si>
    <t>Public tenders for rennovation of 1000 houses, public buildings, for renovations for energy and energy poverty. The cost split is 2023: EUR 29 mn; 2024: EUR 66 mn.</t>
  </si>
  <si>
    <t>Continuation of aid for energy efficiency rennovations</t>
  </si>
  <si>
    <t>Continuation of grants to earthquake victims, EUR 265 per person and max per household</t>
  </si>
  <si>
    <t>Aimed at earthquake victims</t>
  </si>
  <si>
    <t>VAT is reduced to 5%, which includes fees for the delivery of firewood, pellets, briquettes and wood chips</t>
  </si>
  <si>
    <t>firewood; pellets; briquettes; wood chips</t>
  </si>
  <si>
    <t>The cost split of the measure over years is 2022: EUR 13 mn; 2023: EUR 52 mn; 2024: EUR 13 mn</t>
  </si>
  <si>
    <t>Stability programme 2023</t>
  </si>
  <si>
    <t>Reduced VAT rate on certain food products, gas and thermal energy, hygiene items, tickets for sports and cultural events from March
2022.</t>
  </si>
  <si>
    <t>natural gas; thermal</t>
  </si>
  <si>
    <t>The cost split of the measure over years is 2022: EUR 207 mn; 2023: EUR 69 mn</t>
  </si>
  <si>
    <t>Continuation of reduced VAT rate on certain food products, gas and thermal energy, hygiene items, tickets for sports and cultural events from March
2022.</t>
  </si>
  <si>
    <t>Reduction of the excise duty on motor fuels (gasoline and diesel) in order to influence the reduction of the retail price of fuel</t>
  </si>
  <si>
    <t>The cost split of the measure over years is 2022: EUR 134 mn; 2023: EUR 30 mn</t>
  </si>
  <si>
    <t>Continuation of reduction of the excise duty on motor fuels (gasoline and diesel) in order to influence the reduction of the retail price of fuel</t>
  </si>
  <si>
    <t>Increasing the amount of income up to which someone can be considered a dependent member from HRK 15,000 to HRK 24,000</t>
  </si>
  <si>
    <t>2022 only</t>
  </si>
  <si>
    <t>One-time additional profit tax</t>
  </si>
  <si>
    <t>Subsidies to airlines</t>
  </si>
  <si>
    <t>The cost split of the measure over years is 2022: EUR 13 mn; 2023: EUR 19 mn: 2024: EUR 20 mn</t>
  </si>
  <si>
    <t>Continuation of subsidies to airlines</t>
  </si>
  <si>
    <t>Subsidies to shipper</t>
  </si>
  <si>
    <t>The cost split of the measure over years is 2022: EUR 13 mn; 2023: EUR 7 mn: 2024: EUR 7 mn</t>
  </si>
  <si>
    <t>Continuation of subsidies to shipper</t>
  </si>
  <si>
    <t>Hungary</t>
  </si>
  <si>
    <t>HUN</t>
  </si>
  <si>
    <t>Pursuant to Government Decree 217/2022 on determining the scope of those entitled to universal service during the state of emergency, from August 1, 2022, the following group is entitled to universal service:
a) household consumer,
b) a user who is classified as a micro-enterprise based on Section 3 (3) of Act No. XXXIV of 2004 on small and medium-sized enterprises and their development support, receives electricity at low voltage, and has a total connection power of no more than 3 * 63 A for all of her/his places of use
the user according to point b) receives electricity from the universal service provider at the regulated price  up to a consumption of 4,606 kWh/year/all places of use, above this consumption, the user purchases electricity at a competitive market price.
Pursuant to the Government Decree 259/2022 on the determination of universal service tariffs, from August 1, 2022, household consumers are entitled to electricity from the universal service provider at the regulated price up to a consumption of 2,523 kWh/year/measuring point.</t>
  </si>
  <si>
    <t>HUF</t>
  </si>
  <si>
    <t>Aimed at households and micro-enterprises</t>
  </si>
  <si>
    <t>Hungarian consumers do not have to pay the world market price above the level of average consumption, but the so-called household market price, which is much more favorable compared to the real market price.</t>
  </si>
  <si>
    <t>https://www.portfolio.hu/en/economy/20220422/hungary-govt-official-admits-low-overheads-will-cost-a-pretty-penny-540707?utm_campaign=hirlevel_en</t>
  </si>
  <si>
    <t>A temporary 2 steps reduction in the excise duty on fuels products to support small petrol station operators (companies operating up to 50 petrol stations). From 28 February 2022 the lower tax rate reduced by HUF -5/litre, from 10 March reduced by a further HUF 20/litre to mitigate the negative impact of the fuel price cap on small petrol station operators.</t>
  </si>
  <si>
    <t>Aimed at small petrol station operators</t>
  </si>
  <si>
    <t xml:space="preserve">Hungary </t>
  </si>
  <si>
    <t>Cap on firewood prices.</t>
  </si>
  <si>
    <t>solid biofuels</t>
  </si>
  <si>
    <t>https://abouthungary.hu/news-in-brief/government-orders-25-energy-saving-measure</t>
  </si>
  <si>
    <t>A temporary price cap on retail fuel prices was introduced. The price of diesel and gasoline was capped at HUF 480 (or EUR 1.3) per litre, 5.1% below the current gasoline price and 6.3% below the current price of diesel since Nov 2021 until December 2022. The cap is entirely borne by fuel traders. Compensation was available, partly financed from the state budget. From 13 March 2022 carriers above 7.5 tons and carriers above 3.5 tons from foreign countries were not eligible for the Reduced price. From 27 May 2022, vehicles with foreign license plate were not eligible for the reduced price. From 30 July 2022, vehicles operated by a non-natural person were not eligible for the reduced price. On 6 December 2022, the price cap was withdrawn to ensure the security of supply.</t>
  </si>
  <si>
    <t>Aimed at all vehicle users initially and then at vehicle users with Hungarian license plate and at personal use vehicle users</t>
  </si>
  <si>
    <t>Fiscal costs refer to revenue loss due to lower excise duty revenues. This excludes contingent liabilities. 
Extended 4 times until withdrawal on 6 December 2022.
Price ceiling affects wholesale and retail too. Price ceilings are complemented with an obligation to keep the affected products in stock, if they had been in stock before the price ceiling entered into force.</t>
  </si>
  <si>
    <t>https://www.portfolio.hu/en/economy/20220308/hungarys-budget-could-also-be-hit-by-russia-ukraine-war-and-sanctions-531833?utm_campaign=hirlevel_en and Hungarian Ministry of Finance</t>
  </si>
  <si>
    <t>Indonesia</t>
  </si>
  <si>
    <t>IDN</t>
  </si>
  <si>
    <t>Indonesia's tax on coal-fired power plants, which was initially planned to go into effect in April 2022, has been postponed twice (in April and July) to help cushion the impact of rising global energy prices on consumers. It has also been suggested that this will give the government time to write carbon pricing rules and postpone the tax until after Ramadan and Eid al-Fitr</t>
  </si>
  <si>
    <t>Aimed at coal-fired power plants</t>
  </si>
  <si>
    <t>Implementation by the end of 2022 was expected; however, no announcement has been made by the government so far.</t>
  </si>
  <si>
    <t xml:space="preserve">http://news.bloombergtax.com/daily-tax-report-international/indonesia-delays-carbon-tax-to-july-to-shield-purchasing-power
</t>
  </si>
  <si>
    <t>Indonesia raised subsidised fuel prices by about 30% to manage the energy subsidy quota not to exceed USD 33.5 billion in 2022.</t>
  </si>
  <si>
    <t>No further announcement from the government so far.</t>
  </si>
  <si>
    <t>https://www.reuters.com/world/asia-pacific/indonesia-hikes-fuel-prices-rein-ballooning-subsidies-2022-09-03/</t>
  </si>
  <si>
    <t xml:space="preserve">Quota of subsidised 90-octane gasoline raised by 6.86 million KL (from 23.05m) and the quota of subsidised diesel fuel by 2.73 million KL (from 15.1m)
</t>
  </si>
  <si>
    <t> https://www.reuters.com/business/energy/indonesia-expands-subsidised-fuel-quota-amid-high-demand-regulator-2022-10-04/</t>
  </si>
  <si>
    <t>India</t>
  </si>
  <si>
    <t>IND</t>
  </si>
  <si>
    <t>Select import duty cuts (including coal)</t>
  </si>
  <si>
    <t>INR</t>
  </si>
  <si>
    <t>https://www.livemint.com/news/india/petrol-diesel-price-cut-to-lpg-subsidy-to-import-duty-cut-key-announcements-by-modi-govt-11653141607319.html</t>
  </si>
  <si>
    <t>Subsidy of Rs.200 per 14.2 kg cylinder for up to 12 refills per year to be provided to the beneficiaries of Pradhan Mantri Ujjwala Yojana (PMUY), a scheme to distribute 50 million LPG connections to women of Below Poverty Line (BPL) families.</t>
  </si>
  <si>
    <t>Public Sector Oil Marketing Companies namely Indian Oil Corporation Ltd. (IOCL), Bharat Petroleum Corporation Ltd. (BPCL) and Hindustan Petroleum Corporation Ltd. (HPCL) have already been providing this subsidy since 22nd May, 2022. Rs.6,100 crore for financial year 2022-23 and Rs.7,680 crore for 2023-24. The support is provided up to 12 refills.</t>
  </si>
  <si>
    <t>https://pib.gov.in/PressReleasePage.aspx?PRID=1910518</t>
  </si>
  <si>
    <t>Continuation of the subsidy of Rs.200 per 14.2 Kg  cylinder.</t>
  </si>
  <si>
    <t>The central excise duty on petrol and diesel was reduced by INR8/litre and INR6/litre, respectively (these are equivalent to 7.0-8.5% fall in retail prices of petrol and diesel depending on states). This government measure follows the one introduced in last November. The estimated FY22 revenue loss of the states from tax cut is around INR1 trillion (USD13 billion).</t>
  </si>
  <si>
    <t>Merged with measure found by ENV-TAD</t>
  </si>
  <si>
    <t>https://economictimes.indiatimes.com/industry/energy/oil-gas/govt-cuts-excise-duty-on-petrol-by-8/l-diesel-by-6/articleshow/91717507.cms</t>
  </si>
  <si>
    <t>Ireland</t>
  </si>
  <si>
    <t>IRL</t>
  </si>
  <si>
    <t>Increase in working age payments (Budget 2022)</t>
  </si>
  <si>
    <t>Increase the weekly rates of payment to all working age recipients by €5 per week, with proportionate increase for qualified adults and those on reduced rates of payment. Full €5 increase for young jobseekers.
The estimated gross fiscal cost applies for until end-2022. No official end date was announced.</t>
  </si>
  <si>
    <t>https://www.gov.ie/en/publication/cb7ac-expenditure-reports/</t>
  </si>
  <si>
    <t>Increase in core pension rates (Budget 2022)</t>
  </si>
  <si>
    <t>Announced cost is 179.3 million eur.
Increase the weekly rate of all pension payments (for those aged 66 and over) by €5 per week with proportionate increases for qualified adults and those on reduced rates of payment.
The estimated gross fiscal cost applies for until end-2022. No official end date was announced.</t>
  </si>
  <si>
    <t>Increase in living alone allowance (Budget 2022)</t>
  </si>
  <si>
    <t>Increase the Living Alone Allowance by €3 per week from €19 to €22.
The estimated gross fiscal cost applies for until end-2022. No official end date was announced.</t>
  </si>
  <si>
    <t>https://www.citizensinformation.ie/en/money_and_tax/budgets/budget_2023.html</t>
  </si>
  <si>
    <t>Increase in carers' allowance (Budget 2022)</t>
  </si>
  <si>
    <t>Carer's Allowance
Two measures included:
(a) Increase the income disregard for Carer's Allowance from €332.50 to €350 for a single person and from €665 to €750 for a couple (7.7 million eur)
(b) Increase the capital disregard for Carer's Allowance from €20,000 to €50,000 (2.3 million eur)
The estimated gross fiscal cost applies for until end-2022. No official end date was announced.</t>
  </si>
  <si>
    <t>National universal childcare subsidy (Budget 2022)</t>
  </si>
  <si>
    <t>Aimed at families</t>
  </si>
  <si>
    <t>The estimated gross fiscal cost applies for until end-2022. No official end date was announced.</t>
  </si>
  <si>
    <t>https://www.gov.ie/en/publication/cb7ac-expenditure-reports/ pg.65</t>
  </si>
  <si>
    <t>Parents' Benefit (Budget 2022)</t>
  </si>
  <si>
    <t>Aimed at parents</t>
  </si>
  <si>
    <t>Announced cost is 9.4 million eur
Extend Parent's Benefit from 5 weeks to 7 weeks for parents of children born or adopted after the implementation date.
The estimated gross fiscal cost applies for until end-2022. No official end date was announced.</t>
  </si>
  <si>
    <t>Working family payment threshold increase (Budget 2022)</t>
  </si>
  <si>
    <t>Announced cost is 11.5 million eur.
Increase the income threshold by €10 for Working Family Payment for all families.
The estimated gross fiscal cost applies for until end-2022. No official end date was announced.</t>
  </si>
  <si>
    <t>https://www.citizensinformation.ie/en/money_and_tax/budgets/budget_2022.html</t>
  </si>
  <si>
    <t>Back to school clothing and footware allowance (Budget 2022)</t>
  </si>
  <si>
    <t>Two measures included:
1) Equalise the Back to School Clothing and Footwear Allowance for one and two parent households (1.5 million eur)
2) Increase the rate of Back to School Clothing and Footwear Allowance by €10 (2.6 million eur).
The estimated gross fiscal cost applies for until end-2022. No official end date was announced.</t>
  </si>
  <si>
    <t>https://www.citizensinformation.ie/en/social_welfare/social_welfare_payments/social_welfare_payments_to_families_and_children/back_to_school_clothing_and_footwear_allowance.html</t>
  </si>
  <si>
    <t>Youth travel card (Budget 2022)</t>
  </si>
  <si>
    <t>Aimed at the youth</t>
  </si>
  <si>
    <t>https://www.gov.ie/en/publication/2c63a-your-guide-to-budget-2022/</t>
  </si>
  <si>
    <t>Qualified child increase (Budget 2022)</t>
  </si>
  <si>
    <t>Two measures included:
1) Increase the weekly rate of the qualified child increase for children aged 12 and over by €3 per week (17.9 million eur)
2) Increase the weekly rate of the qualified child increase for children under the age of 12 by €2 per week. (21.4 million eur).
The estimated gross fiscal cost applies for until end-2022. No official end date was announced.</t>
  </si>
  <si>
    <t>Hot schools meals pilot  (Budget 2022)</t>
  </si>
  <si>
    <t>Extend the provision of hot school meals to the remaining DEIS primary schools that submitted an expression of interest to avail of hot school meals in 2020.
The estimated gross fiscal cost applies for until end-2022. No official end date was announced.</t>
  </si>
  <si>
    <t>Health affordability package (Budget 2022)</t>
  </si>
  <si>
    <t>Includes: 
Free GP care for children aged 6/7,
Reducing the Drug Payment Scheme threshold to €100 from €114 per month,
Phased actions to reduce the financial burden of hospital charges for children under 18
Oral health measures.
The estimated gross fiscal cost applies for until end-2022. No official end date was announced.</t>
  </si>
  <si>
    <t>Women's health package  (Budget 2022)</t>
  </si>
  <si>
    <t>Aimed at women</t>
  </si>
  <si>
    <t>Treatment benefit (Budget 2022)</t>
  </si>
  <si>
    <t>Includes two measures:
(a) Increase the age threshold at which the requirement to have at least 5 years paid PRSI contributions applies, from 25 to 28 years inclusive (1.4 million eur)
(b) Introduce a grant of 50% of up to €500 towards the cost (0.5 million eur).
The estimated gross fiscal cost applies for until end-2022. No official end date was announced.</t>
  </si>
  <si>
    <t>https://www.gov.ie/en/publication/cb7ac-expenditure-reports/ 
https://www.citizensinformation.ie/en/money_and_tax/budgets/budget_2022.html#:~:text=The%20minimum%20paid%20PRSI%20contributions,and%2028%20(June%202022).</t>
  </si>
  <si>
    <t>High technological drugs (Budget 2022)</t>
  </si>
  <si>
    <t>National Strategies- Cancer, Trauma, Paediatric Model of Care, Organ Donation and Transplant Services.
The estimated gross fiscal cost applies for until end-2022. No official end date was announced.</t>
  </si>
  <si>
    <t>Fuel allowance increase to help with the cost of heating homes during the winter months (Budget 2022)</t>
  </si>
  <si>
    <t>(a) Increase rate by €5 (55.8 million eur).
The estimated gross fiscal cost applies for until end-2022. No official end date was announced.</t>
  </si>
  <si>
    <t>https://www.gov.ie/en/publication/cb7ac-expenditure-reports/
https://www.gov.ie/en/publication/318a9-budget-2022/</t>
  </si>
  <si>
    <t>Fuel allowance other (Budget 2022)</t>
  </si>
  <si>
    <t>Two measures included:
(a) Increasing the income threshold for qualification by €20 (1.9 million eur)
(b) Allowing recipients of Jobseekers Allowance and Supplementary Welfare Allowance at 12 months - currently 15 months (1.5 million eur).
The estimated gross fiscal cost applies for until end-2022. No official end date was announced.</t>
  </si>
  <si>
    <t>Retrofit social housing (Budget 2022)</t>
  </si>
  <si>
    <t>Energy Efficiency: Increased funding to retrofit social housing homes to a Building Energy Rating of B2, in line with commitments in the Climate Action Plan. 
The estimated gross fiscal cost applies for until end-2022. No official end date was announced.</t>
  </si>
  <si>
    <t>Energy efficiency upgrade (Budget 2022)</t>
  </si>
  <si>
    <t>Housing assistance payment increase (Budget 2022)</t>
  </si>
  <si>
    <t>An additional 14,000 households will be accommodated under HAP in 2022.
The estimated gross fiscal cost applies for until end-2022. No official end date was announced.</t>
  </si>
  <si>
    <t>Affordable housing delivery (Budget 2022)</t>
  </si>
  <si>
    <t>Social Housing current expenditure programme (Budget 2022)</t>
  </si>
  <si>
    <t>Social Housing Current Expenditure Programme (SHCEP)
Increased provision under the Social Housing Current Expenditure Programme will support 5,750 new social homes in 2022.
The estimated gross fiscal cost applies for until end-2022. No official end date was announced.</t>
  </si>
  <si>
    <t>Student support scheme for 2022 to 2023 (Budget 2022)</t>
  </si>
  <si>
    <t>A current expenditure allocation of almost €3.2 billion is being provided to the Department of Further and Higher Education, Research, Innovation and Science with an increase in core current expenditure funding of over 5%. Of which, €35m provided for student supports under the Student Grant Scheme including those students impacted by Covid.
The estimated gross fiscal cost applies for until Jun 2023. No official end date was announced.</t>
  </si>
  <si>
    <t>Income tax package (Budget 2022)</t>
  </si>
  <si>
    <t>https://www.gov.ie/en/publication/7e491-taxation-measures/</t>
  </si>
  <si>
    <t>Further drug payment scheme reduction (Post-budget 2022)</t>
  </si>
  <si>
    <t>Emergency support scheme for the transport sector. (Post-budget 2022)</t>
  </si>
  <si>
    <t>https://www.gov.ie/en/press-release/fafde-minister-ryan-and-minister-of-state-naughton-open-18-million-licensed-haulage-emergency-support-scheme/#:~:text=The%20Licensed%20Haulage%20Emergency%20Support%20Scheme%20is%20a%20targeted%20and,as%20of%2011%20March%202022.</t>
  </si>
  <si>
    <t>Excise duty reduction on petrol and diesel to October 2022 (Post-budget 2022)</t>
  </si>
  <si>
    <t>petrol; diesel</t>
  </si>
  <si>
    <t>A one-off payment of EUR 125 on the fuel allowance. An additional once-off lump sum payment of EUR 100 was announced in April 2022  (Post-budget 2022)</t>
  </si>
  <si>
    <t>https://www.gov.ie/en/press-release/94258-extra-125-fuel-allowance-payments-to-be-paid-to-372000-households-from-today-minister-humphreys/</t>
  </si>
  <si>
    <t>Public transport fares are to be reduced by 20% from the beginning of April 2022 (Post-budget 2022)</t>
  </si>
  <si>
    <t>https://www.gov.ie/en/press-release/1a6f7-reduced-public-transport-fares-to-roll-out-from-april/</t>
  </si>
  <si>
    <t>Brought forward increase in weekly income threshold of €10 for the Working Family Payment (apply from April not June 2022) (Post-budget 2022)</t>
  </si>
  <si>
    <t>VAT reduction on electricity and gas (Post-budget 2022)</t>
  </si>
  <si>
    <t>https://www.gov.ie/en/press-release/29536-minister-donohoe-announces-extension-of-9-vat-rate-for-the-tourism-and-hospitality-sectors/</t>
  </si>
  <si>
    <t>Additional back to school clothing and footware allowance (Post-budget 2022)</t>
  </si>
  <si>
    <t xml:space="preserve">Temporary Business Energy Support Scheme (TBESS). (Budget 2023).  </t>
  </si>
  <si>
    <t>https://assets.gov.ie/235888/93392ecd-ec40-4a8e-b39a-6d3e5ffa385b.pdf
https://www.revenue.ie/en/starting-a-business/tbess/index.aspx 
https://www.gov.ie/en/press-release/09040-minister-mcgrath-welcomes-1-march-changes-to-the-temporary-business-energy-support-scheme/</t>
  </si>
  <si>
    <t>Once-off reduction in student contribution fee (Budget 2023)</t>
  </si>
  <si>
    <t>https://www.gov.ie/en/news/f20ab-budget-2023-1000-government-contribution-to-student-contribution-for-free-fee-scheme-students-in-academic-year-2022-to-2023/</t>
  </si>
  <si>
    <t>School transport maximum and annual charge reduction (Post-budget 2022)</t>
  </si>
  <si>
    <t>School transport fee waiver (Post-budget 2022)</t>
  </si>
  <si>
    <t>Hot schools meal extension (Post-budget 2022)</t>
  </si>
  <si>
    <t>Weekly Welfare schemes double week. Most people on a weekly social welfare payment received a double payment in October 2022 (Budget 2023)</t>
  </si>
  <si>
    <t>https://www.gov.ie/en/publication/eb6ec-budget-2023-expenditure-reports/
https://www.citizensinformation.ie/en/money_and_tax/cost_of_living/help_with_cost_of_living.html#:~:text=Social%20welfare%20double%20payments,paid%20on%201%20November%202022.</t>
  </si>
  <si>
    <t>Three further €200 electricity bill credits to households (Budget 2023)</t>
  </si>
  <si>
    <t xml:space="preserve">€400 fuel allowance lump sum targeted at vulnerable households. (Budget 2023).  </t>
  </si>
  <si>
    <t>https://www.citizensinformation.ie/en/money_and_tax/budgets/budget_2023.html
https://www.gov.ie/en/publication/4de03-your-guide-to-budget-2023/ 
https://www.gov.ie/en/press-release/d4b5a-minister-humphreys-launches-fuel-allowance-season</t>
  </si>
  <si>
    <t xml:space="preserve">Extension of reduction in excise duty to end February (Budget 2023).  </t>
  </si>
  <si>
    <t>https://www.gov.ie/en/publication/27341-budget-2023/</t>
  </si>
  <si>
    <t xml:space="preserve">Extension of 9 per cent reduction in VAT rate on electricity and gas to end-Feb (Budget 2023).  </t>
  </si>
  <si>
    <t xml:space="preserve">Carer's Support Grant &amp; Disability Support Payment Lump Sum (Budget 2023)  </t>
  </si>
  <si>
    <t>https://www.citizensinformation.ie/en/money_and_tax/budgets/budget_2023.html   
https://www.gov.ie/en/publication/cb7ac-expenditure-reports/</t>
  </si>
  <si>
    <t>Child benefit double payment (Budget 2023)</t>
  </si>
  <si>
    <t>Aimed at families with children</t>
  </si>
  <si>
    <t>https://www.gov.ie/en/press-release/cf9f6-minister-humphreys-announces-payment-of-double-child-benefit-638000-families-to-benefit/</t>
  </si>
  <si>
    <t>Extension of 9% VAT rate for hospitality sector until end-February 2023 (Post-budget 2022)</t>
  </si>
  <si>
    <t>Aimed at the hospitality industry</t>
  </si>
  <si>
    <t xml:space="preserve">Ukraine Emergency Support Scheme, the fund will provide funding to firms faced with liquidity shortages as a result of increased energy costs (Budget 2023)  </t>
  </si>
  <si>
    <t>https://enterprise.gov.ie/en/news-and-events/department-news/2023/march/202303201.html</t>
  </si>
  <si>
    <t xml:space="preserve">Rent Credit for rent paid in 2022 (Budget 2023).  </t>
  </si>
  <si>
    <t xml:space="preserve">Households: All </t>
  </si>
  <si>
    <t>The estimated gross fiscal cost applies for until Oct 2023. No official end date was announced.</t>
  </si>
  <si>
    <t>https://www.gov.ie/en/press-release/d217e-minister-mcgrath-urges-renters-to-claim-the-rent-tax-credit/#:~:text=%E2%80%9CThe%20Rent%20Tax%20Credit%20was,of%20rent%20paid%20in%202022.</t>
  </si>
  <si>
    <t xml:space="preserve">Increase in social welfare rates (Budget 2023).  </t>
  </si>
  <si>
    <t>The estimated gross fiscal cost applies for until end-2023. No official end date was announced.</t>
  </si>
  <si>
    <t>https://www.gov.ie/en/publication/eb6ec-budget-2023-expenditure-reports/</t>
  </si>
  <si>
    <t xml:space="preserve">Income tax and credits package designed to stop workers being dragged into higher tax bands as a result of wage inflation. A rent credit for rent paid in 2023 was included in this amount  (Budget 2023).  </t>
  </si>
  <si>
    <t>Extension of the reduced rate of excise duty levied on fuels, which will be gradually phased out  over the period through October 2023. (post-Budget 2023)</t>
  </si>
  <si>
    <t>https://www.gov.ie/en/publication/ccc22-budget-2023-taxation-measures/ 
https://www.gov.ie/en/press-release/b1c40-minister-mcgrath-secures-dail-approval-for-tax-changes-to-help-with-the-cost-of-living/</t>
  </si>
  <si>
    <t>Extension of 9 per cent VAT rate (from 13.5% on tourism and hospitality to end August (Post-Budget 2023)</t>
  </si>
  <si>
    <t>https://www.revenue.ie/en/vat/vat-rates/what-are-vat-rates/second-reduced-rate-vat.aspx
https://www.gov.ie/en/press-release/b1c40-minister-mcgrath-secures-dail-approval-for-tax-changes-to-help-with-the-cost-of-living/</t>
  </si>
  <si>
    <t>Extension of the reduced 9% VAT rate for gas and electricity to end October 2023 (Post-Budget 2023)</t>
  </si>
  <si>
    <t>Aimed at all households but to a greater extent for the low-income earners</t>
  </si>
  <si>
    <t>Electricity bill credit of €200 to households. (Post-budget 2022)</t>
  </si>
  <si>
    <t>Aimed at fuel allowance recipients</t>
  </si>
  <si>
    <t>heating</t>
  </si>
  <si>
    <t>https://www.gov.ie/en/press-release/0bc48-over-22-million-households-to-start-receiving-the-next-200-electricity-credit-from-tomorrow/</t>
  </si>
  <si>
    <t>Lump sum of €200 to all long-term social welfare recipients (Post-Budget 2023)</t>
  </si>
  <si>
    <t>https://www.gov.ie/en/press-release/dc139-government-announces-new-cost-of-living-measures-for-families-businesses-and-the-most-vulnerable/</t>
  </si>
  <si>
    <t xml:space="preserve">Reduction in school transport charges with a cap of €125 per family (Post-Budget 2023)  </t>
  </si>
  <si>
    <t>Lump sum child benefit payment of €100 per child (Post-Budget 2023)</t>
  </si>
  <si>
    <t>Aimed at child payment recipients</t>
  </si>
  <si>
    <t>One-off €100 increase in back to school footwear and clothing allowance (Post-Budget 2023)</t>
  </si>
  <si>
    <t>Aimed at heavy goods vehicle operators</t>
  </si>
  <si>
    <t>Hot schools meals extension to all DEIS primary schools benefitting 64.500 children (Post-Budget 2023)</t>
  </si>
  <si>
    <t>https://www.gov.ie/en/publication/38984-social-protection-cost-of-living-supports/</t>
  </si>
  <si>
    <t>Support to other services/sectors (Budget 2023)</t>
  </si>
  <si>
    <t>Living Alone Allowance €200 Lump Sum (Budget 2023)</t>
  </si>
  <si>
    <t>Aimed at social welfare payment recipients</t>
  </si>
  <si>
    <t>Working Family Payment €500 Lump Sum (Budget 2023)</t>
  </si>
  <si>
    <t>Student Maintenance Grants (double payment and once off payment for PhD Researchers) (Budget 2023)</t>
  </si>
  <si>
    <t>Aimed at Back to School Clothing and Footwear allowance recipients</t>
  </si>
  <si>
    <t>Student Assistance Fund (Budget 2023)</t>
  </si>
  <si>
    <t>Aimed at beneficiaries of the Child Benefit scheme</t>
  </si>
  <si>
    <t>National Retrofit Plan (Budget 2023)</t>
  </si>
  <si>
    <t>Aimed at SMEs whose electricity bill has increased above a threshold</t>
  </si>
  <si>
    <t>An Exchequer allocation of €337 million for SEAI residential and community energy upgrade schemes (including the Solar PV scheme) will support delivery of our National Retrofit Plan. Of this, €291 million is being provided from carbon tax revenue. 
The estimated gross fiscal cost applies for until end-2023. No official end date was announced.</t>
  </si>
  <si>
    <t>Extension of the 20 per cent average fare discount in respect of public transport operators and the continuation of the Young Adult Card on all operator services (Budget 2023)</t>
  </si>
  <si>
    <t xml:space="preserve">Higher Education Grant and Fee Supports (Budget 2023) </t>
  </si>
  <si>
    <t>Increase the means and income threshold for Fuel Allowance (including disegards for certain benefits)  (Budget 2023)</t>
  </si>
  <si>
    <t xml:space="preserve">Fuel Allowance
(a) Increase the means threshold for Fuel Allowance for those aged over 70 to €500 per week for a single person, and to €1,000 per week for a couple (53.5 million eur)
(b) Increase the Fuel Allowance means threshold from €120 to €200 per week above the rate of State Pension Contributory (an increase of €80 per week) (9.8 million eur)
(c) Disregard Disablement Benefit in the means test for Fuel Allowance
(d) Disregard half-rate Carer’s Allowance in the means test for Fuel Allowance.
The estimated gross fiscal cost applies for until end-2023. No official end date was announced.
</t>
  </si>
  <si>
    <t>Other Budget 2023 cost of living measures, which include the free school books scheme, expanding National Childcare Scheme to a larger cohort of children and families at significantly higher subsidy levels  and health cost measures. (Budget 2023)</t>
  </si>
  <si>
    <t>Waiver of state examination fees (Post-Budget 2023)</t>
  </si>
  <si>
    <t>Abolishment of post leaving certificate fee (Budget 2022)</t>
  </si>
  <si>
    <t>Israel</t>
  </si>
  <si>
    <t>ISR</t>
  </si>
  <si>
    <t>Tax advantage for young working families. Working families who pay taxes will benefit from an additional credit point for each spouse in 2022, for each child aged 6-12</t>
  </si>
  <si>
    <t>NIS</t>
  </si>
  <si>
    <t>Aimed at working families with children</t>
  </si>
  <si>
    <t>First introduced as a temporary measure for 2022, it was extended for 2023 and probably turn into a permanent measure. Note that the 2.1B. Estimated cost is for 2022</t>
  </si>
  <si>
    <t>https://www.gov.il/en/departments/news/press_09022022 https://www.gov.il/he/departments/news/press_20022022_c</t>
  </si>
  <si>
    <t>Increased earned income Tax measures for low-wage workers. About 300,000 workers who are entitled to a work grant (negative income tax) will receive a one-time increase of 40% for a work grant in 2022</t>
  </si>
  <si>
    <t>Aimed at low-wage earners</t>
  </si>
  <si>
    <t>First proposed as a 20% bonus and eventually   raised to a 40% bonus.</t>
  </si>
  <si>
    <t xml:space="preserve">Reduction of excise duty on coal (from 105.40 NIS per tonne to 1 NIS per tonne) </t>
  </si>
  <si>
    <t>Not exemption, measure was extended on 23 January 2023 until the end of 2023</t>
  </si>
  <si>
    <t>https://www.gov.il/en/departments/news/press_09022022 https://www.gov.il/he/departments/news/press_20022022_c
https://www.gov.il/he/departments/news/press_23012023</t>
  </si>
  <si>
    <t>Reduction in excise tax on diesel by 0.43 NIS  per litre</t>
  </si>
  <si>
    <t>diesel and gasoline</t>
  </si>
  <si>
    <t>Orginal end date August 2022 but was prolonged until 31 December 2022</t>
  </si>
  <si>
    <t>https://www.gov.il/he/departments/news/press_13042022b</t>
  </si>
  <si>
    <t>Reduction in excise tax on gasoline varying between 0.27-0.87 NIS  per litre</t>
  </si>
  <si>
    <t>Orginal end date August 2022 but was prolonged several times until 31 December 2024. The cost for the 3 years is estimated at 5.1Billion ILS - 1.75Billion ILS in 2022, 1.6B ILS in 2023 and 1.75B ILS in 2024</t>
  </si>
  <si>
    <t>Continuation of  reduction in excise tax on gasoline</t>
  </si>
  <si>
    <t>Orginal end date August 2022 but was prolonged several times until 31 December 2024. The cost for the 3 years is estimated at 5.1Billion ILS - 1.75Billion ILS in 2022, 1.6B ILS in 2023 and 1.75B ILS in 2025</t>
  </si>
  <si>
    <t>Orginal end date August 2022 but was prolonged several times until 31 December 2024. The cost for the 3 years is estimated at 5.1Billion ILS - 1.75Billion ILS in 2022, 1.6B ILS in 2023 and 1.75B ILS in 2026</t>
  </si>
  <si>
    <t>Italy</t>
  </si>
  <si>
    <t>ITA</t>
  </si>
  <si>
    <t>Elimination of system charges in electricity bills for contracts with installed capacity over 16KW.</t>
  </si>
  <si>
    <t>Gross fiscal cost reflects the actual expenditure.</t>
  </si>
  <si>
    <t>Decree-Law of 27/01/2022 n. 4 - https://def.finanze.it/DocTribFrontend/getAttoNormativoDetail.do?ACTION=getArticolo&amp;id={7FB84939-AB96-488E-88A1-D68B75D076D4}&amp;codiceOrdinamento=200001400000000&amp;articolo=Articolo%2014</t>
  </si>
  <si>
    <t>Tax credit for all gas-intensive companies that experienced a 30% price increase 2022Q2 with respect to 2019, equivalent to 25% of the cost of energy consumed Q3.</t>
  </si>
  <si>
    <t>Aimed at natural gas-intensive firms, that face electricity costs above a threshold</t>
  </si>
  <si>
    <t>Decreto-legge del 09/08/2022 n. 115 - article 6 - https://def.finanze.it/DocTribFrontend/getAttoNormativoDetail.do?ACTION=getArticolo&amp;id={3A3CC33D-5DEC-4A93-BDF4-6139EF398468}&amp;codiceOrdinamento=200000100000000&amp;articolo=Articolo%201</t>
  </si>
  <si>
    <t>Tax credit for all electricity-intensive companies that experienced a 30% price increase 2022Q2 with respect to 2019, equivalent to 25% of the cost of energy consumed Q3.</t>
  </si>
  <si>
    <t>Aimed at electricity-intensive firms that face costs above a threshold</t>
  </si>
  <si>
    <t>Tax credit for all electricity-intensive companies that experience a 30% price increase in the quarter with respect to 2019, equivalent to 20% of the cost of energy consumed in the quarter</t>
  </si>
  <si>
    <t>Decreto-legge 17 del 01/03/2022 - art 4 - https://def.finanze.it/DocTribFrontend/getAttoNormativoDetail.do?ACTION=getArticolo&amp;id={70AD5A71-052C-4106-A65B-C2791587E511}&amp;codiceOrdinamento=200000200000000&amp;articolo=Articolo%202</t>
  </si>
  <si>
    <t>Reduction of system charges in natural gas bills</t>
  </si>
  <si>
    <t>Decree-Law of 27/09/2021 n. 130 - https://def.finanze.it/DocTribFrontend/getAttoNormativoDetail.do?ACTION=getArticolo&amp;id={467D69F3-021F-4342-8524-36A26B49D9A1}&amp;codiceOrdinamento=050000000000000&amp;articolo=Preambolo</t>
  </si>
  <si>
    <t>Elimination of system charges for households and SMEs (with installed capacity up to 16Kwh).</t>
  </si>
  <si>
    <t>Aimed at all households and SMEs whose electricity consumption is below a threshold</t>
  </si>
  <si>
    <t>Increase in social bonus for electricity and gas bills (social bonus helps low-income households pay for bills)</t>
  </si>
  <si>
    <t>Law of 30/12/2021 n. 234 -
State budget for the financial year 2022 and multiannual budget for the three-year period 2022-2024. - https://def.finanze.it/DocTribFrontend/getAttoNormativoDetail.do?ACTION=getSommario&amp;id={94E01245-17B0-4652-809D-BD8DB6DE9CDC}</t>
  </si>
  <si>
    <t>Decreto-legge del 01/03/2022 n. 17 - https://def.finanze.it/DocTribFrontend/getAttoNormativoDetail.do?ACTION=getArticolo&amp;id={70AD5A71-052C-4106-A65B-C2791587E511}&amp;codiceOrdinamento=200000200000000&amp;articolo=Articolo%202</t>
  </si>
  <si>
    <t>Decree-Law of 17/05/2022 n. 50 - art 1c</t>
  </si>
  <si>
    <t>System charges in natural gas bills kept at same level as 2022Q3</t>
  </si>
  <si>
    <t>Decreto-legge del 09/08/2022 n. 115 - article 5 - https://def.finanze.it/DocTribFrontend/getAttoNormativoDetail.do?ACTION=getArticolo&amp;id={3A3CC33D-5DEC-4A93-BDF4-6139EF398468}&amp;codiceOrdinamento=200000100000000&amp;articolo=Articolo%201</t>
  </si>
  <si>
    <t>Tax credit for all gas-intensive companies that experience a 30% price increase in the quarter with respect to 2019, equivalent to 15% of the cost of energy consumed in the quarter</t>
  </si>
  <si>
    <t>Aimed at natural gas-intensive firms, facing costs above a threshold</t>
  </si>
  <si>
    <t>Decreto-legge 17 del 01/03/2022 - art 5 - https://def.finanze.it/DocTribFrontend/getAttoNormativoDetail.do?ACTION=getArticolo&amp;id={70AD5A71-052C-4106-A65B-C2791587E511}&amp;codiceOrdinamento=200000200000000&amp;articolo=Articolo%202</t>
  </si>
  <si>
    <t>Elimination of system charges in electricity bills for households and firms (with installed capacity up to 16Kwh).</t>
  </si>
  <si>
    <t>Aimed at all households and firms whose electricity consumption is below a threshold</t>
  </si>
  <si>
    <t>Elimination of system charges in electricity bills</t>
  </si>
  <si>
    <t>Decree-Law of 17/05/2022 n. 50 - art 1ter https://def.finanze.it/DocTribFrontend/getAttoNormativoDetail.do?ACTION=getArticolo&amp;id={966EEA5B-561E-4CAA-B82E-25E0CACD74E7}&amp;codiceOrdinamento=200000100000300&amp;articolo=Articolo%201%20ter</t>
  </si>
  <si>
    <t>Decreto-legge del 09/08/2022 n. 115 - article 4 - https://def.finanze.it/DocTribFrontend/getAttoNormativoDetail.do?ACTION=getArticolo&amp;id={3A3CC33D-5DEC-4A93-BDF4-6139EF398468}&amp;codiceOrdinamento=200000100000000&amp;articolo=Articolo%201</t>
  </si>
  <si>
    <t>VAT reduced to 5% for natural gas</t>
  </si>
  <si>
    <t>Decree-Law of 17/05/2022 n. 50 - art 1b</t>
  </si>
  <si>
    <t>Reduced excise duties and VAT for fuels</t>
  </si>
  <si>
    <t>Decree-Law 21 of 21/03/2022 n. 21 - art 1 - https://def.finanze.it/DocTribFrontend/getAttoNormativoDetail.do?ACTION=getArticolo&amp;id={060684DD-41C2-4059-BE37-025920F1F81F}&amp;codiceOrdinamento=200000100000000&amp;articolo=Articolo%201</t>
  </si>
  <si>
    <t>Reduced excise duties and VAT on fuels</t>
  </si>
  <si>
    <t>Decree Law 38 - art 1 - Decreto-legge del 02/05/2022 n. 38</t>
  </si>
  <si>
    <t>Decreto-legge del 09/08/2022 n. 115 - article 8 - https://def.finanze.it/DocTribFrontend/getAttoNormativoDetail.do?ACTION=getArticolo&amp;id={3A3CC33D-5DEC-4A93-BDF4-6139EF398468}&amp;codiceOrdinamento=200000100000000&amp;articolo=Articolo%201</t>
  </si>
  <si>
    <t>DL 144/2022, art 4 (https://www.gazzettaufficiale.it/eli/id/2022/09/23/22G00154/sg, see also NADEF 2022 page 98 https://www.dt.mef.gov.it/export/sites/sitodt/modules/documenti_it/analisi_progammazione/documenti_programmatici/nadef_2022/NADEF-2022.pdf)</t>
  </si>
  <si>
    <t>Reduced VAT for fuels</t>
  </si>
  <si>
    <t>DM 18 March 2022 (page 96, NADEF 2022, https://www.dt.mef.gov.it/export/sites/sitodt/modules/documenti_it/analisi_progammazione/documenti_programmatici/nadef_2022/NADEF-2022.pdf)</t>
  </si>
  <si>
    <t>DM 6 April 2022 (page 96, NADEF 2022, https://www.dt.mef.gov.it/export/sites/sitodt/modules/documenti_it/analisi_progammazione/documenti_programmatici/nadef_2022/NADEF-2022.pdf)</t>
  </si>
  <si>
    <t>DM 24 June 2022 (page 96, NADEF 2022, https://www.dt.mef.gov.it/export/sites/sitodt/modules/documenti_it/analisi_progammazione/documenti_programmatici/nadef_2022/NADEF-2022.pdf)</t>
  </si>
  <si>
    <t>DM 19 July 2022 (page 96, NADEF 2022, https://www.dt.mef.gov.it/export/sites/sitodt/modules/documenti_it/analisi_progammazione/documenti_programmatici/nadef_2022/NADEF-2022.pdf)</t>
  </si>
  <si>
    <t>DM 30 August 2022 (page 96, NADEF 2022, https://www.dt.mef.gov.it/export/sites/sitodt/modules/documenti_it/analisi_progammazione/documenti_programmatici/nadef_2022/NADEF-2022.pdf)</t>
  </si>
  <si>
    <t>DM 13 September 2022 (page 96, NADEF 2022, https://www.dt.mef.gov.it/export/sites/sitodt/modules/documenti_it/analisi_progammazione/documenti_programmatici/nadef_2022/NADEF-2022.pdf)</t>
  </si>
  <si>
    <t>Fuel bonus from firms to employees allowed to be tax free (not counted as income)</t>
  </si>
  <si>
    <t>Decree-Law 21 of 21/03/2022 n. 21 - art 2</t>
  </si>
  <si>
    <t>Utilities support by firms to households do not count for income up to EUR 600</t>
  </si>
  <si>
    <t>Reflects residual indirect cost on 2023.</t>
  </si>
  <si>
    <t>Decreto-legge del 09/08/2022 n. 115 - article 12 - https://def.finanze.it/DocTribFrontend/getAttoNormativoDetail.do?ACTION=getArticolo&amp;id={3A3CC33D-5DEC-4A93-BDF4-6139EF398468}&amp;codiceOrdinamento=200000100000000&amp;articolo=Articolo%201</t>
  </si>
  <si>
    <t>Increase size of tax credit for energy intensive users (electricity and natural gas) in Q2 covered in DL 17/2022 (art 4 &amp; 5). Tax credit goes from 20% to 25% for electricity and from 15% to 20% for gas.</t>
  </si>
  <si>
    <t>Decree-Law 21 of 21/03/2022 n. 21 - art 5</t>
  </si>
  <si>
    <t>Tax credit for all gas-intensive companies that experience a 30% price increase in the quarter with respect to 2019, equivalent to 10% of the cost of energy consumed in the quarter</t>
  </si>
  <si>
    <t>This was introduced retroactively (the first time in May 2022) and amended several times. The substance does not seem to change however. Gross fiscal cost reflects the actual expenditure.</t>
  </si>
  <si>
    <t>Decree law 50 (17 may 2022) - art 4</t>
  </si>
  <si>
    <t>Tax credit for firms that are not electricity intensive, but have installed capacity higher than 16.5KHW, and in Q1 had a 30% y/y increase in prices, a tax credit of 12% of Q2 electricity bills</t>
  </si>
  <si>
    <t>Aimed at non-electricity-intensive firms with installed capacity above a threshold and face costs above a threshold</t>
  </si>
  <si>
    <t>The measure does not say that only manufacturing firms benefit from it. It could be in other sectors as well. Gross fiscal cost reflects the actual expenditure.</t>
  </si>
  <si>
    <t>Decree-Law 21 of 21/03/2022 n. 21 - art 3</t>
  </si>
  <si>
    <t xml:space="preserve">Tax credit for non-intensive natural gas firms with a Q1 price increase of more than 30% y/y get a tax credit equivalent to 20% of Q2 gas bills </t>
  </si>
  <si>
    <t>Aimed at non-natural gas-intensive firms that have faced natural gas costs above a threshold</t>
  </si>
  <si>
    <t>Decree-Law 21 of 21/03/2022 n. 21 - art 4</t>
  </si>
  <si>
    <t>Increase in size of tax credit for non-gas intensive firms in Q2 covered in DL 21/2022 (art 4). Tax credit goes from 20% to 25%.</t>
  </si>
  <si>
    <t>Aimed at non-natural gas-intensive firms</t>
  </si>
  <si>
    <t>Decree law 50 (17 may 2022) - art 2</t>
  </si>
  <si>
    <t>Increase in size of tax credit for non-electricity-intensive firms in Q2 covered in DL 21/2022 (art 3). Tax credit goes from 12% to 15%.</t>
  </si>
  <si>
    <t>Firms: manufacturing (non-energy intensive)</t>
  </si>
  <si>
    <t>Increase in size of tax credit for gas-intensive firms in Q2 covered in DL 17/2022 (art 5). Tax credit goes from 20% to 25%.</t>
  </si>
  <si>
    <t>Aimed at natural gas-intensive firms</t>
  </si>
  <si>
    <t>Tax credit for firms that are not electricity intensive, but have installed capacity higher than 16.5KHW, and in Q2 had a 30% y/y increase in prices, a tax credit of 15% of Q3 electricity bills</t>
  </si>
  <si>
    <t xml:space="preserve">Tax credit for non-intensive natural gas firms with a Q2 price increase of more than 30% y/y get a tax credit equivalent to 25% of Q3 gas bills </t>
  </si>
  <si>
    <t>Aimed at non-natural gas-intensive firms that face electricity costs above a threshold</t>
  </si>
  <si>
    <t>Decreto-legge del 09/08/2022 n. 115 - article 6 - https://def.finanze.it/DocTribFrontend/getAttoNormativoDetail.do?ACTION=getArticolo&amp;id={3A3CC33D-5DEC-4A93-BDF4-6139EF398468}&amp;codiceOrdinamento=200000100000000&amp;articolo=Articolo%202</t>
  </si>
  <si>
    <t>Tax credit for firms to partially compensate for the extra costs incurred due to the exceptional increase in energy prices (only for companies with an increase in KhW costs of more than 30%; credit worth 40% (30%) of electricity costs incurred in October-November/2022 for electricity intensive companies (all others)).</t>
  </si>
  <si>
    <t>Aimed at all firms that face electricity prices above a threshold. Support is larger for energy intensive firms.</t>
  </si>
  <si>
    <t>DL 144/2022, art 1 (https://www.gazzettaufficiale.it/eli/id/2022/09/23/22G00154/sg, see also NADEF 2022 page 98 https://www.dt.mef.gov.it/export/sites/sitodt/modules/documenti_it/analisi_progammazione/documenti_programmatici/nadef_2022/NADEF-2022.pdf)</t>
  </si>
  <si>
    <t xml:space="preserve">Tax credit for firms to partially compensate for the extra costs incurred due to the exceptional increase in gas prices (only for companies with an increase in KhW costs of more than 30%; credit worth 40%  of gas costs incurred in October-November/2022 </t>
  </si>
  <si>
    <t>Aimed at firms that face increase in unitary natural gas prices above a threshold</t>
  </si>
  <si>
    <t>Targeted road sector support</t>
  </si>
  <si>
    <t>Aimed at the road sector</t>
  </si>
  <si>
    <t>Decreto-legge 17 del 01/03/2022 - art 6- https://def.finanze.it/DocTribFrontend/getAttoNormativoDetail.do?ACTION=getArticolo&amp;id={70AD5A71-052C-4106-A65B-C2791587E511}&amp;codiceOrdinamento=200000200000000&amp;articolo=Articolo%202</t>
  </si>
  <si>
    <t>Tax credit for fuel purchases in agriculture and fisheries - Q1</t>
  </si>
  <si>
    <t>Decree-Law 21 of 21/03/2022 n. 21 - art 18</t>
  </si>
  <si>
    <t>Tax credit for fuels purchases in agriculture and fisheries - extended to Q3</t>
  </si>
  <si>
    <t>Decreto-legge del 09/08/2022 n. 115 - article 7 - https://def.finanze.it/DocTribFrontend/getAttoNormativoDetail.do?ACTION=getArticolo&amp;id={3A3CC33D-5DEC-4A93-BDF4-6139EF398468}&amp;codiceOrdinamento=200000100000000&amp;articolo=Articolo%202</t>
  </si>
  <si>
    <t>Tax credit for fuels purchases in agriculture and fisheries - extended to Q4</t>
  </si>
  <si>
    <t>DL 144/2022, art 2 (https://www.gazzettaufficiale.it/eli/id/2022/09/23/22G00154/sg, see also NADEF 2022 page 98 https://www.dt.mef.gov.it/export/sites/sitodt/modules/documenti_it/analisi_progammazione/documenti_programmatici/nadef_2022/NADEF-2022.pdf)</t>
  </si>
  <si>
    <t>Road freight tax credit on diesel</t>
  </si>
  <si>
    <t>Aimed at road freight service providers</t>
  </si>
  <si>
    <t>Decree law 50 (17 may 2022) - art 3</t>
  </si>
  <si>
    <t>Fund to support increased costs of freight transport</t>
  </si>
  <si>
    <t>Aimed at freight service providers</t>
  </si>
  <si>
    <t>DL 144/2022, art 14 (https://www.gazzettaufficiale.it/eli/id/2022/09/23/22G00154/sg, see also NADEF 2022 page 98 https://www.dt.mef.gov.it/export/sites/sitodt/modules/documenti_it/analisi_progammazione/documenti_programmatici/nadef_2022/NADEF-2022.pdf)</t>
  </si>
  <si>
    <t>Aimed at social bonus recipients</t>
  </si>
  <si>
    <t>Decreto-legge 17 del 01/03/2022 - art 3- https://def.finanze.it/DocTribFrontend/getAttoNormativoDetail.do?ACTION=getArticolo&amp;id={70AD5A71-052C-4106-A65B-C2791587E511}&amp;codiceOrdinamento=200000200000000&amp;articolo=Articolo%202</t>
  </si>
  <si>
    <t>Increase maximum elegibility threshold to access social bonus to ISEE12000 (prev 8700)</t>
  </si>
  <si>
    <t>Decree-Law 21 of 21/03/2022 n. 21 - art 6</t>
  </si>
  <si>
    <t>Decreto-legge del 09/08/2022 n. 115 - article 1 - https://def.finanze.it/DocTribFrontend/getAttoNormativoDetail.do?ACTION=getArticolo&amp;id={3A3CC33D-5DEC-4A93-BDF4-6139EF398468}&amp;codiceOrdinamento=200000100000000&amp;articolo=Articolo%201</t>
  </si>
  <si>
    <t xml:space="preserve">EUR 200 bonus for all employees who earn less than EUR 2692pm. </t>
  </si>
  <si>
    <t>Aimed at employees whose income is below a threshold</t>
  </si>
  <si>
    <t>Decree law 50 (17 may 2022) - art 31</t>
  </si>
  <si>
    <t xml:space="preserve">EUR 150 bonus for all employees who earn less than EUR 1538pm. </t>
  </si>
  <si>
    <t>DL 144/2022, art 18 (https://www.gazzettaufficiale.it/eli/id/2022/09/23/22G00154/sg, see also NADEF 2022 page 98 https://www.dt.mef.gov.it/export/sites/sitodt/modules/documenti_it/analisi_progammazione/documenti_programmatici/nadef_2022/NADEF-2022.pdf)</t>
  </si>
  <si>
    <t>EUR 200 bonus for all pensioners earning less than EUR 35 000 pa</t>
  </si>
  <si>
    <t>Decree law 50 (17 may 2022) - art 32</t>
  </si>
  <si>
    <t>EUR 150 bonus for all pensioners earning less than EUR 20 000 pa</t>
  </si>
  <si>
    <t>DL 144/2022, art 19 (https://www.gazzettaufficiale.it/eli/id/2022/09/23/22G00154/sg, see also NADEF 2022 page 98 https://www.dt.mef.gov.it/export/sites/sitodt/modules/documenti_it/analisi_progammazione/documenti_programmatici/nadef_2022/NADEF-2022.pdf)</t>
  </si>
  <si>
    <t>EUR 200 bonus for self-employed</t>
  </si>
  <si>
    <t>Aimed at the self-employed</t>
  </si>
  <si>
    <t>Decree law 50 (17 may 2022) - art 33</t>
  </si>
  <si>
    <t>Increase of EUR 150 of the bonus for self-employed earning up to EUR 20,000pa</t>
  </si>
  <si>
    <t>Aimed at the self-employed who earn below an income threshold</t>
  </si>
  <si>
    <t>DL 144/2022, art 20 (https://www.gazzettaufficiale.it/eli/id/2022/09/23/22G00154/sg, see also NADEF 2022 page 98 https://www.dt.mef.gov.it/export/sites/sitodt/modules/documenti_it/analisi_progammazione/documenti_programmatici/nadef_2022/NADEF-2022.pdf)</t>
  </si>
  <si>
    <t xml:space="preserve">EUR 200 bonus for employees who didn't benefit from the bonus in 17 May decree, provided they are in employment in July 2022. </t>
  </si>
  <si>
    <t>Decreto-legge del 09/08/2022 n. 115 - article 22 - https://def.finanze.it/DocTribFrontend/getAttoNormativoDetail.do?ACTION=getArticolo&amp;id={3A3CC33D-5DEC-4A93-BDF4-6139EF398468}&amp;codiceOrdinamento=200000100000000&amp;articolo=Articolo%201</t>
  </si>
  <si>
    <t>EUR 200 bonus for pensioners who didn't benefit from the bonus in 17 May decree</t>
  </si>
  <si>
    <t>Aimed at pensioners, researchers and sports workers</t>
  </si>
  <si>
    <t xml:space="preserve">Gross fiscal cost reflects the actual expenditure. Sports workers excluded according to the EC criteria (EUR 30 M). </t>
  </si>
  <si>
    <t>EUR 200 bonus for self-employed - increased funding by EUR100 million</t>
  </si>
  <si>
    <t>Decreto-legge del 09/08/2022 n. 115 - article 23 - extends Decree law 50 (17 may 2022) - art 33</t>
  </si>
  <si>
    <t>EUR 60 public transport bonus for individuals with an income less than EUR 35000 pa</t>
  </si>
  <si>
    <t>Aimed at all individuals whose income is below a threshold</t>
  </si>
  <si>
    <t>Decree law 50 (17 may 2022) - art 35</t>
  </si>
  <si>
    <t>EUR 60 public transport bonus - additional funds</t>
  </si>
  <si>
    <t>Tax credit for firms to partially compensate for the extra costs incurred due to the exceptional increase in gas prices (only for companies with an increase in unitary costs of more than 30%; credit worth 40% of gas costs incurred in December/2022).</t>
  </si>
  <si>
    <t>Art 1 DL 176/2022 (Aiuti Quater)</t>
  </si>
  <si>
    <t>Tax credit for firms to partially compensate for the extra costs incurred due to the exceptional increase in energy prices (only for companies with an increase in KhW costs of more than 30%; credit worth 40% (30%) of electricity costs incurred in December/2022 for electricity intensive companies (all others)).</t>
  </si>
  <si>
    <t>Aimed at firms that face natural gas prices above a threshold. Support is larger for energy intensive firms.</t>
  </si>
  <si>
    <t>The cut was reduced for the month of December 2022, lowering the cost (D.L. No. 179/2022).</t>
  </si>
  <si>
    <t>Art 2 DL 176/2022 (Aiuti Quater)</t>
  </si>
  <si>
    <t>Reduction of system charges («trasporto e gestione del contatore» e «oneri generali di sistema») in electricty bills for non-residential users with low installed capacity</t>
  </si>
  <si>
    <t>Aimed at all firms whose electricity consumption is below a threshold</t>
  </si>
  <si>
    <t>Art 6 DL 41/2021 https://def.finanze.it/DocTribFrontend/getAttoNormativoDetail.do?ACTION=getArticolo&amp;id={D5DD983D-2D31-467D-86E2-D03A581EDF0C}&amp;codiceOrdinamento=200000600000000&amp;articolo=Articolo%206</t>
  </si>
  <si>
    <t>Art 5 DL 73/2021 https://def.finanze.it/DocTribFrontend/getAttoNormativoDetail.do?ACTION=getArticolo&amp;id={DD8D761A-0BA9-4BAE-8E54-6E988AD1509E}&amp;codiceOrdinamento=200000500000000&amp;articolo=Articolo%205</t>
  </si>
  <si>
    <t xml:space="preserve">Reduction of system charges («trasporto e gestione del contatore» e «oneri generali di sistema») in electricty bills for all users </t>
  </si>
  <si>
    <t>Law 106/2021 which amended DL 73/2021 by adding art 5bis https://def.finanze.it/DocTribFrontend/getAttoNormativoDetail.do?ACTION=getArticolo&amp;id={DD8D761A-0BA9-4BAE-8E54-6E988AD1509E}&amp;codiceOrdinamento=200000500000200&amp;articolo=Articolo%205%20bis</t>
  </si>
  <si>
    <t>Art 1 of DL 130/2021 https://def.finanze.it/DocTribFrontend/getAttoNormativoDetail.do?ACTION=getArticolo&amp;id={467D69F3-021F-4342-8524-36A26B49D9A1}&amp;codiceOrdinamento=200000100000000&amp;articolo=Articolo%201</t>
  </si>
  <si>
    <t>Reuction of VAT rate on gas to 5%</t>
  </si>
  <si>
    <t>No cost estimate available (input based on cost estimate for same measure in Q2 2022)</t>
  </si>
  <si>
    <t>Art 2 of DL 130/2021 https://def.finanze.it/DocTribFrontend/getAttoNormativoDetail.do?ACTION=getArticolo&amp;id={467D69F3-021F-4342-8524-36A26B49D9A1}&amp;codiceOrdinamento=200000200000000&amp;articolo=Articolo%202</t>
  </si>
  <si>
    <t>2022 budget law</t>
  </si>
  <si>
    <t>20% tax credit for fuel purchases in agriculture and fisheries - 2023Q1</t>
  </si>
  <si>
    <t>fuel oil; diesel</t>
  </si>
  <si>
    <t>No cost estimate available (input based on cost estimate for same measure in Q4 2022)</t>
  </si>
  <si>
    <t>Budget law 2023 - art 11</t>
  </si>
  <si>
    <t>Price cap fixed at 180KhW for electricity producers from RES + lignite and nuclear.</t>
  </si>
  <si>
    <t>There should be no cost for the government (just less profits for energy producers). Since current prices are well below 180KhW it is unlikely that it will apply.</t>
  </si>
  <si>
    <t>Budget law 2023 - art 9</t>
  </si>
  <si>
    <t>Increase maximum elegibility threshold to access social bonus to ISEE15000 (prev 12000)</t>
  </si>
  <si>
    <t>Budget law 2023 - art 5</t>
  </si>
  <si>
    <t>System charges in natural gas bills kept at same level as 2022Q4</t>
  </si>
  <si>
    <t>Budget law 2023 - art 4</t>
  </si>
  <si>
    <t>Elimination of system charges in electricity bills for households and firms (only firms with installed capacity up to 16Kwh).</t>
  </si>
  <si>
    <t>Fund for household with members suffering severe illness needing electric energy to fuel medical equipment</t>
  </si>
  <si>
    <t>Aimed at households with health care needs</t>
  </si>
  <si>
    <t>DL 4/2022</t>
  </si>
  <si>
    <t>Financing of Guarantee fund for SMEs</t>
  </si>
  <si>
    <t>Guarantee schemes extended to safeguard firms suffering liquidity crises due to energy prices.</t>
  </si>
  <si>
    <t>DL 21/2022</t>
  </si>
  <si>
    <t>Tax credit for fuels purchases in agriculture and fisheries - extended to Q2</t>
  </si>
  <si>
    <t>DL 50/2022</t>
  </si>
  <si>
    <t>Contribution for firms in passenger transport services</t>
  </si>
  <si>
    <t>Aimed at passenger transport sector</t>
  </si>
  <si>
    <t>Transfer to ISMEA to loan guarantees for firms in agricultural and fishing sectors</t>
  </si>
  <si>
    <r>
      <t>Further reduction of general system charges on gas for consumption below 5,000 m</t>
    </r>
    <r>
      <rPr>
        <i/>
        <vertAlign val="superscript"/>
        <sz val="8"/>
        <color theme="1"/>
        <rFont val="Arial"/>
        <family val="2"/>
      </rPr>
      <t>3</t>
    </r>
    <r>
      <rPr>
        <i/>
        <sz val="8"/>
        <color theme="1"/>
        <rFont val="Arial"/>
        <family val="2"/>
      </rPr>
      <t xml:space="preserve"> - Q3</t>
    </r>
  </si>
  <si>
    <t>Automatic social bonuses to eligible households</t>
  </si>
  <si>
    <t xml:space="preserve">The bonus is provided from 1/1/2022 even if the ISEE certificate to be eligible is obtained after that date. </t>
  </si>
  <si>
    <t>Increase of social security contribution cut from 0.8 to 2 p.p. in 2022, for low income-employees</t>
  </si>
  <si>
    <t>Aimed at low-income employees</t>
  </si>
  <si>
    <t>The SSC cut provided for by the 2022 budget law in favour of workers with annual income &lt;35,000 €, is raised to 2 p.p.</t>
  </si>
  <si>
    <t>DL 115/2022</t>
  </si>
  <si>
    <t>2 p.p. increase of the pensions below 2,692 € in the months from october to december 2022</t>
  </si>
  <si>
    <t xml:space="preserve">EUR 60 public transport bonus - additional funds
</t>
  </si>
  <si>
    <t>DL 144/2022</t>
  </si>
  <si>
    <t xml:space="preserve">EUR 150 bonus for categories already eligible for the EUR 200 bonus
</t>
  </si>
  <si>
    <t xml:space="preserve">EUR 150 bonus for Citizens' Income and other welfare transfers beneficiaries
</t>
  </si>
  <si>
    <t>Aimed at citizens' income recipients</t>
  </si>
  <si>
    <t>Increase of non-taxable corporate welfare transfers from 600 to 3000€</t>
  </si>
  <si>
    <t>Households: all</t>
  </si>
  <si>
    <t>Contributions to bills payments included among fringe benefits.</t>
  </si>
  <si>
    <t>DL 176/2022</t>
  </si>
  <si>
    <t>Transfer to CSEA to finance the social bonuses</t>
  </si>
  <si>
    <t>Transfer to CSEA to finance the reduction of energy costs on final users</t>
  </si>
  <si>
    <t>Ministerial Decree of 21/10/2022</t>
  </si>
  <si>
    <t>Reduced VAT rate of 5% in Q1 2023 for the thermal energy supply and district heating sector</t>
  </si>
  <si>
    <t>L. 197/2022</t>
  </si>
  <si>
    <t>Reduced VAT rate of 10% in 2023 for pellet fuels</t>
  </si>
  <si>
    <t>Suspension of natural gas supply interruption proceedings for end customers directly connected to the natural gas transport network.</t>
  </si>
  <si>
    <t>Fund to limit the effects on final users of surging prices on gas sector</t>
  </si>
  <si>
    <t>Institution of a fund at Ministry of Environment to limit the effects on end customers of surging prices on gas sector.</t>
  </si>
  <si>
    <t>Prolongation to 2023 of the social security contribution cut for low income employees</t>
  </si>
  <si>
    <t>2p.p. for employees with annual income &lt; EUR 35,000;
3p.p. for employees with annual income &lt; EUR 25,000;</t>
  </si>
  <si>
    <t>Financing of guarantee funds</t>
  </si>
  <si>
    <t>Aimed at SMEs and firms in agricultural and fishing sectors</t>
  </si>
  <si>
    <t>Financing of Guarantee Fund for SMEs and of ISMEA for agricoltural and fishing sectors</t>
  </si>
  <si>
    <t>Extraordinary contribution to enterprises operating in the road transport sector for the diesel expenditure used for vehicles of category euro-5 or higher.</t>
  </si>
  <si>
    <t xml:space="preserve">Aimed at firms in road transport </t>
  </si>
  <si>
    <t>DL 5/2023</t>
  </si>
  <si>
    <t>Expansion of the social bonus to help disadvantaged households pay for electricity and gas bills</t>
  </si>
  <si>
    <t>Art. 1 DL 34 30/Mar/2023 https://www.gazzettaufficiale.it/eli/id/2023/03/30/23G00042/sg</t>
  </si>
  <si>
    <t>Art. 2 DL 34 30/Mar/2023 https://www.gazzettaufficiale.it/eli/id/2023/03/30/23G00042/sg</t>
  </si>
  <si>
    <t>Elimination of system charges in gas bills for households and firms.</t>
  </si>
  <si>
    <t>Contribution equal to fixed sum X (differentiated by region based on geography) multiplied by the number of days in which the gas price is above 45 EUR/mWh in the quarter for all households not qualifying to the social bonus.</t>
  </si>
  <si>
    <t>Aimed at those that do not get the social bonus</t>
  </si>
  <si>
    <t>Art. 3 DL 34 30/Mar/2023 https://www.gazzettaufficiale.it/eli/id/2023/03/30/23G00042/sg</t>
  </si>
  <si>
    <t>Tax credit for firms to partially compensate for the extra costs incurred due to the exceptional increase in gas and electricity prices (only for companies with an increase in KhW costs of more than 30% between 2019Q2 and 2023Q2; credit worth 20% for gas expenditures and 20%/10% for electricity-intensive/non-electricity-intensive firms for electricity expenditures).</t>
  </si>
  <si>
    <t>Art. 4 DL 34 30/Mar/2023 https://www.gazzettaufficiale.it/eli/id/2023/03/30/23G00042/sg</t>
  </si>
  <si>
    <t>Public transport bonus for individuals with an income less than EUR 20 000.</t>
  </si>
  <si>
    <t>Tax credit for firms to partially compensate for the extra costs incurred due to the exceptional increase in energy prices (only for companies with an increase in unitary costs of more than 30%; credit worth 45% (35%) of electricity costs for electricity-intensive companies (all others) incurred in January-March 2023).</t>
  </si>
  <si>
    <t>Aimed at firms that face an increase in unitary natural gas and electricity prices above a threshold</t>
  </si>
  <si>
    <t>Initial cost estimate (as in  https://www.google.com/url?sa=t&amp;rct=j&amp;q=&amp;esrc=s&amp;source=web&amp;cd=&amp;ved=2ahUKEwiR-OSlj-j-AhUBU6QEHVShD804ChAWegQIFBAB&amp;url=https%3A%2F%2Fwww.rgs.mef.gov.it%2F_Documenti%2FVERSIONE-I%2FAttivit--i%2FContabilit_e_finanza_pubblica%2FPRdEF%2F2023%2FLB-2023-2025.xlsx&amp;usg=AOvVaw26yR6Sdt_IJxsT2CqJLu9x) minus ex-post savings (as in DEF, page 141, https://commission.europa.eu/system/files/2023-05/2023-Italy-SP_it.pdf)</t>
  </si>
  <si>
    <t>Budget law 2023 - art 3</t>
  </si>
  <si>
    <t>Tax credit for firms to partially compensate for the extra costs incurred due to the exceptional increase in energy prices (only for companies with an increase in unitary costs of more than 30%; credit  worth 45% of gas costs (no distinction based on intensity) incurred in January-March 2023).</t>
  </si>
  <si>
    <t>Japan</t>
  </si>
  <si>
    <t>JPN</t>
  </si>
  <si>
    <t xml:space="preserve">Mitigation measure for drastic fuel price increases（燃料油価格激変緩和事業）
A subisidy is provided for wholesale energy distributers to limit retail price increases of gasoline, diesel oil, kerosene, fuel oil and aircraft fuel.
As of 30 January 2023, the upper limit of the support rate is 33 yen per litre and 1/2 of the amount exceeding 33 yen is also supported. (The support rate is planned to be gradually reduced.) </t>
  </si>
  <si>
    <t>JPY</t>
  </si>
  <si>
    <t>Aimed at energy distributors as the initial recipient</t>
  </si>
  <si>
    <t>gasoline; diesel oil; kerosene; fuel oil; aircraft fuel</t>
  </si>
  <si>
    <t>Gross fiscal cost is an approximate number.</t>
  </si>
  <si>
    <t>https://nenryo-gekihenkanwa.jp/</t>
  </si>
  <si>
    <r>
      <rPr>
        <i/>
        <sz val="8"/>
        <color theme="1"/>
        <rFont val="Arial"/>
        <family val="2"/>
      </rPr>
      <t>Measure for the promotion of efficient electricity use</t>
    </r>
    <r>
      <rPr>
        <i/>
        <sz val="8"/>
        <color theme="1"/>
        <rFont val="游ゴシック Light"/>
        <family val="3"/>
        <charset val="128"/>
      </rPr>
      <t xml:space="preserve">（電気利用効率化促進対策事業）
</t>
    </r>
    <r>
      <rPr>
        <i/>
        <sz val="8"/>
        <color theme="1"/>
        <rFont val="Arial"/>
        <family val="2"/>
      </rPr>
      <t>Utilising the existing cash-back scheme operated by energy retailors, indirect benefits are provided for households and businesses, with incentivising electricity saving.  
If a household (or a company) decided to newly participate in the scheme, then the electricity retailor provides benefits equivalent to 2,000 yen for the household (or 200,000 yen for the company). The government compensate the benefits
According to the amount of electricity saved, participants will earn the extra benefits(*) in addition to those provided by energy retailors.
(*)The benefits per month equivalent to 1000 yen for the household (20,000 yen for the company) and those per kWh during the time specified by energy retailors equivalent to maximum 40 yen.</t>
    </r>
    <r>
      <rPr>
        <i/>
        <strike/>
        <sz val="8"/>
        <color theme="1"/>
        <rFont val="Arial"/>
        <family val="2"/>
      </rPr>
      <t xml:space="preserve">
</t>
    </r>
  </si>
  <si>
    <t>Other</t>
    <phoneticPr fontId="5" type="noConversion"/>
  </si>
  <si>
    <t>Gross fiscal cost is an approximate number.</t>
    <phoneticPr fontId="5" type="noConversion"/>
  </si>
  <si>
    <t xml:space="preserve">
https://www.meti.go.jp/main/yosan/yosan_fy2022/pdf/yobi_denki.pdf
https://setsuden.go.jp/business/
</t>
  </si>
  <si>
    <r>
      <rPr>
        <i/>
        <sz val="8"/>
        <color theme="1"/>
        <rFont val="Arial"/>
        <family val="2"/>
      </rPr>
      <t>Special benefits to mitigate rising electricity, fuel and food costs</t>
    </r>
    <r>
      <rPr>
        <i/>
        <sz val="8"/>
        <color theme="1"/>
        <rFont val="游ゴシック Light"/>
        <family val="3"/>
        <charset val="128"/>
      </rPr>
      <t xml:space="preserve">（電力・ガス・食料品等価格高騰緊急支援給付金）
</t>
    </r>
    <r>
      <rPr>
        <i/>
        <sz val="8"/>
        <color theme="1"/>
        <rFont val="Arial"/>
        <family val="2"/>
      </rPr>
      <t>Special benefits are provided for low-income households to support their cost-of-living difficulties due to the rise of electricity, fuel and food costs. Benefit amount is 50,000 yen per household.</t>
    </r>
    <r>
      <rPr>
        <i/>
        <strike/>
        <sz val="8"/>
        <color theme="1"/>
        <rFont val="Arial"/>
        <family val="2"/>
      </rPr>
      <t xml:space="preserve">
</t>
    </r>
  </si>
  <si>
    <t>Income support (non-energy-related)</t>
    <phoneticPr fontId="5" type="noConversion"/>
  </si>
  <si>
    <t>Households: Vulnerable</t>
    <phoneticPr fontId="5" type="noConversion"/>
  </si>
  <si>
    <t xml:space="preserve">Aimed at households whose income is below a threshold
</t>
  </si>
  <si>
    <t>electricity; gas; diesel; gasoline</t>
  </si>
  <si>
    <t xml:space="preserve">Gross fiscal cost is an approximate number.
</t>
  </si>
  <si>
    <t xml:space="preserve">https://www5.cao.go.jp/keizai1/bukkahikazei/index.html
</t>
  </si>
  <si>
    <r>
      <rPr>
        <i/>
        <sz val="8"/>
        <color theme="1"/>
        <rFont val="Arial"/>
        <family val="2"/>
      </rPr>
      <t>Special grant for local governments to mitigate rising electricity, fuel and food costs</t>
    </r>
    <r>
      <rPr>
        <i/>
        <sz val="8"/>
        <color theme="1"/>
        <rFont val="游ゴシック Light"/>
        <family val="3"/>
        <charset val="128"/>
      </rPr>
      <t xml:space="preserve">（電力・ガス・食料品等価格高騰重点支援地方交付金）
</t>
    </r>
    <r>
      <rPr>
        <i/>
        <sz val="8"/>
        <color theme="1"/>
        <rFont val="Arial"/>
        <family val="2"/>
      </rPr>
      <t xml:space="preserve">Special grants are provided to fiscally support local government taking measures to mitigate the negative impact on households and businesses of rising electricity, fuel and food prices.
</t>
    </r>
    <r>
      <rPr>
        <i/>
        <strike/>
        <sz val="8"/>
        <color theme="1"/>
        <rFont val="Arial"/>
        <family val="2"/>
      </rPr>
      <t xml:space="preserve">
</t>
    </r>
  </si>
  <si>
    <t xml:space="preserve">Aimed at local governments supporting households and businesses affected by electricity, fuel and food price increases
</t>
  </si>
  <si>
    <t xml:space="preserve">https://www.chisou.go.jp/tiiki/rinjikoufukin/pdf/220909_sankoushiryou.pdf
</t>
  </si>
  <si>
    <r>
      <rPr>
        <i/>
        <sz val="8"/>
        <color theme="1"/>
        <rFont val="Arial"/>
        <family val="2"/>
      </rPr>
      <t>Mitigation measure for electricity and gas price increases</t>
    </r>
    <r>
      <rPr>
        <i/>
        <sz val="8"/>
        <color theme="1"/>
        <rFont val="游ゴシック Light"/>
        <family val="3"/>
        <charset val="128"/>
      </rPr>
      <t>（電気・ガス価格激変緩和対策事業）</t>
    </r>
    <r>
      <rPr>
        <i/>
        <sz val="8"/>
        <color theme="1"/>
        <rFont val="Arial"/>
        <family val="2"/>
      </rPr>
      <t xml:space="preserve"> 
A subisidy is provided for electricity / city gas retailors to mitigate retail price increases of electricity and city gas.
Electricity support rate; low-voltage contracts (mainly for households);  7 yen per kWh, high-voltage contracts (mainly for companies); 3.5 yen per kWh
Gas support rate; 30 yen per m3 (for annual contracts of less than 10 million m3)
The support rates are planned to be reduced in September.</t>
    </r>
    <r>
      <rPr>
        <i/>
        <strike/>
        <sz val="8"/>
        <color theme="1"/>
        <rFont val="Arial"/>
        <family val="2"/>
      </rPr>
      <t xml:space="preserve">
</t>
    </r>
  </si>
  <si>
    <t>Aimed at energy retailors as the initial recipient</t>
    <phoneticPr fontId="5" type="noConversion"/>
  </si>
  <si>
    <t>electricity; city gas</t>
  </si>
  <si>
    <t xml:space="preserve">Gross fiscal cost is an approximate number.
Beneficiaries include only low-voltage or high-voltage electricity users and city gas users with annual contracts of less than 10 million m3.
</t>
  </si>
  <si>
    <t xml:space="preserve">https://denkigas-gekihenkanwa.go.jp/
</t>
  </si>
  <si>
    <r>
      <rPr>
        <i/>
        <sz val="8"/>
        <color theme="1"/>
        <rFont val="Arial"/>
        <family val="2"/>
      </rPr>
      <t>Special grant for local governments to mitigate rising electricity, fuel and food costs</t>
    </r>
    <r>
      <rPr>
        <i/>
        <sz val="8"/>
        <color theme="1"/>
        <rFont val="游ゴシック Light"/>
      </rPr>
      <t xml:space="preserve">（電力・ガス・食料品等価格高騰重点支援地方交付金）
</t>
    </r>
    <r>
      <rPr>
        <i/>
        <sz val="8"/>
        <color theme="1"/>
        <rFont val="Arial"/>
        <family val="2"/>
      </rPr>
      <t xml:space="preserve">Special grants are provided to fiscally support local government taking measures to mitigate the negative impact on households and businesses of rising electricity, fuel and food prices.
</t>
    </r>
    <r>
      <rPr>
        <i/>
        <strike/>
        <sz val="8"/>
        <color theme="1"/>
        <rFont val="Arial"/>
        <family val="2"/>
      </rPr>
      <t xml:space="preserve">
</t>
    </r>
  </si>
  <si>
    <t xml:space="preserve">https://www.cas.go.jp/jp/seisaku/bukka/dai8/siryou.pdf
</t>
  </si>
  <si>
    <t>Decrease of the renewable energy levy on electricity from 3.45 yen/kWh to 1.4 yen/kWh. 
(Average household use 400kWh/month)</t>
  </si>
  <si>
    <t>No fiscal support (closed in electricity market). 
Total estimated annual amount of electricity use in FY2023 is 794.6 TWh (reducing JPY 1.6 trillion yen)</t>
  </si>
  <si>
    <t xml:space="preserve">https://www.cas.go.jp/jp/seisaku/bukka/dai8/siryou.pdf
https://www.meti.go.jp/press/2022/03/20230324004/20230324004.html
</t>
  </si>
  <si>
    <t>Korea</t>
  </si>
  <si>
    <t>KOR</t>
  </si>
  <si>
    <t>Government decided to extend 20% tax cuts on gasoline, diesel and liquefied petroleum gas (LPG) and 0% quota tariff for liquefied natural gas (LPG) from November 2021 until Apr 2022. In March 2022, the government announced to extend the program until July 2022. The tax cut is equivalent to a reduction of KRW 164/litre of gas and KRW 116/litre of diesel. 
(Added by ECO on 6 September) 
In May, the government  increased the temporary fuel tax cut on gasoline, diesel and liquefied petroleum gas from 20% to 30%. 
In July, the government increased the temporary fuel tax cut on gasoline, diesel and liquefied petroleum gas from 30% to 37% and extended it until the end of 2022. </t>
  </si>
  <si>
    <t>gasoline; diesel; LPG</t>
  </si>
  <si>
    <t xml:space="preserve">In April, the government decided to increase the tax cut from 20% to 30%, and to 37% in July. The cost was updated. </t>
  </si>
  <si>
    <t>http://www.koreaherald.com/view.php?ud=20220304000648
https://oecdecoscope.blog/2021/10/22/at-the-cross-roads-of-a-low-carbon-transition-what-can-we-learn-from-the-current-energy-crisis/
https://www.koreatimes.co.kr/www/biz/2022/04/488_326761.html?tw</t>
  </si>
  <si>
    <t>In July, the government temporarily expanded energy vouchers for low-income households. </t>
  </si>
  <si>
    <t>In July, the government earmarked additional financial support estimated at KRW 480 billion to shoulder high living costs of low-income households. </t>
  </si>
  <si>
    <t>In November, government applied the zero-tariff for liquefied natural gas (LNG), liquified petrolium gas(LPG) and oils to produce LPG imports within the quota to March 2023.</t>
  </si>
  <si>
    <t>heating; natural gas; LPG</t>
  </si>
  <si>
    <t>https://en.yna.co.kr/view/AEN20221028003500320?section=search</t>
  </si>
  <si>
    <t xml:space="preserve">Government extended 37% tax cuts on gasoline, diesel and liquefied petroleum gas (LPG), until end of April 2023, but lowered it for gasoline to 25%.  </t>
  </si>
  <si>
    <t>https://en.yna.co.kr/search/index?lang=EN&amp;query=gasoline%20tax</t>
  </si>
  <si>
    <t>The government doubled energy vouchers for low-income households during the winter and summer season</t>
  </si>
  <si>
    <t>http://www.koreaherald.com/view.php?ud=20230126000546</t>
  </si>
  <si>
    <t>The government earmarked the range of discounts for gas bills would be doubled to 18,000 won-72,000 won for a separate 1.6 million low-income households.</t>
  </si>
  <si>
    <t>Government extended tax cuts on gasoline,(25%) diesel (37%) and liquefied petroleum gas (LPG), until end of  Aug 2023</t>
  </si>
  <si>
    <t>Lithuania</t>
  </si>
  <si>
    <t>LTU</t>
  </si>
  <si>
    <t>Compensation for gas and electricity prices</t>
  </si>
  <si>
    <t xml:space="preserve">The Government’s resolution stipulates that residents will receive the compensation if their electricity price exceeds 28 ct/kWh (including VAT), however, the compensation size shall not exceed 28.5 ct/kWh (including VAT). The compensated natural gas part, which is related to natural gas acquisition costs, for private consumers will amount 0.99 EUR/m3 (including VAT). </t>
  </si>
  <si>
    <t>https://finmin.lrv.lt/en/news/the-eur-2-26-billion-package-presented-to-counter-the-effects-of-inflation-and-to-strengthen-energy-independence 
https://view.news.eu.nasdaq.com/view?id=b5fabb72bbd43bc23527e0b851277c8db&amp;lang=en</t>
  </si>
  <si>
    <t>Support measures for affected sectors</t>
  </si>
  <si>
    <t>https://finmin.lrv.lt/en/news/the-eur-2-26-billion-package-presented-to-counter-the-effects-of-inflation-and-to-strengthen-energy-independence</t>
  </si>
  <si>
    <t>Increase in old-age pensions</t>
  </si>
  <si>
    <t>Aimed at old-age pensioners</t>
  </si>
  <si>
    <t>The estimated cost of the energy-relief part of the measure is until Dec-22.</t>
  </si>
  <si>
    <t>Increase in the non-taxable amount by 35%</t>
  </si>
  <si>
    <t>Higher social benefits and heating compensations</t>
  </si>
  <si>
    <t>Increase in social assistance and public pensions</t>
  </si>
  <si>
    <t>Aimed at public pension recipients</t>
  </si>
  <si>
    <t>Allocation to a new building renovation investment platform</t>
  </si>
  <si>
    <t>Grants for green renovation and modernisation of multi-appartment buildings</t>
  </si>
  <si>
    <t>Subsidies to install private charging infrastructure for electric vehicles</t>
  </si>
  <si>
    <t>Subsidies to install solar power stations</t>
  </si>
  <si>
    <t>solar</t>
  </si>
  <si>
    <t>Subsidies to replace biomass and fossil fuel boilers by technologically advanced installations</t>
  </si>
  <si>
    <t>biomass; fossil fuels</t>
  </si>
  <si>
    <t>Subsidies to finance the deployment of solar, wind farm, and electricity storage batteries in businesses</t>
  </si>
  <si>
    <t>solar; wind; electricity</t>
  </si>
  <si>
    <t>Compensation for gas and electricity prices for households and firms</t>
  </si>
  <si>
    <t xml:space="preserve">No breakdown available between households and firms in the 2023 Budget at a Glance.
The Government’s resolution stipulates that residents will receive the compensation if their electricity price exceeds 28 ct/kWh (including VAT), however, the compensation size shall not exceed 28.5 ct/kWh (including VAT). The compensated natural gas part, which is related to natural gas acquisition costs, for private consumers will amount 0.99 EUR/m3 (including VAT). </t>
  </si>
  <si>
    <t>https://finmin.lrv.lt/uploads/finmin/documents/files/2023_BUDGET%20AT%20A%20GLANCE_ENG.pdf
https://view.news.eu.nasdaq.com/view?id=b5fabb72bbd43bc23527e0b851277c8db&amp;lang=en</t>
  </si>
  <si>
    <t>Possibility to conclude tax loan agreements with reduced interest and suspension of tax recovery for energy-intensive firms</t>
  </si>
  <si>
    <t>https://finmin.lrv.lt/uploads/finmin/documents/files/2023_BUDGET%20AT%20A%20GLANCE_ENG.pdf</t>
  </si>
  <si>
    <t>VAT relief for catering services and culture, recreation and sporting events, and entertainment services</t>
  </si>
  <si>
    <t>Assumed to only concern households since it is a VAT relief</t>
  </si>
  <si>
    <t>VAT relief for central heating</t>
  </si>
  <si>
    <t>Luxembourg</t>
  </si>
  <si>
    <t>LUX</t>
  </si>
  <si>
    <t>An energy bonus for low-income households has been introduced: households beneficiaries of the cost-of-living allowance (AVC) will thus receive a single premium of at least €200 and maximum €400 depending on the composition of the household. This single premium may also be requested by households that are not eligible for the AVC, but whose income is up to 25% higher than the minimum-eligible income. Households benefiting from the AVC will automatically benefit from it; requests refused under the normal plan will be re-examined in accordance with the new provisions without them needing to be reintroduced. All other households must submit their application by September 30 at the latest.</t>
  </si>
  <si>
    <t>Luxembourg authorities</t>
  </si>
  <si>
    <t xml:space="preserve">Energy Tax measures [Le crédit d’impôt énergie] for low income people: of EUR 86 monthly for annual salaries and pensions between EUR 936 and EUR 44000, and of at least EUR 76 for annual salaries and pensions between EUR 44001 and EUR 68000. Above EUR 68000, the credit will be phased out and become nihil for annual salaries and pensions exceeding EUR 100 000. </t>
  </si>
  <si>
    <t>Modification of the aid scheme for companies affected by the rise in energy prices (law 15/07/22)</t>
  </si>
  <si>
    <t>New energy aid for businesses</t>
  </si>
  <si>
    <t>Support for companies affected by the rise in energy prices</t>
  </si>
  <si>
    <t>The government halved the charge that each consumer pays in the price of electricity to finance subsidies for renewable energy (applied for the full calendar year of 2022). At the time this measure represented a saving of 1.8 cents per kilowatt-hour, for the calendar year 2022.  (Baisse de la contribution au mécanisme de contribution)</t>
  </si>
  <si>
    <t>Limitation of gas price increases to +15% for households (including network fee subsidy)</t>
  </si>
  <si>
    <t>Stabilisation of the price of electricity for households (For electricity, prices will be "stabilized for all households with an annual consumption of less than 25,000 kWh" from next January until in December 2023.)</t>
  </si>
  <si>
    <t>Subsidy of the price of diesel used as fuel for households</t>
  </si>
  <si>
    <t>Aimed at households who consume diesel for heating</t>
  </si>
  <si>
    <t>Temporary decrease of one percentage point in VAT rates (standard, intermediate and reduced rate)</t>
  </si>
  <si>
    <t>Renewal of the energy bonus in 2023</t>
  </si>
  <si>
    <t>2023_Luxembourg_SP_2023_fr.pdf (europa.eu)</t>
  </si>
  <si>
    <t>Participation in the financing of the increase in energy costs for accommodation structures</t>
  </si>
  <si>
    <t>Aimed at firms that provide accommodation services</t>
  </si>
  <si>
    <t>Implementation of a measure to mitigate increases in the price of pellets for households</t>
  </si>
  <si>
    <t>pellets</t>
  </si>
  <si>
    <t>Reduction of 7.5 cts/l of fuel and fuel (including extension until 31.08.2022)</t>
  </si>
  <si>
    <t>Energy tax credit paid to REVIS and RPGH beneficiaries  (An energy Tax measures of EUR 68 per month will be paid to individuals entitled to the basic lump-sum (REVIS) paid to low income households to guarantee a basic livelihood and all individuals receiving the social benefit for the severely disable (The Government undertakes to introduce in return a new energy tax credit, socially targeted, to compensate, or even overcompensate for the lowest wages, the loss of household purchasing power))</t>
  </si>
  <si>
    <t>Aimed at social programme beneficiaries</t>
  </si>
  <si>
    <t>Voucher support for energy advice</t>
  </si>
  <si>
    <t>Support scheme in the form of "Solidaritéitspak" guarantees</t>
  </si>
  <si>
    <t>On 1 January 2022 the government increased its cost-of-living allowance by €200 to better protect vulnerable households from rising energy prices.</t>
  </si>
  <si>
    <t>Only overall figure for electricity and gas available. Split between gas and electricity done using 2022 weights.</t>
  </si>
  <si>
    <t>Stabilisation of the price of electricity for households (For electricity, prices will be "stabilized for all households with an annual consumption of less than 25,000 kWh")</t>
  </si>
  <si>
    <t>Subsidy to use car electrict chargning stations</t>
  </si>
  <si>
    <t>No fiscal cost estimate yet available.</t>
  </si>
  <si>
    <t>https://paperjam.lu/article/voici-detail-accord-tripartite</t>
  </si>
  <si>
    <t>Subsidy of the price of diesel used as fuel for households (15 cents per liter)</t>
  </si>
  <si>
    <t>No fiscal cost estimate yet available. Used same figure as for 2023.</t>
  </si>
  <si>
    <t>pellet</t>
  </si>
  <si>
    <t>Subsidy for propane purchase for households</t>
  </si>
  <si>
    <t>propane</t>
  </si>
  <si>
    <t>Renewal of the energy bonus in 2023 (– the energy bonus for beneficiaries of the cost-of-living allowance (AVC) is also renewed. It is between 200 and 400 euros depending on the composition of the household and can also be requested by people whose income is up to 25% higher than the income eligible for stroke (2,258.84 euros gross per month for a single person , 3,388.25 for two, 4,065.91 for three, 4,743.56 euros for a community of four or 5,421.21 euros for five))</t>
  </si>
  <si>
    <t>Energy tax credit paid to REVIS and RPGH beneficiaries  (An energy Tax measures of EUR 84per month will be paid to individuals entitled to the basic lump-sum (REVIS) paid to low income households to guarantee a basic livelihood and all individuals receiving the social benefit for the severely disable (The Government undertakes to introduce in return a new energy tax credit, socially targeted, to compensate, or even overcompensate for the lowest wages, the loss of household purchasing power))</t>
  </si>
  <si>
    <t>Renewal of the energy bonus in 2024</t>
  </si>
  <si>
    <t>https://commission.europa.eu/system/files/2023-04/2023_Luxembourg_SP_2023_fr.pdf</t>
  </si>
  <si>
    <t>Latvia</t>
  </si>
  <si>
    <t>LVA</t>
  </si>
  <si>
    <t xml:space="preserve">The state will guarantee a 50% support in subsidies to municipalities for costs related to the payment of housing benefits until the end of this year. </t>
  </si>
  <si>
    <t>Actual spendings in 2022 5,5 million EUR (14,1 million EUR planned in 2022). https://www.fm.gov.lv/lv/valsts-atbalsta-pasakumi-krizes-situacijas</t>
  </si>
  <si>
    <t xml:space="preserve">Residents over the age of 60 and disabled citizens have been receiving a monthly subsidies of €20 per month from January 2022 until the end of April 2022. </t>
  </si>
  <si>
    <t>Aimed at the elderly and households with children</t>
  </si>
  <si>
    <t>The planned amount was EUR 44.3 mn</t>
  </si>
  <si>
    <t>https://commission.europa.eu/system/files/2023-04/Latvia_SP_2023_en.pdf</t>
  </si>
  <si>
    <t>For households that use electricity in heating, a price ceiling has been set. The state compensates 50% of the electricity price that exceeds 0.160 EUR/kWh (with a limit of 2000 kWh), but no more than 100 EUR/MWh. Nonetheless, all households have to pay for the first 500 kWh consumed. The support period is from October 1, 2022, to April 30, 2023.</t>
  </si>
  <si>
    <t>Aimed at households whose electricity consumption for heating is below a threshold</t>
  </si>
  <si>
    <t>New. The estimated fiscal amount includes all measures to deal with the increase in heat supply and heating costs for households (described in the following rows). Actual spendings in 2022 only 0,02 million EUR. https://www.fm.gov.lv/lv/valsts-atbalsta-pasakumi-krizes-situacijas</t>
  </si>
  <si>
    <t>https://www.em.gov.lv/lv/valsts-atbalsts-20222023-apkures-sezona</t>
  </si>
  <si>
    <t xml:space="preserve">In municipalities with extreme heating tariffs, the state covers the difference between the new tariffs and 68 EUR per MWh. </t>
  </si>
  <si>
    <t>Aimed at households residing at high-heating tariff municipalities</t>
  </si>
  <si>
    <t>Actual spendings in 2022 8,7 million EUR. https://www.fm.gov.lv/lv/valsts-atbalsta-pasakumi-krizes-situacijas</t>
  </si>
  <si>
    <t xml:space="preserve">On 1 Jan, the government increased the means-tested household allowance for low-income residents earning less than EUR 3168 /year or EUR 4752/year for 2 persons), largely in response to higher energy prices.  </t>
  </si>
  <si>
    <t>From 1 Jan to 30 Apr: i) For all electricity consumers, the government fully covers the electricity distribution network service costs and the mandatory procurement component. Consequently, users only pay for the price of electricity and the VAT added to it.</t>
  </si>
  <si>
    <t>Actual spendings in 2022 156,6 million EUR. https://www.fm.gov.lv/lv/valsts-atbalsta-pasakumi-krizes-situacijas</t>
  </si>
  <si>
    <t>For households using natural gas for heating with consumption above 221 kWh per month, the state covers the difference between the current tariffs and the tariffs in the second half of 2021.</t>
  </si>
  <si>
    <t>Aimed at households who consume natural gas for heating above a threshold</t>
  </si>
  <si>
    <t>Actual spendings in 2022 26,5 million EUR. https://www.fm.gov.lv/lv/valsts-atbalsta-pasakumi-krizes-situacijas</t>
  </si>
  <si>
    <t>Gas users whose average monthly consumption of natural gas over a period of 12 months is more than 221 kWh/month or 21 cubic meters/month, will receive compensation of 50% of the price increase. Given that the estimated difference in natural gas prices between the previous and the next heating season is EUR 70, the aid for the next heating season should be EUR 35 per megawatt-hour (MWh) or EUR 0.035/kWh without VAT. The aid will apply between July 1 to April 30.</t>
  </si>
  <si>
    <t>Aimed at all energy consumers whose natural gas consumption is above a threshold</t>
  </si>
  <si>
    <t>Actual spendings in 2022 7,8 million EUR. https://www.fm.gov.lv/lv/valsts-atbalsta-pasakumi-krizes-situacijas</t>
  </si>
  <si>
    <t>From October 2022 to April 2023, the state compensates 50% of the difference between the heating tariffs and the median (68 EUR/MWh) of the heating energy tariff (till 150 EUR/MWh), and 90% if heating energy tariff exceeds 150 EUR/MWh (but not more than 350 EUR/MWh).</t>
  </si>
  <si>
    <t>Actual spendings in 2022 41,6 million EUR. https://www.fm.gov.lv/lv/valsts-atbalsta-pasakumi-krizes-situacijas</t>
  </si>
  <si>
    <t>As other support types, the price increase will be compensated by 50% if costs exceed EUR 300/tonne (EUR 40/cubic meter for firewood). The compensation will not exceed EUR 100/tonne (EUR 15/cubic meter of firewood). Also support fo wood pellets and briquettes.</t>
  </si>
  <si>
    <t>wood pellets; briquettes; firewood</t>
  </si>
  <si>
    <t>Actual spendings in 2022 1,3 million EUR. https://www.fm.gov.lv/lv/valsts-atbalsta-pasakumi-krizes-situacijas</t>
  </si>
  <si>
    <t>Due to the sharp rise in electricity prices, in the period from 1 January 2022 to 31 December 2022, municipalities shall apply the following coefficients to the amount of the guaranteed minimum income threshold when calculating the amount of the housing benefit:
1) for a person of retirement age living separately or for a person with a disability living separately - a coefficient of 2.5 or a coefficient specified by the local government, if it is higher than that specified in this paragraph;
2) for a househNo with only persons of retirement age or persons with disabilities - a coefficient of 2 or a coefficient specified by the local government, if it is higher than that specified in this paragraph;
3) for Other households - a coefficient of 1.5 or a coefficient specified by the local government, if it is higher than that specified in this paragraph.</t>
  </si>
  <si>
    <t>Aimed at the elderly and the disabled</t>
  </si>
  <si>
    <t>Increase of support for protected users by 10 euro in the period from 1 November 2021 to 31 December 2022. Reduction of the amount to be paid in receipt.</t>
  </si>
  <si>
    <t>Actual spendings in 2022 7,4 million EUR. https://www.fm.gov.lv/lv/valsts-atbalsta-pasakumi-krizes-situacijas</t>
  </si>
  <si>
    <t>https://www.lsm.lv/raksts/zinas/ekonomika/elektribas-cenu-strauja-kapuma-del-par-10-eiro-palielina-atbalstu-aizsargatajiem-lietotajiem.a426313/</t>
  </si>
  <si>
    <t>Firewood for which the receipt has not been saved, 60 euro one time allowance (purchased by August 31) for households</t>
  </si>
  <si>
    <t>Actual spendings in 2022 12,9 million EUR. https://www.fm.gov.lv/lv/valsts-atbalsta-pasakumi-krizes-situacijas</t>
  </si>
  <si>
    <t>Electricity system service fee compensation in full for companies October 2022 till April 2023)</t>
  </si>
  <si>
    <t>Actual spendings in 2022 31 million EUR. https://www.fm.gov.lv/lv/valsts-atbalsta-pasakumi-krizes-situacijas</t>
  </si>
  <si>
    <t>Compensation of the electricity price difference between the market price and the expected price ceiling for households (for all households the first 100 kWh price of electricity consumption for a fixed fee of EUR 160/MWh from 1 October 2022 to 30 April 2023)</t>
  </si>
  <si>
    <t>Actual spendings in 2022 5,1 million EUR. https://www.fm.gov.lv/lv/valsts-atbalsta-pasakumi-krizes-situacijas</t>
  </si>
  <si>
    <t>Electricity compensations of legal customers (to compensate all legal customers for the increase in electricity costs in the amount of 50% above the electricity price of EUR 160/MWh during the period from 1 October 2022 to 31 March 2023)</t>
  </si>
  <si>
    <t>Actual spendings in 2022 24,2 million EUR. https://www.fm.gov.lv/lv/valsts-atbalsta-pasakumi-krizes-situacijas</t>
  </si>
  <si>
    <t>Support for seniors, persons with disabilities, survivors (form 1 November 2022 to 30 May 2023 are paid 10, 20 or 30 euros per month, depending on the amount of the recipient's pension income)</t>
  </si>
  <si>
    <t>Aimed at the elderly</t>
  </si>
  <si>
    <t>Actual spendings in 2022 18,3 million EUR. https://www.fm.gov.lv/lv/valsts-atbalsta-pasakumi-krizes-situacijas</t>
  </si>
  <si>
    <t>Disbursement of support in the amount of EUR 50 per month for families with children for the period from 1 January 2022 untill 30 April 2022</t>
  </si>
  <si>
    <t>it was previously combined with another measure. I divided the measures into two separated ones.</t>
  </si>
  <si>
    <t>Mexico</t>
  </si>
  <si>
    <t>MEX</t>
  </si>
  <si>
    <t xml:space="preserve">Complementary tax credit on fuels´ excise taxes, which can be used by taxpayers against other tax payments (income tax, value added tax, and tax return). The beneficiaries of this measure are taxpayers related to the production and services of automotive fuels. 
Through subsequent agreements published in the Official Gazette, the Ministry of Finance discloses weekly the amount of tax incentives by type of automotive fuel to be implemented.
This complementary tax credit exists for the cases in which a 100% tax stimulus is already in place (measure 464) and consists of a specific amount per liter of related product. </t>
  </si>
  <si>
    <t>MXN</t>
  </si>
  <si>
    <t xml:space="preserve">Aimed at taxpayers related to the production and services of automotive fuels. </t>
  </si>
  <si>
    <t>automotive fuels</t>
  </si>
  <si>
    <t>https://www.gob.mx/sat/prensa/el-sat-facilitara-la-aplicacion-del-estimulo-fiscal-complementario-a-los-combustibles-automotrices-014-2022?idiom=es
http://dof.gob.mx/nota_detalle.php?codigo=5644745&amp;fecha=04/03/2022
https://research.ibfd.org/#/doc?url=/data/tns/docs/html/tns_2022-03-16_mx_1.html</t>
  </si>
  <si>
    <t>Continuation of  the complementary tax credit on fuels´ excise taxes, which can be used by taxpayers against other tax payments (income tax, value added tax, and tax return).</t>
  </si>
  <si>
    <t>Manual entry to ensure correct costing during 2022 (1.4% GDP).</t>
  </si>
  <si>
    <t>The Energy Regulatory Commission (CRE, for its Spanish acronym) approved the urgent and transitory measure to regulate the maximum price of LP gas. The beneficiaries of the measure are licensees who sell LP gas to end users. The maximum prices were weekly updated, having the objective of supporting the welfare and interest of consumers.</t>
  </si>
  <si>
    <t>https://www.dof.gob.mx/nota_detalle.php?codigo=5625307&amp;fecha=29/07/2021#gsc.tab=0
https://dof.gob.mx/nota_detalle.php?codigo=5659533&amp;fecha=28/07/2022#gsc.tab=0
https://dof.gob.mx/nota_detalle.php?codigo=5641445&amp;fecha=26/01/2022#gsc.tab=0 
https://www.gob.mx/cre/documentos/precios-maximos-aplicables-de-gas-lp?idiom=es
https://www.jdsupra.com/legalnews/mexico-cre-fixes-maximum-lp-gas-prices-1108239/</t>
  </si>
  <si>
    <t>Fiscal stimulus that reduces a specific percentage of the excise tax of gasoline, diesel, and non-fossil fuels. The beneficiaries are taxpayers that import and dispose those products. The percentage is weekly determined by the Ministry of Finance, based on market conditions.
In 2022, the fuel stimulus cost (measures 462 and 464) was equivalent to 1.4% of GDP and it did not pressure public finances since it was practically offset by public sector oil revenues surpluses (395 billion pesos).</t>
  </si>
  <si>
    <t>Aimed at taxpayers that import and dispose of gasoline, diesel, and non-fossil fuels.</t>
  </si>
  <si>
    <t>https://www.dof.gob.mx/nota_detalle.php?codigo=5467667&amp;fecha=27/12/2016#gsc.tab=0</t>
  </si>
  <si>
    <t>Netherlands</t>
  </si>
  <si>
    <t>NLD</t>
  </si>
  <si>
    <t xml:space="preserve">Reducing excise duty on petrol and diesel by 21%, from 1 April 2022 until the end of 2022. This will lower the price of petrol by 17.3 cents per litre and that of diesel by 11.1 cents per litre.
</t>
  </si>
  <si>
    <t>https://www.government.nl/latest/news/2022/03/21/measures-to-cushion-impact-of-rising-energy-prices-and-inflation</t>
  </si>
  <si>
    <t>The government is raising the one-off energy allowance (energietoeslag) for people on incomes around the level of social assistance benefit to €1300</t>
  </si>
  <si>
    <t xml:space="preserve">One-off payment. </t>
  </si>
  <si>
    <t>https://www.rijksoverheid.nl/actueel/nieuws/2022/06/10/ministerie-szw-wijs-huishoudens-met-laag-inkomen-op-aanvraag-energietoeslag</t>
  </si>
  <si>
    <t xml:space="preserve">Continuation of the raising of the one-off energy allowance </t>
  </si>
  <si>
    <t>Spending of €300 million, originally earmarked for 2026, has been brought forward, to help low-income households take energy-saving measures</t>
  </si>
  <si>
    <t>https://www.rijksoverheid.nl/onderwerpen/energie-thuis/maatregelen-stijgende-energierekening</t>
  </si>
  <si>
    <t>The government is seeking public input on draft legislation that reduces the VAT rate on the supply and installation of solar panels on (and adjacent to) housing from 21% to 0%. VAT reduction for solar panels was announced to be 0% with the beginning of 2023.</t>
  </si>
  <si>
    <t>https://research.ibfd.org/#/doc?url=/data/tns/docs/html/tns_2022-04-06_bq_1.html</t>
  </si>
  <si>
    <t>The BES Islands tax Authorities announced a temporary reduction on petrol excise taxes of USD 0.16 per litre.</t>
  </si>
  <si>
    <t>Small businesses are also covered by the price ceiling introduced from 1 November. The government is also accommodating them with extra funds for deductions on sustainable investments. A separate support package for energy-intensive SMEs is still under preparation.</t>
  </si>
  <si>
    <t>Aimed at SMEs</t>
  </si>
  <si>
    <t xml:space="preserve">The temporary reduction in fuel excise duty will be extended until at least June 2023. </t>
  </si>
  <si>
    <t>Vulnerable households will receive energy support of 1,300 euros.</t>
  </si>
  <si>
    <t xml:space="preserve">One-off lump sum payment. </t>
  </si>
  <si>
    <t>Reduction the VAT rate on the supply and installation of solar panels on (and adjacent to) housing from 21% to 0%.</t>
  </si>
  <si>
    <t>The government is allocating 1.65 billion euros to a scheme to hold down the energy bills of energy-intensive small and medium-sized enterprises (SMEs).
The support package is for companies with up to 250 employees whose energy costs amount to at least 7.5 percent of sales and which consume at least 5,000 cubic metres of gas or 50,000 kilowatt hours of electricity per year. Each company can receive a maximum of 160,000 euros. The energy-intensive SMEs will be compensated for 50 percent of the energy cost increase above a certain threshold price. This is being set at 1.19 euros per cubic metre of gas and 0.35 euros per kilowatt-hour of electricity.</t>
  </si>
  <si>
    <t>Aimed at energy-intensive SMEs</t>
  </si>
  <si>
    <t>https://www.rijksoverheid.nl/actueel/nieuws/2022/10/14/kabinet-vergoedt-vanaf-1-november-kosten-energie-intensief-mkb</t>
  </si>
  <si>
    <t>End 2021, energy tax cuts for households (average EUR 400 cut) and business plus home insulation investment (EUR 150 million) Total cost EUR 3.2 billion. Cabinet planned to temporary reduce excise duties on fuels by EUR 0.17/litre for petrol and EUR 0.11/litre of diesel and cut VAT rate on energy. - will be only partly continued in 2023</t>
  </si>
  <si>
    <t>Not all measures will be continued in 2023 (a rough estimate is that only 3 of the 6 billion in 2022 will be spend on these measures in 2023). New measures might be announced soon. On Thursday 10.3.2022, Dutch media reported that the cabinet planned to temporarily reduce excise duties on fuels - by 17 cents per litre of petrol and 11 cents per litre of diesel - and cut the VAT rate on energy. (see e.g. here: https://www.dutchnews.nl/news/2022/03/ministers-put-e2-8-bn-into-cutting-taxes-on-fuel-and-energy/)</t>
  </si>
  <si>
    <t>https://business.gov.nl/regulation/energy-tax/</t>
  </si>
  <si>
    <t>In March 2022, the Netherlands announced to reduce its value-added tax on energy from 21% to 9% beginning July 1 as part of an effort to stem rising inflation (alongside reducing excise taxes). (The total cost of all measures announed in March is 2.8bn which also includes an increase of energy allowance to 800 and additional energy-saving measures of 150 million) - will be only partly continued in 2023</t>
  </si>
  <si>
    <t>Not all measures will be continued in 2023 (a rough estimate is that only 3 of the 6 billion in 2022 will be spend on these measures in 2023)</t>
  </si>
  <si>
    <t xml:space="preserve">A ceiling on energy prices is being introduced from 1 January. The government is basing the policy max consumption, rounded to 1200 m3 for gas and 2900 kWh for electricity. The government will make up the difference between the ceiling price and the market price, above the maximum consumption level the market price will be paid.  </t>
  </si>
  <si>
    <t>Aimed at households whose electricity and natural gas consumption is below a threshold</t>
  </si>
  <si>
    <t>https://www.rijksoverheid.nl/actueel/nieuws/2022/10/04/vanaf-1-januari-lagere-energierekening-door-verruimd-prijsplafond</t>
  </si>
  <si>
    <t>EUR 380 for each household in November and December</t>
  </si>
  <si>
    <t>https://www.cpb.nl/sites/default/files/omnidownload/CPB-Scenarios-energieprijzen.pdf</t>
  </si>
  <si>
    <t>Norway</t>
  </si>
  <si>
    <t>NOR</t>
  </si>
  <si>
    <t xml:space="preserve">Also, a cut in the tax on electricity (for all households) has been announced. For the period January to March 2022 </t>
  </si>
  <si>
    <t>NOK</t>
  </si>
  <si>
    <t>See line above for total cost</t>
  </si>
  <si>
    <t>https://www.bruegel.org/publications/datasets/national-policies-to-shield-consumers-from-rising-energy-prices/
https://www.regjeringen.no/en/aktuelt/government-launches-electricity-support-package-worth-billions/id2891839/</t>
  </si>
  <si>
    <t>https://www.reuters.com/markets/commodities/norway-further-raise-househNo-electricity-subsidy-2022-01-10/</t>
  </si>
  <si>
    <t xml:space="preserve">Sources from The Hague also say the energy subsidy for low-income households and families will be increased from 200 euros to up to 800 euros in order to help combat rapidly rising energy bills.
small due to big %REN </t>
  </si>
  <si>
    <t>Temporary increases in housing benefits and social assistance (both means tested) have been implemented.</t>
  </si>
  <si>
    <t>Aimed at means-tested housing benefit and social assistance beneficiaries</t>
  </si>
  <si>
    <t xml:space="preserve">Extended and replaced by measure in line 41
Cost includes measure below
small due to big %REN </t>
  </si>
  <si>
    <t>Increase in investment for efficient energy use initiatives under the auspices of Enova: NOK 100 million</t>
  </si>
  <si>
    <t xml:space="preserve">https://www.regjeringen.no/en/aktuelt/government-launches-electricity-support-package-worth-billions/id2891839/ </t>
  </si>
  <si>
    <t>On 1 April, the government put forward budgetary measures to deal with the extraordinarily high electricity prices. The measures include an extension to March 2023 of the electricity support scheme for households (worth €770 mil), agriculture and greenhouses (€52 mln), the voluntary sector (€24 mln) and sustainable housing (€16 mln). The Parliament has also adopted increased housing support, an extraordinary grant for students, increased support for widows and increased framework grants to municipalities to cover increased social assistance payments. Furthermore, the electricity charge is reduced significantly in the winter months. The new measures bring the total cost of protecting consumers against high electricity prices to €2.3 billion.</t>
  </si>
  <si>
    <t>Aimed at all households and to a greater extend to various vulnerable groups</t>
  </si>
  <si>
    <t>New Zealand</t>
  </si>
  <si>
    <t>NZL</t>
  </si>
  <si>
    <t>For the three months from 15 March 2022, fuel excise taxes and road user charges have been reduced by NZD 0.25 per litre (equivalent to 20-22% of current tax rates on road fuels). On 18 May, it was decided that these reduction will be extended for further two months.  On 17 July, it was decided that these reduction will be extended until 31 January 2023. 
On 1 February 2023 it was announced that the discounts would be extended until the end of the financial year (30 June 2023).</t>
  </si>
  <si>
    <t>NZD</t>
  </si>
  <si>
    <t xml:space="preserve">There is additionally $7.5 million not included in the figure that relates to relief for Track User Charges - a charge for use of rail.
Fuel is taxed (at its lower rate) at the port.
NZD 1,174,000,000 + NZD 718,000,000 (for the March-June 2023 extension of cuts in fuel exices and public transport fares.) </t>
  </si>
  <si>
    <t>https://www.beehive.govt.nz/release/government-cuts-25c-litre-fuel-excise-cost-living-relief-package
https://www.beehive.govt.nz/release/govt-provides-more-cost-living-support
https://www.beehive.govt.nz/release/cost-living-support-extended-families-and-businesses</t>
  </si>
  <si>
    <t>For the three months from 15 March 2022, public transport fares are halved. On 18 May, it was decided that this reduction will be extended for further two months. On 17 July, it was decided that these reduction will be extended until 31 January 2023. The reduction will be permanent for 1 million New Zealanders who are Community Service card holders. 
On 1 February 2023 it was announced the subsidy would be extended until 30 June 2023. Half price public transport made permanent to around one million Community Service Card holders, including tertiary students, from 1 July 2023.
On 17 May the government announced public transport fees would be removed for those under the age of 13 and reduced by 50% for those under 25.</t>
  </si>
  <si>
    <t xml:space="preserve">The end date of this policy reflects the date at which the scheme becomes targeted rather than universal. In particular, from 1 July 2023, the measure will be aimed at low income households who hold a community service card.
The mechanism is a subsidy paid to the provider (not a drop down option).
There is a supplementary measure considered part of this policy costing $4m by the end of June ( and not included in the $159M cost by the end of June or $131M as of 31 January ) targeted at Total Mobility Card holders. The Total Mobility scheme is provided throughout New Zealand and is jointly funded by local and central government. The scheme subsidises door-to-door transport for disabled people who cannot independently use regular public transport services, all or some of the time. 
</t>
  </si>
  <si>
    <t>https://www.beehive.govt.nz/release/government-cuts-25c-litre-fuel-excise-cost-living-relief-package
https://www.nzherald.co.nz/business/petrol-prices-new-zealanders-react-to-temporary-fuel-tax-cuts/5FZ4D6UJF5XSPO3R2L4O7CFMEA/
https://www.beehive.govt.nz/release/cost-living-support-extended-families-and-businesses
https://www.metlink.org.nz/getting-started/accessibility-guide/total-mobility/</t>
  </si>
  <si>
    <t>Cost of living payment
A total payment of $350 in three monthly instalments starting 1 August to support an estimated 2.1 million New Zealanders who earned less than NZD70,000 last tax year and are not eligible for the Winter Energy Payment. The payment is around $27 per week for the three months.</t>
  </si>
  <si>
    <t xml:space="preserve">https://www.beehive.govt.nz/release/cost-living-package-eases-impact-households-%E2%80%93-21-million-kiwis-get-new-targeted-payment </t>
  </si>
  <si>
    <t>On 17 May the government announced that the Warmer Kiwi Homes Programme, which subsidises heating and insulation installations for Community Services Card holders, will be prolonged beyond June 2024.</t>
  </si>
  <si>
    <t>Aimed at households who hold the Community Services Card</t>
  </si>
  <si>
    <t>https://budget.govt.nz/budget/2023/wellbeing/highlights.htm    https://budget.govt.nz/budget/pdfs/wellbeing-budget/b23-wellbeing-budget.pdf</t>
  </si>
  <si>
    <t xml:space="preserve">Peru </t>
  </si>
  <si>
    <t>PER</t>
  </si>
  <si>
    <t>Cash transfers for low-income households</t>
  </si>
  <si>
    <t>PEN</t>
  </si>
  <si>
    <t>Aimed at social programme recipients</t>
  </si>
  <si>
    <t>Poland</t>
  </si>
  <si>
    <t>POL</t>
  </si>
  <si>
    <r>
      <t xml:space="preserve">Anti-Inflation Shield 1.0 was introduced in December 2021 and included: waiver of excise duty on electricity, reducing VAT in January 2022  on electricity from 23% to 5%,reduction of VAT on natural gas and district heating from 23% to 8%, lowering fuel prices by reducing excise duty as far as possible. The duty reductions on electricity, </t>
    </r>
    <r>
      <rPr>
        <i/>
        <strike/>
        <sz val="8"/>
        <color theme="1"/>
        <rFont val="Arial"/>
        <family val="2"/>
      </rPr>
      <t xml:space="preserve"> </t>
    </r>
    <r>
      <rPr>
        <i/>
        <sz val="8"/>
        <color theme="1"/>
        <rFont val="Arial"/>
        <family val="2"/>
      </rPr>
      <t xml:space="preserve">are effective in January-March 2022. Fuel excise duty reductions are effective until the end of May 2022. </t>
    </r>
  </si>
  <si>
    <t>PLN</t>
  </si>
  <si>
    <t>electricity; natural gas; diesel; gasoline; district heating</t>
  </si>
  <si>
    <t>The total cost of both Anti-Inflation Shields is estimated at almost PLN 25 billion (this estimate also includes VAT reductions on basic foodstuffs and fertiliser). 
Extended and expanded by Anti-Inflation Shield 2.0</t>
  </si>
  <si>
    <t>Allowance for schools, hospitals etc ( public institutions) to compensate up to 40% of extra energy bill ( based on benchmark consumption of 2020-2021)</t>
  </si>
  <si>
    <t>Aimed at social service providing public institutions</t>
  </si>
  <si>
    <r>
      <t>A freeze of natural gas prices in 2023 at their 2022 level covering households at PLN (EUR</t>
    </r>
    <r>
      <rPr>
        <i/>
        <strike/>
        <sz val="8"/>
        <color theme="1"/>
        <rFont val="Arial"/>
        <family val="2"/>
      </rPr>
      <t xml:space="preserve"> </t>
    </r>
    <r>
      <rPr>
        <i/>
        <sz val="8"/>
        <color theme="1"/>
        <rFont val="Arial"/>
        <family val="2"/>
      </rPr>
      <t>42,5)/MWh. It also covers sensitive organisations such as schools, hospitals, churches, and kindergartens.</t>
    </r>
  </si>
  <si>
    <t>https://www.gov.pl/web/finanse/wieloletni-plan-finansowy-panstwa</t>
  </si>
  <si>
    <t>Anti-Inflation Shield 2.0 introduced from Feb 2022 extended until end of the 2022: a reduction in VAT on energies (on fuel from 23% to 8%, on natural gas from 8% to 0%, on electricity 5%, on system heat to 5%) and fertilizers (0%), basic foodstuss (0%). The Anti-Inflation Shield 2.0 extends but also expands on the measures introduced by the first Anti-Inflation Shield. The total cost of both Anti-Inflation Shields (1.0 and 2.0) estimated at 25bn PLN, covering 7 mil housholds. </t>
  </si>
  <si>
    <t>The total cost of both Anti-Inflation Shields is estimated at almost PLN 25 billion (this estimate also includes VAT reductions on basic foodstuffs and fertiliser). 
This measure extends and expands the measure above.</t>
  </si>
  <si>
    <t>https://www.gov.pl/web/primeminister/we-are-doing-all-we-can-to-keep-prices-lower-and-fight-raging-inflation-says-polish-prime-minister
https://www.gov.pl/web/finanse/wieloletni-plan-finansowy-panstwa</t>
  </si>
  <si>
    <t xml:space="preserve">Maximum electricity price for farmers and households are set at PLN 693 per MWh when consumption crosses the limits set in a previous law that freezes prices in 2023 at 2022 levels for average consumption ~ 2000 kWh. For some household energy consumers  a higher level of consumption is provided (farmers - 3000 kWh,  disabled - 2600 kWh, large families - 3000 kWh). There is a 10% bill reduction if a household uses 10% less electricity in 2023 than in 2022. The bill sets a maximum price of PLN 785 per MWh for SMEs, local governments, and public institutions like hospitals and schools. </t>
  </si>
  <si>
    <t>Aimed at farmers, households, SMEs and social service providing public institutions</t>
  </si>
  <si>
    <t>Heating subsidies: for coal heaters 3000 PLN (euro 630) per household</t>
  </si>
  <si>
    <t>Aimed at households who consume coal for heating</t>
  </si>
  <si>
    <t>Part of Anti-Inflation Shields above</t>
  </si>
  <si>
    <t>Heating subsidies for fuel heaters (other than coal, covered above): 500-3000PLN (106-630 euros) based on the type, to be submitted by Nov 30, and paid out by municiplities within one month.</t>
  </si>
  <si>
    <t>Aimed at households who consume solid fuels (other than coal) for heating</t>
  </si>
  <si>
    <t>other solid fuels</t>
  </si>
  <si>
    <t xml:space="preserve">Zero VAT on basic foodstuffs continues to apply in 2023. </t>
  </si>
  <si>
    <t>Compensation for 2022 energy costs for energy-intensive companies.</t>
  </si>
  <si>
    <t xml:space="preserve">Aimed at all energy-intensive firms </t>
  </si>
  <si>
    <t>We estimate that the group of industries that will be able to benefit from the aid consumes more than 20 TWh of electricity per year, or more than a third of the consumption of all industrial companies. These are such industries as: metallurgy, ceramics, cement or fertilizer production. Entrepreneurs operating in Poland who meet two conditions in total will be eligible for the programme: The purchase costs of electricity and natural gas accounted for at least 3% of their production value in 2021 or 6% of the production value in the first half of 2022. At least half of their revenues or production value came from activities in PKD codes or PRODCOM codes listed in the list of sectors particularly vulnerable to the effects of the crisis, prepared by the European Commission.</t>
  </si>
  <si>
    <t>https://www.gov.pl/web/rozwoj-technologia/5-mld-zl-rekompensat-za-2022-r-dla-firm-energochlonnych  +  https://www.gov.pl/web/finanse/wieloletni-plan-finansowy-panstwa</t>
  </si>
  <si>
    <t>The Anti-Inflation Shields also include an allowance to help households struggling with energy bills. It provides a maximum of €106 per household per year based on type of heating and no of people in household. The first instalment is paid out at the end of March 2022, while the second will be sent out in December 2022 and should cover 7 million households (an expansion in the coverage of the cash Transfers programme from previously).</t>
  </si>
  <si>
    <t>Aimed at large-sized households who consume certain types of energy for heating</t>
  </si>
  <si>
    <t>https://businessinsider.com.pl/twoje-pieniadze/polski-rzad-walczy-z-rosnacymi-cenami-pradu/3ssvl52
https://www.gov.pl/web/uw-podlaski/tarcza-antyinflacyjna-20--zdecydowane-dzialania-rzadu-przeciw-skutkom-inflacji
https://www.gov.pl/web/finanse/wieloletni-plan-finansowy-panstwa</t>
  </si>
  <si>
    <t>Local governments to buy coal at a preferential price that does not exceed PLN 2,000 a ton. The imported coal price is capped at PLN 1,500 per ton. 3.6mn-3.8mn households are eligible to buy 1.5 tons of coal before Jan 1, 2023, and another 1.5 tons after. Scheme should cover 5mn tonnes</t>
  </si>
  <si>
    <t>Aimed at local governments to provide coal to households</t>
  </si>
  <si>
    <t>A subsidy to be paid to households heating with gas.</t>
  </si>
  <si>
    <t>Subsidy equal to the VAT paid for 300,000 households with low income.</t>
  </si>
  <si>
    <t>Anti-Inflation Shield introduced exemption from the retail sales tax.  Revenues from the retail sale of fuels at petrol stations are free of tax from 1 January 2022 to 30 June 2023. Exemption applies to liquid fuels (motor gasoline and diesel) and gas fuels (LPG, CNG and LNG). This temporary tax preference is the answer to a crisis situation of various causes (covid-19, war in Ukraine).</t>
  </si>
  <si>
    <t>diesel; gasoline; gas fuels</t>
  </si>
  <si>
    <t>Part of Anti-Inflation Shields</t>
  </si>
  <si>
    <t xml:space="preserve">Support for households using district heating, delivered by a mechanism called "average heat generation price with compensation". Heat generators were required to set a regulated heat price - the so-called average heat price with compensation, with the difference being compensated by the state. Mechanism was aimed at reduction of prices for households and social service providing public institutions. The system was complemented by the maximum heat delivery price by the beginning of march, after the cutoff date. </t>
  </si>
  <si>
    <t>district heat</t>
  </si>
  <si>
    <t>Portugal</t>
  </si>
  <si>
    <t>PRT</t>
  </si>
  <si>
    <t>Subsidy for passenger transportation businesses: 10 cents per liter of diesel -up to a limited amount of liters- was paid to taxis and buses between Nov 2021 and Mar 2022.  This translated into €190 per taxi and €1050 per bus. This support for the public passenger road transport is estimated to cost EUR 14.5 million in total. However, the subsidy has been extended and raised to 30 cents per liter, which means €342 per taxi and €1890 per bus. The support has also been extended to natural gas buses. The subsidies are funded through the Environmental Fund with a payment up front.</t>
  </si>
  <si>
    <t>depending on how disbursed</t>
  </si>
  <si>
    <t>https://www.portugal.gov.pt/pt/gc22/comunicacao/noticia?i=novas-medidas-para-compensar-aumento-dos-precos-da-energia
https://cnnportugal.iol.pt/apoios/governo-garante-apoio-aos-combustiveis-de-taxis-e-autocarros-ate-final-de-marco/20441210/61f12b130cf2cc58e7df51d1</t>
  </si>
  <si>
    <t>Lowering the special tax on fuels from 11 Mar to tackle unprecedented spike in energy prices</t>
  </si>
  <si>
    <t xml:space="preserve">https://www.irishexaminer.com/business/economy/arid-40828688.html
https://www.reuters.com/business/energy/fuel-prices-rise-record-highs-governments-look-solutions-2022-03-10/
</t>
  </si>
  <si>
    <t>On October 15, it was established an extraordinary reduction of the ISP rates (excise tax on fuel and energetic products): 2 cents per liter of gasoline and 1 cent per liter of diesel. This reduction is reviewed weekly and by the end of march amounts to 3.7 cents per liter of gasoline and 4.7 cents per liter of diesel. The reduction is set according to the growth of VAT revenues due to increasing fuel prices.</t>
  </si>
  <si>
    <t>https://www.portugal.gov.pt/download-ficheiros/ficheiro.aspx?v=%3d%3dBQAAAB%2bLCAAAAAAABAAzNDI3tgQALEgLigUAAAA%3d
https://www.bruegel.org/publications/datasets/national-policies-to-shield-consumers-from-rising-energy-prices/</t>
  </si>
  <si>
    <t xml:space="preserve">Industrialists received a reduction of at least 30% in the tariff for access to networks.
Network tariffs have decreased more than 50% for households and 94% for industrials in 2022. </t>
  </si>
  <si>
    <t>https://www.erse.pt/media/2jyhgc5f/comunicado-proposta-tarifas-ele-2022.pdf
https://www.bruegel.org/publications/datasets/national-policies-to-shield-consumers-from-rising-energy-prices/</t>
  </si>
  <si>
    <t>Reduction of the ISP (excise tax) levied on fuel used in the agricultural sector. The reduction amounts to 3.4 cents per liter.</t>
  </si>
  <si>
    <t>https://www.portugal.gov.pt/pt/gc22/comunicacao/comunicado?i=gasoleo-colorido-e-marcado-agricola-desce-34-centimos-por-litro-a-partir-de-21-de-marco</t>
  </si>
  <si>
    <t>Subsidy for companies operating in the goods transport industry: €0.30 (€0.20) per litre of fuel if vehicles weight less (more) than 35 tonnes. The subsidy is limited to half of the average litre consumption over 3 months and it is payed once.
The subsidy also covers AdBlue (liquid that controls polluting emissions from vehicles) which will be subsidized at 30 cents per litre, regardless of the vehicle's weight.</t>
  </si>
  <si>
    <t>Aimed at goods transport industry firms</t>
  </si>
  <si>
    <t>https://www.portugal.gov.pt/pt/gc22/governo/comunicado-de-conselho-de-ministros?i=478
https://www.portugal.gov.pt/pt/gc22/comunicacao/comunicado?i=governo-alarga-descontos-no-combustivel-e-no-adblue</t>
  </si>
  <si>
    <t>Extending the flexibility of tax payments that existed for SMEs to the entire transport sector, regardless of size and turnover (3 or 6 months and interest-free tax payments for PIT, CIT and VAT).</t>
  </si>
  <si>
    <t>Aimed at the entire transport sector</t>
  </si>
  <si>
    <t>https://www.portugal.gov.pt/pt/gc22/comunicacao/comunicado?i=governo-alarga-descontos-no-combustivel-e-no-adblue</t>
  </si>
  <si>
    <t>The Government is also studying the creation of a transitional regime for reimbursement of professional diesel directly at gas stations, as a way of helping the treasury of companies. This measure requires the agreement and adaptation effort of the operators, with whom the Government will work.</t>
  </si>
  <si>
    <t>Expenses from the purchase of fuel are deductible at 120% from taxable income of companies working in the sector of road transport of passengers and goods. This measure expired on 31/12/2021 and was extended for another 5 years.</t>
  </si>
  <si>
    <t>Aimed at road transport firms</t>
  </si>
  <si>
    <t>50% discount on the traffic tax for transport vehicles.</t>
  </si>
  <si>
    <t>The Prime Minister announced on April 7th in the Assembly of the Republic a reduction to the minimum VAT rate for electrical equipment that allows less dependence on gas.</t>
  </si>
  <si>
    <t>https://cnnportugal.iol.pt/apoios/governo/estas-sao-as-18-medidas-que-costa-anunciou-para-ajudar-familias-e-empresas-por-causa-da-guerra-uma-a-uma-estao-todas-aqui/20220407/624f2d340cf2f9a86e9d309e</t>
  </si>
  <si>
    <t>The Prime Minister announced on April 7th in the Assembly of the Republic the extension of the fuel discount of 30 cents per liter to the social sector.</t>
  </si>
  <si>
    <t>Aimed at the social services sector</t>
  </si>
  <si>
    <t>On 26 April, the European Commission agreed on a price cap on gas for Portugal (and Spain) as an "energy island" at €50/MWh – de facto decoupling the price of electricity from gas – for the next 12 months. This should result in electricity bills being halved for about 40% of Portuguese (and Spanish) consumers with regulated rates.</t>
  </si>
  <si>
    <t>https://www.euronews.com/my-europe/2022/04/26/brussels-agrees-to-iberian-exception-allowing-spain-and-portugal-to-cap-electricity-prices</t>
  </si>
  <si>
    <t>On the 28 March, the country’s energy regulator announced that the COVID-related measures, by preventing providers to cut off electricity and gas to consumers in financial difficulty, will be dismissed by the end of March.</t>
  </si>
  <si>
    <t>https://www.erse.pt/media/cfipv10e/comunicado-_cortes-energia.pdf</t>
  </si>
  <si>
    <t>The Portuguese Minister of State for Economic Affairs and for Digital Switchover announced that a credit line will be available for companies facing additional liquidity needs resulting from the increased prices of raw materials, energy costs and disruptions in supply chains.
This credit line will have a state guarantee of EUR 400 million and an assurance level of 70% of the financed amount for companies operating in the manufacturing and transport industries and meeting certain requirements (increase in costs over 20% or a decrease in operating income of 15%). Companies operating specifically in the production of basic foodstuff may benefit from said credit line even without meeting those requirements.</t>
  </si>
  <si>
    <t>Aimed at firms that face rising energy costs and basic food producers</t>
  </si>
  <si>
    <t>https://research.ibfd.org/#/doc?url=/data/tns/docs/html/tns_2022-03-17_pt_1.html
https://www.portugal.gov.pt/pt/gc22/comunicacao/noticia?i=governo-cria-nova-linha-de-credito-de-400-milhoes-de-euros-para-setores-mais-afetados</t>
  </si>
  <si>
    <t>Rebate on gas consumption for high-usage firms (over 10 000m³ annually)</t>
  </si>
  <si>
    <t>Aimed at large gas consumers</t>
  </si>
  <si>
    <t>Other measure that was announced by the Prime Minister on April 7th:
- Subsidy to support rising gas costs for energy-intensive companies</t>
  </si>
  <si>
    <t>Income support component of geopolitical shock - companies in industries with high usage</t>
  </si>
  <si>
    <t>As part of the "support to businesses package", Extending support to gas-intensive industries from EUR 400k to EUR 500k. Companies with a greater use of gas can access up to EUR 2m and those at a risk of closing up to EUR 5m. Global value of EUR 235m. The value of this then increased from 160m to 235m EUR (added in additional line)</t>
  </si>
  <si>
    <t>Aimed at natural gas-intensive firms to a larger extend for those that face bankruptcy risk</t>
  </si>
  <si>
    <t>under approval</t>
  </si>
  <si>
    <t>Government approves €1.4B package for companies – ECO News</t>
  </si>
  <si>
    <t>As part of the "support to businesses package", Additional financial support of EUR 290m to accelerate the energy transition</t>
  </si>
  <si>
    <t>The one-off income transfers component of the "family first" package of measures to mitigate the effects of inflation and increased energy costs. The total package amounting to EUR2.4bn</t>
  </si>
  <si>
    <t>Type "transfer" is an estimate</t>
  </si>
  <si>
    <t>https://econews.pt/2022/09/06/summary-of-government-measures-to-support-families-against-inflation/</t>
  </si>
  <si>
    <t>The energy-price support components of the "geopolitical shock" measure: lowering energy taxes (ISP), delaying the increase in the carbon tax.</t>
  </si>
  <si>
    <t>Reduction in ISP energy tax for 2023</t>
  </si>
  <si>
    <t>Reduced VAT on electricity</t>
  </si>
  <si>
    <t>Support for public transport</t>
  </si>
  <si>
    <t>Reduction in energy-products tax (ISP) (non-income-related components of Family First Measure)</t>
  </si>
  <si>
    <t>Income support to low-income families</t>
  </si>
  <si>
    <t>Income support component of geopolitical shock - families</t>
  </si>
  <si>
    <t>Income support component of geopolitical shock - public transport</t>
  </si>
  <si>
    <t>Income support component of geopolitical shock - ag and fisheries</t>
  </si>
  <si>
    <t xml:space="preserve">Tax credit on energy-related expenditures. </t>
  </si>
  <si>
    <t>https://www.portugal.gov.pt/pt/gc23/comunicacao/documento?i=pacote-de-apoio-a-fatura-energetica-das-empresas</t>
  </si>
  <si>
    <t>Costs of allowing low-energy users to transition to the regulated natural gas market</t>
  </si>
  <si>
    <t xml:space="preserve">Portugal's government announced that it would propose lifting the existing legal restrictions to allow families and small businesses access to the regulated market. This is already possible for electricity. Now regulated market tariffs are the cheapest option for natural gas compared to the liberalised market. </t>
  </si>
  <si>
    <t>https://www.euractiv.com/section/energy-environment/news/portugal-to-allow-families-small-businesses-access-to-regulated-gas-market/</t>
  </si>
  <si>
    <t>Extraordinary electricity support to households and firms</t>
  </si>
  <si>
    <t>Revision of income tax brackets. Notably reduces the rate of the 2nd bracket from 23% to 21%.</t>
  </si>
  <si>
    <t>Stability programme</t>
  </si>
  <si>
    <t>General increase in pensions</t>
  </si>
  <si>
    <t>Aimed at individuals receiving a pension. Size of increase depends on pension allowance.</t>
  </si>
  <si>
    <t>Inflation-related increase in wages for civil servants</t>
  </si>
  <si>
    <t>stability programme</t>
  </si>
  <si>
    <t>Update to social support index (IAS). The IAS for 2023 will have an 8.4% increase, rising from 443.20 euros to 480.43 euros. This increase will be reflected in the value of social benefits and subsidies that have the IAS as a reference, such as family allowance or unemployment benefit, among others.</t>
  </si>
  <si>
    <t>https://eportugal.gov.pt/en/noticias/inflacao-aumento-de-pensoes-e-indexante-dos-apoios-sociais-atualizado-em-2023</t>
  </si>
  <si>
    <t xml:space="preserve">Credit line for companies affected by disruptions in energy or commodity prices or supply chains. For all sectors. </t>
  </si>
  <si>
    <t>Reduction in the VAT on electricity (non-income-related components of Family First Measure)</t>
  </si>
  <si>
    <t>Elimination of VAT on basic foodstuffs</t>
  </si>
  <si>
    <t>https://www.portugal.gov.pt/pt/gc23/comunicacao/documento?i=medidas-de-resposta-ao-aumento-do-custo-de-vida</t>
  </si>
  <si>
    <t>Support for rent and interest payments for low-income households</t>
  </si>
  <si>
    <t>Cash transfers to households</t>
  </si>
  <si>
    <t>Support to agricultural producers</t>
  </si>
  <si>
    <t>Increase in the meal subsidy for public sector workers, and a tax credit for other workers</t>
  </si>
  <si>
    <t>Measures to respond to the rising cost of living - XXIII Government - Portuguese Republic (portugal.gov.pt) and update in stability programme</t>
  </si>
  <si>
    <t>Additional increase in pensions</t>
  </si>
  <si>
    <t>Aimed at individuals receiving a pension with the size of the increase depending on pension allowance.</t>
  </si>
  <si>
    <t>Adjustment to pensions for former bank employees</t>
  </si>
  <si>
    <t>Minimum subsistence reform</t>
  </si>
  <si>
    <t>Aimed at those who earn below a certain amount, close to the minimum wage.</t>
  </si>
  <si>
    <t>Reduces tax rates.</t>
  </si>
  <si>
    <t>stability programme and: https://www.cgd.pt/Site/Saldo-Positivo/leis-e-impostos/Pages/minimo-de-existencia.aspx</t>
  </si>
  <si>
    <t>Romania</t>
  </si>
  <si>
    <t>ROU</t>
  </si>
  <si>
    <t>Introduction of a subsidy for transportation companies amounting to RON 0.5 per liter of motor fuel with a cap (total cost estimated at RON 300 millions)</t>
  </si>
  <si>
    <t>RON</t>
  </si>
  <si>
    <t>Aimed at transportation service providers</t>
  </si>
  <si>
    <t>National policies to shield consumers from rising energy prices (bruegel.org)</t>
  </si>
  <si>
    <t>Compensation for electricity and gas bills  initially from Nov 2021 to Mar 2022.  6 million families or 85% of Romanian families. Compensation is also extended to several social institutions for the same period, partly financed by a tax on windfall profits from producers.</t>
  </si>
  <si>
    <t>Exemptions from a range of tariffs and excise duties for SMEs.</t>
  </si>
  <si>
    <t>As of 1 January 2022, reduced VAT rate of 5% on thermal energy delivered in the cNo season for a range of consumers.</t>
  </si>
  <si>
    <t xml:space="preserve">Introduction of caps on electricity and natural gas prices in April 2022, replacing the compensation scheme in place since November 2021. In September 2022, the consumption ceiling for capped rates was lowered, thus making the scheme less generous for heavier users. In September 2022, the scheme was extended from April 2023 to August 2023.     </t>
  </si>
  <si>
    <t>Aimed at households whose energy consumption is below a threshold</t>
  </si>
  <si>
    <t>Guarantees on loans and subsidised loans to companies across sectors in the context of Russia's war against Ukraine</t>
  </si>
  <si>
    <t>State aid: Commission approves €500 million Romanian scheme (europa.eu)</t>
  </si>
  <si>
    <t xml:space="preserve">Slovak Republic </t>
  </si>
  <si>
    <t>SVK</t>
  </si>
  <si>
    <t xml:space="preserve">One off solidarity contribution: windfall tax on oil, gas and coal companies. Special tax of 55% to be levied on 2022 excessive profits generated in the business related to extraction and processing of oil and natural gas.
</t>
  </si>
  <si>
    <t>gas; oil; coal</t>
  </si>
  <si>
    <t>This represents the estimated expected revenues from the tax rather than fiscal cost. The net impact reflects the introduced windfall tax minus lower CIT revenue.</t>
  </si>
  <si>
    <t>Slovak Lawmakers Approve Windfall Tax on Fossil-Fuel Companies (bloombergtax.com)</t>
  </si>
  <si>
    <t>Cap the power component of energy prices at EUR 199 per MWh for electricity and EUR 99 per MWh for gas, with the state to reimburse 80% of expenditures above this level while the rest to be paid by companies at market prices.</t>
  </si>
  <si>
    <t>Aimed at large, unregulated businesses</t>
  </si>
  <si>
    <t>A likely addition of EUR 200,000,000 could be targeted to public administrations.
Compensation for excessive energy prices in August and September 2022. The period for which costs apply is estimated to be from Oct-22 to Dec-22.</t>
  </si>
  <si>
    <t>https://emergingmarketwatch.com/browser#/article/1183446
https://emergingmarketwatch.com/browser#/article/1195142</t>
  </si>
  <si>
    <t>Continuation of the capping of the power component of energy prices at EUR 199 per MWh for electricity and EUR 99 per MWh for gas, with the state to reimburse 80% of expenditures above this level while the rest to be paid by companies at market prices.</t>
  </si>
  <si>
    <t>At the end of March, it will be re-evaluated in view of the market situation and eventually decided if continued or modified. A likely addition of EUR 200,000,000 could be targeted to public administrations.</t>
  </si>
  <si>
    <t>Cap to increases in heating prices in apartment buildings by a maximum of EUR 20 per MWh with respect to 2022 (final heat price must not exceed EUR 199/MWh). The difference in market price and the regulated price is paid to the suppliers.</t>
  </si>
  <si>
    <t>The impact excludes the effect of the VAT.</t>
  </si>
  <si>
    <t>https://www.economy.gov.sk/top/ministerstvo-hospodarstva-vyhlasuje-vyzvu-na-predkladanie-ziadosti-o-poskytnutie-dotacie-na-pokrytie-dodatocnych-nakladov-v-dosledku-uplatnovania-limitu-narastu-schvalenej-alebo-urcenej-ceny-tepla?csrt=12390359573205997001</t>
  </si>
  <si>
    <t>Payment of the 14th pension (payment of 70% of the thirteenth pension benefit)</t>
  </si>
  <si>
    <t>Aimed at seniors</t>
  </si>
  <si>
    <t>https://www.mfsr.sk/files/en/finance/institute-financial-policy/strategic-documents/draft-budgetary-plan/dbp_2022_master_final-en_clean.pdf</t>
  </si>
  <si>
    <t>One-off increase of child allowance in the amount of EUR 100</t>
  </si>
  <si>
    <t xml:space="preserve">Aimed at households with children </t>
  </si>
  <si>
    <t>Slovak Republic</t>
  </si>
  <si>
    <t>The government approved a one-off contribution of EUR 100 to foster parents, senior citizens without pension eligibility, people in material need and personal carers for May</t>
  </si>
  <si>
    <t>https://spectator.sme.sk/c/22907848/100-allowance-as-inflation-relief-sails-through-cabinet.html</t>
  </si>
  <si>
    <t xml:space="preserve">One off solidarity contribution: windfall tax on energy producers. Special tax of 90% to be levied on 2023 and 2024 excessive profits generated in the business related to energy producers. For each type of energy producer is given cap for profit (waste incineration: 100 euros, solar power plants: 120 euros, nuclear, wind, water, geothermal power plants: 180 euros, brown coal power plants: 230 euros, biomass and biogas power plants: 240 euros. Above the cap the profit is taxed. (nett impact - windfall tax minus lover CIT)
</t>
  </si>
  <si>
    <t>This represents the estimated expected revenues from the tax rather than fiscal cost.</t>
  </si>
  <si>
    <t>Extension of the one off solidarity contribution.Special tax of 90% to be levied on 2023 and 2024 excessive profits generated in the business related to energy producers.</t>
  </si>
  <si>
    <t>Cap the power component of energy prices at EUR 199 per MWh for electricity and EUR 99 per MWh for gas, with the state to reimburse 100% of expenditures above this level while the rest to be paid by companies at market prices.</t>
  </si>
  <si>
    <t>Aimed at enterprises that consume electricity and gas below a threshold</t>
  </si>
  <si>
    <t>Enterprises with a consumption of up to 30 MWh of electricity and 100 MWh of gas per year</t>
  </si>
  <si>
    <t>Support of energy-intensive businesses</t>
  </si>
  <si>
    <t>Energy prices are reduced for these companies through a reduced distribution tariff.</t>
  </si>
  <si>
    <t>Continuation of the support of energy-intensive businesses</t>
  </si>
  <si>
    <t>Cap to increases in gas prices in apartment buildings by a maximum of 15 % increase with respect to 2022. The difference in market price and the regulated price is paid to the suppliers.</t>
  </si>
  <si>
    <t xml:space="preserve">gas  </t>
  </si>
  <si>
    <t>Support primary production and storage of agricultural products</t>
  </si>
  <si>
    <t xml:space="preserve">Ministry of Finance </t>
  </si>
  <si>
    <t xml:space="preserve">Support to vulnerable households for gas and electricity costs </t>
  </si>
  <si>
    <t>The supplier is reimbursed .</t>
  </si>
  <si>
    <t>Reimbursement of scheme costs from unused EU funds</t>
  </si>
  <si>
    <t>Temporary income from a special levy for state enterprise (Vodohospodárska výstba )</t>
  </si>
  <si>
    <t>Capping electricity prices for households (distribution and system fees)</t>
  </si>
  <si>
    <t xml:space="preserve">electricity  </t>
  </si>
  <si>
    <t>The power component of electricity is negotiated at the level of 2022 with the energy producer - Slovenské elektrárne, a. s.</t>
  </si>
  <si>
    <t>One-off increase of child allowance for new born child in the amount of EUR 100</t>
  </si>
  <si>
    <t>The government will reimburse municipalities 80% of the costs above the ceiling of EUR 199 per MWh for electricity and EUR 99 per MWh for gas.</t>
  </si>
  <si>
    <t>Aimed at public administration entities</t>
  </si>
  <si>
    <t xml:space="preserve">Stability programme 2023-2026 </t>
  </si>
  <si>
    <t xml:space="preserve">Profits of companies that sell electricity above a set price will be taxed at a rate of 90% </t>
  </si>
  <si>
    <t>Stability programme 2023-2027</t>
  </si>
  <si>
    <t>Slovenia</t>
  </si>
  <si>
    <t>SVN</t>
  </si>
  <si>
    <t>Retail gas prices in gas-powered district heating systems capped at EUR 72/MWh for households, and EUR 79/MWh for schools and hospitals (and other health centres).</t>
  </si>
  <si>
    <t>Natural gas</t>
  </si>
  <si>
    <t>No end date announced, but measure supposed to be in place for the winter of 2023.</t>
  </si>
  <si>
    <t>https://www.euractiv.com/section/politics/news/slovenia-introduces-new-set-of-energy-price-caps/?utm_source=piano&amp;utm_medium=email&amp;utm_campaign=9722&amp;pnespid=s7ZuDChZK7kG1OLS_mTrD5SUoEujDoByKrPikLAyqhdmJQydlPvzvpv0FXcQlYvl_853NJqw</t>
  </si>
  <si>
    <r>
      <t xml:space="preserve">A temporary cap on fuel prices from mid-March to end-April 2022. The prices of regular gasoline and diesel were capped at EUR 1.503 per litre and EUR 1.541 per litre, respectively. 
</t>
    </r>
    <r>
      <rPr>
        <i/>
        <sz val="8"/>
        <color theme="1"/>
        <rFont val="Arial"/>
        <family val="2"/>
        <charset val="238"/>
      </rPr>
      <t xml:space="preserve">Decree on setting prices for certain petroleum products. Fuel price capping with 14 day average and maximum margin. Previous measures put cap on the prices.
</t>
    </r>
  </si>
  <si>
    <t>Cost refer to contingent liabilities. Based on my estimates of lost revenues for the state-owned energy company.</t>
  </si>
  <si>
    <t>Draft budget 2023, page 42 table 5b, available at https://www.gov.si/assets/ministrstva/MF/ekonomska-in-fiskalna-poltika/evropski-semester/Osnutek-proracunskega-nacrta-2023.pdf (accessed 17 October 2022)</t>
  </si>
  <si>
    <t xml:space="preserve">Targeted income support for most-affected households (about 34% of the population): Recipients of social welfare, child support, workers with income of EUR 680 or less, and pensioners with pensions less than EUR 1,000 will receive a lump-sum payment of EUR 150, while families with four or more children will get EUR 200. </t>
  </si>
  <si>
    <t>cash Transfers</t>
  </si>
  <si>
    <t>VAT on gas, electricity, district heating and firewood reduced from 22% to 9.5%.</t>
  </si>
  <si>
    <t>Enterprises eligible for support need to have at least 5 employees and energy expenditures of at least EUR 10,000, or 5% of their revenues in 2019, or if their energy costs increase by more than 40% in 2022 compared to 2021. The subsidy may not exceed the amount equal to 60% of the loss incurred by the beneficiary due to the increase in energy prices and not exceed the maximum amounts stipulated in the law. </t>
  </si>
  <si>
    <t>Aimed at all SMEs and larger firms that face rising energy costs above a threshold</t>
  </si>
  <si>
    <r>
      <t xml:space="preserve">Subsidies for businesses.
</t>
    </r>
    <r>
      <rPr>
        <i/>
        <sz val="8"/>
        <color theme="1"/>
        <rFont val="Arial"/>
        <family val="2"/>
        <charset val="238"/>
      </rPr>
      <t>Subsidy for firms to mitigate the consequences of the energy crisis in 2022 (SME, energy intensive companies). - Autumn 2022</t>
    </r>
  </si>
  <si>
    <t>Further details to be announced.
This will allow to know if the measure is targeted.</t>
  </si>
  <si>
    <t>Excise duties on energy (electricity, petrol, diesel, natural gas for heating, gasoil for heating) are decreased by 50 % compared to excise law or are reduced to the EU minimum (from February 2022 on - until revoked)</t>
  </si>
  <si>
    <t>Cost for the measure between Feb-22 and Apr-22.
Extended in Apr-22 until Jul-22.</t>
  </si>
  <si>
    <t>Temporary “Energy Supplement” to increase the income for vulnerable groups (pensioners, disabled persons, beneficiaries of child allowances and social assistance)  autumn 2022</t>
  </si>
  <si>
    <r>
      <t xml:space="preserve">Halving of contribution for renewable energy sources.
</t>
    </r>
    <r>
      <rPr>
        <i/>
        <sz val="8"/>
        <color theme="1"/>
        <rFont val="Arial"/>
        <family val="2"/>
        <charset val="238"/>
      </rPr>
      <t xml:space="preserve">Temporary decreased CO2 levy, contributions (duties) for efficient use of energy (URE), for electricity generation from renewable energy sources and high-efficiency cogeneration and energy saving levies (OVE + SPTE).  </t>
    </r>
  </si>
  <si>
    <t>Prices of gasoil used for heating are regulated. Margin for selling gasoil used for heating purposes is regulated to EUR 0,06 per litre.</t>
  </si>
  <si>
    <t>Retail gas prices capped at EUR 0.073/kWh for households and at EUR 0.079/kWh for small businesses (i.e. with less than 100000 kW/h annual gas consumption) and basic social service providers (hospitals, retirement homes). 
Electricity gas prices capped at EUR 118/MWh for the peak rate for households (EUR 82/MWh for the off-peak rate and EUR 98/MWh for the single daily tariff), at EUR 138/MWh for small businesses (i.e. with connection capacity of 43 kW of less, EUR 99/MWh for the off-peak rate and EUR 124/MWh for the single daily tariff), and at EUR 217/MWh for the peak rate for SMEs (EUR 155.5/MWh for the off-peak rate and EUR 195/MWh for the flat rate).</t>
  </si>
  <si>
    <t>Aimed at households, social service providers and SMEs</t>
  </si>
  <si>
    <t>The government has allocated EUR 350mn from the 2023 state budget for compensations of energy supplies for providing electricity and gas at regulated costs.</t>
  </si>
  <si>
    <t>https://sloveniatimes.com/cap-on-electricity-and-gas-prices-extended/</t>
  </si>
  <si>
    <t>Electricity prices capped for private users and smal busineses.</t>
  </si>
  <si>
    <t>Financial impact will be compensated to energy providers; see other regulations lower</t>
  </si>
  <si>
    <t xml:space="preserve">Regulations on determining the price of electricity and natural gas for certain legal entities under public law. The first regulation determines the maximum permitted retail price of electricity for public institutions, public agencies, public funds and municipalities. The maximum allowed retail price for electricity amounts to:
- for a higher daily rate of 0.20700 EUR/kWh,
- for a lower daily rate of 0.14850 EUR/kWh,
- for a single tariff item of 0.18600 EUR/kWh.
The second regulation determines the maximum permitted retail price of natural gas for public institutions, public agencies, public funds and municipalities. The maximum allowed retail price of natural gas is 0.095 EUR/kWh. </t>
  </si>
  <si>
    <t>Aimed at certain public service providers</t>
  </si>
  <si>
    <t xml:space="preserve">Regulation on determining the price of electricity for micro, small and medium- sized enterprises -SME </t>
  </si>
  <si>
    <r>
      <t>Subsidies for firms to mitigate the consequences of increased energy prices (conditional on the performance of the company or energy cost criteria)</t>
    </r>
    <r>
      <rPr>
        <i/>
        <sz val="8"/>
        <color theme="1"/>
        <rFont val="Calibri"/>
        <family val="2"/>
        <charset val="238"/>
      </rPr>
      <t xml:space="preserve"> </t>
    </r>
  </si>
  <si>
    <t>Measure under Nr. 561 was realized with 40 mio EUR payments (correction in row  561, coloumn E) in 2022; additional 520 mio planned for 2023.</t>
  </si>
  <si>
    <r>
      <t>Support to companies for shorter working time and temporary compensation for work force at home</t>
    </r>
    <r>
      <rPr>
        <i/>
        <sz val="8"/>
        <color theme="1"/>
        <rFont val="Calibri"/>
        <family val="2"/>
        <charset val="238"/>
      </rPr>
      <t xml:space="preserve"> </t>
    </r>
  </si>
  <si>
    <r>
      <t>Compensation to natural gas suppliers due to the cost differences between energy market prices and capped prices</t>
    </r>
    <r>
      <rPr>
        <i/>
        <sz val="8"/>
        <color theme="1"/>
        <rFont val="Calibri"/>
        <family val="2"/>
        <charset val="238"/>
      </rPr>
      <t xml:space="preserve"> </t>
    </r>
  </si>
  <si>
    <t>Above mentioned compensations for capped energy prices</t>
  </si>
  <si>
    <r>
      <t>Compensation to electricity suppliers due to the cost differences between energy market prices and capped prices</t>
    </r>
    <r>
      <rPr>
        <i/>
        <sz val="8"/>
        <color theme="1"/>
        <rFont val="Calibri"/>
        <family val="2"/>
        <charset val="238"/>
      </rPr>
      <t xml:space="preserve"> </t>
    </r>
  </si>
  <si>
    <t>Recapitalisation of electricity producer and supplier; On 4th December 2022 and on 15th December 2022 HSE (electricity producer), On 27th December 2022 ELES (electricity grid operator), 660 mio sum</t>
  </si>
  <si>
    <t>Aimed at two mentioned companies</t>
  </si>
  <si>
    <r>
      <t xml:space="preserve">Support to agricultural sector (including bee-keepers and fishing) </t>
    </r>
    <r>
      <rPr>
        <i/>
        <sz val="8"/>
        <color theme="1"/>
        <rFont val="Calibri"/>
        <family val="2"/>
        <charset val="238"/>
      </rPr>
      <t xml:space="preserve"> </t>
    </r>
  </si>
  <si>
    <t>Aimed at agricultural sector</t>
  </si>
  <si>
    <t xml:space="preserve">Guaranties to  support state-owned companies operating on international energy markets -292 mio EUR estimated </t>
  </si>
  <si>
    <t>Sweden</t>
  </si>
  <si>
    <t>SWE</t>
  </si>
  <si>
    <t>The tax exemption for the benefit of free parking is prolonged until 30 June 2022</t>
  </si>
  <si>
    <t>SEK</t>
  </si>
  <si>
    <t>https://research.ibfd.org/#/doc?url=/data/tns/docs/html/tns_2022-04-22_se_1.html</t>
  </si>
  <si>
    <t>In January the government decided to expand the electricity support measure for households, so that support will also be retroactively paid out for Nov22-Dec22. Support will also be paid to energy areas 1 and 2 (and not only 3 and 4 as the package for Oct21-Sept22). The support will once again be funded through so called "bottleneck fees" collected by the publically owned TSO Svenska Kraftnät.</t>
  </si>
  <si>
    <t>The fiscal cost is not yet specified. The date of the payments has not yet been announced. Payments are expected during Q2 2023.
Mechanism: Congestion revenue surplus</t>
  </si>
  <si>
    <t>https://www.regeringen.se/pressmeddelanden/2023/01/nytt-elstod-till-hushall-i-hela-landet/</t>
  </si>
  <si>
    <t>Support for electricity intensive companies will be paid out retroactively for Oct22-Dec22 to companies with a certain turnover and electricity consumption. The support measure was announced in the budget, and are being payed out during Q2 2023.</t>
  </si>
  <si>
    <t>The measure may not affect the budget balance as the support expected to be financed using the public TSO's "bottleneck fee"-revenues.</t>
  </si>
  <si>
    <t>https://www.regeringen.se/pressmeddelanden/2022/12/elprisstod-till-elintensiva-foretag/             https://www.regeringen.se/4aff77/contentassets/a115589e4a1e48b7b3780809e314d9eb/221222-pk-stod-till-foretag.pdf</t>
  </si>
  <si>
    <t>The tax on diesel and gasoline was lowered by SEK 0.5 per liter on 1 May. Estimated cost is SEK 2.4 bn for 2022.</t>
  </si>
  <si>
    <t>The estimated cost of the energy-relief part of the measure is until Dec-22. The measure could be extended until Dec-23.</t>
  </si>
  <si>
    <t>Sänkt energiskatt på bensin och diesel Skatteutskottets Betänkande 2021/22:SkU19 - Riksdagen</t>
  </si>
  <si>
    <t>On 3 January 2022, the Swedish government announced a compensatory payment for electricity costs for the months December-February. The reimbursement is provided to households whose electricity consumption was from 700 kWh to 2 000 kWh per month.</t>
  </si>
  <si>
    <t>Aimed at households whose electricity consumption is within a range</t>
  </si>
  <si>
    <t>https://www.regeringen.se/pressmeddelanden/2022/01/kompensation-for-hoga-elpriser/#:~:text=Kompensationen%20avser%20tre%20m%C3%A5nader%3A%20december,300%20kr%20f%C3%B6r%20tre%20m%C3%A5nader.</t>
  </si>
  <si>
    <t>Tax cut of SEK 1 (incl. VAT) per liter gasoline/diesel. The tax cut will start on Jan 1st 2023 and extend until 2025.</t>
  </si>
  <si>
    <t>6,7 (for 2023, 6,9 for 2024 and 6,9 for 2025)</t>
  </si>
  <si>
    <t>Skatteförslag i regeringens budgetproposition för 2023 - Regeringen.se</t>
  </si>
  <si>
    <t>2024 cont. tax cut of SEK 1 (incl. VAT) per liter gasoline/diesel.</t>
  </si>
  <si>
    <t>2025 cont. tax cut of SEK 1 (incl. VAT) per liter gasoline/diesel.</t>
  </si>
  <si>
    <t>Desk noted that measure is open-ended</t>
  </si>
  <si>
    <t>Additional funds will be distributed to the purchasing of electric vehicles (to €6,700 in financial support). The estimated additional cost is €370 million. Equivalent to 438,000,000 USD</t>
  </si>
  <si>
    <t>Aimed at electric vehicle purchasers</t>
  </si>
  <si>
    <t>Desk identified end-date as 7 Nov 2022. Changed to Nov-22 for consistency.</t>
  </si>
  <si>
    <t>https://www.government.se/press-releases/2022/03/government-presents-package-of-measures-to-address-rising-fuel-and-electricity-prices-as-a-result-of-the-invasion-of-ukraine/</t>
  </si>
  <si>
    <t>The compensatory payment for electricity costs will be extended for another month in southern and central Sweden. The compensatory payment will be extended with lower payment levels for the month of March in electricity price areas 3 and 4 in southern and central Sweden, where prices have increased the most. Reimbursement will be provided to households whose electricity consumption is from 400 kWh to 2 000 kWh per month. The lower limit will be reduced in comparison with the earlier compensatory payment so as to include households with lower electricity consumption. The compensatory payment will be from SEK 100 to SEK 1 000 and include approximately 2 million households. The total cost of this measure is estimated at SEK 900 million.</t>
  </si>
  <si>
    <t>The housing allowance for families with children will be temporarily increased from July to December 2022. To particularly protect households in financial difficulties from dramatic price increases, a temporary extra child allowance will be introduced for families with children that are, or later this year will be, eligible for housing allowance. The extra child allowance will be equivalent to 25 per cent of the preliminary housing allowance and will at most amount to SEK 1 325 per month. The total cost is estimated at SEK 500 million. In March the temporary housing allowance increase was extended until Dec-23. From July-23 the allowance ceiling will also be increased, from SEK 1325 to SEK 2100.</t>
  </si>
  <si>
    <t>Aimed at housing allowance recipients who have children</t>
  </si>
  <si>
    <t xml:space="preserve">Continuation of the housing allowance </t>
  </si>
  <si>
    <t xml:space="preserve">Countinuation of the housing allowance </t>
  </si>
  <si>
    <t>The government will compensate those hit by high gas prices (some 27,000 households in southwestern Sweden are connected to the gas grid). The support is designed like the electricity support and will be paid out based on consumption of gas at a price above SEK 0.79 per kWH in Oct21-Sept22 plus nov-dec2022. The support amounts will be deducted from future bills, starting in april of 2023.</t>
  </si>
  <si>
    <t>The funds have been allocated in the amendment budget.</t>
  </si>
  <si>
    <t>https://www.regeringen.se/48fd70/globalassets/regeringen/dokument/finansdepartementet/ppt-till-presstraffar/presentationsbilder-fran-presstraff-med-elisabeth-svantesson-och-oscar-sjostedt-den-25-januari-2023.pdf</t>
  </si>
  <si>
    <t>Reduced tariff cost. TSO (Svenska kraftnät) lowers its own tariffs and replaces local and regional networks. The amount for 2023-2026 is a forecast.</t>
  </si>
  <si>
    <t>Mechanism: Congestion revenue surplus</t>
  </si>
  <si>
    <t>verksamhetsplan_investerings_finansieringsplan_2023_2025.pdf (svk.se)</t>
  </si>
  <si>
    <t>Electricity support measure aimed at all non-government consumers (households, enterprises and organisations).</t>
  </si>
  <si>
    <t>Households recieved their payments in February and March of 2023. All other payments are to be payed during 2023. Financed by congestion revenue surpluses.</t>
  </si>
  <si>
    <t>https://www.regeringen.se/regeringsuppdrag/2022/08/uppdrag-att-ansoka-om-att-anvanda-intakter-fran-overbelastning-for-at</t>
  </si>
  <si>
    <t>The Government has introduced a temporary tax reduction on diesel in agriculture, forestry and aquaculture</t>
  </si>
  <si>
    <t>Aimed at agricultural, forestry and aquacultural sector participants</t>
  </si>
  <si>
    <t>https://www.taxnotes.com/tax-notes-today-international/legislation-and-lawmaking/swedish-parties-agree-lower-diesel-taxes-retroactively/2022/04/26/7df2x</t>
  </si>
  <si>
    <t>Türkiye</t>
  </si>
  <si>
    <t>TUR</t>
  </si>
  <si>
    <t>Türkiye has readjusted electricity tariffs for low-consumption households by increasing the monthly limit from 150 kWh to 240kWh. Consumption up to 240 kilowatt-hours a month will cost TL 1.21 per kilowatt-hour for nearly 32 million households across the country, while consumption above this limit will cost TL 1.97 per kilowatt-hour.</t>
  </si>
  <si>
    <t>TRY</t>
  </si>
  <si>
    <t>Aimed at all households but to a greater extent to whose electricity consumption is below a threshold</t>
  </si>
  <si>
    <t>No official end date is specified.</t>
  </si>
  <si>
    <t>Türkiye has lowered the VAT on electricity used in residences and agricultural irrigation from 18% to 8%, through Presidential Decision No. 5249.</t>
  </si>
  <si>
    <t>Aimed at all households and agricultural sector participants</t>
  </si>
  <si>
    <t>The estimated cost of the energy-relief part of the measure is until Dec-23. 
No official end date is specified.</t>
  </si>
  <si>
    <t>Authorities indicated: i) they would readjust the level under which higher electricity tariffs for households using more energy kick in, ii) civil society organizations would no longer pay the higher energy tariffs that apply to businesses (for more than 120,000 active nongovernmental organizations electricity costs, including distribution costs, will decrease by nearly 50% as the tariffs of these public organizations transferred from commercial to residential), iii) some small businesses would also be able to benefit from readjusted tariffs</t>
  </si>
  <si>
    <t>Aimed at households whose electricity consumption is below a threshold and civil society organisations and eligible SMEs</t>
  </si>
  <si>
    <t>https://www.dailysabah.com/business/economy/erdogan-unveils-new-measures-to-bring-down-energy-bills</t>
  </si>
  <si>
    <t xml:space="preserve">For all households, the government pays 55% of the electricity bills and 80% of the natural gas bill. Vulnerable households receive additional transfers ranging from TRY 900 to 2500 twice a year. For households including individuals suffering from chronic diseases or sustained by life support devices, a further 5 p.p. will be added to the subsidy. </t>
  </si>
  <si>
    <t>Cash transfers. No official end date is specified. 
Total transfers made from the budget in 2022 to those two SOEs, BOTAŞ and EÜAŞ, in the form of "current transfers" and "lending".</t>
  </si>
  <si>
    <t>Two electricity fees have been abolished: (i) the TRT (state-run broadcaster) payment and (ii) the Energy Fund payment. The removal of these fixed electricity fees reduced the electricity bill for households by 2.7%.</t>
  </si>
  <si>
    <t>The estimated cost of the energy-relief part of the measure is until Dec-23.
No official end date is specified.</t>
  </si>
  <si>
    <t>Temporary 20% reduction in public transport fees (from Apr till end-year) and reductions in the caps on school transport fees for families with multiple children.</t>
  </si>
  <si>
    <t>Aimed at public transport users and households with children</t>
  </si>
  <si>
    <t>United States</t>
  </si>
  <si>
    <t>USA</t>
  </si>
  <si>
    <t>A handful of states have suspended their gas taxes to soften the blow of rising prices on consumers.
Connecticut voted to suspend its gas tax of 25 cents per gallon for three months, starting from 1st April  and running through to 30th June.
Georgia’s state gas tax has been suspended since 18th March and will remain in effect through to 31st May. The suspension eliminates a 29.1 cent per gallon tax on motor fuel and a 32.6 cent per gallon tax on diesel.
Maryland’s gas tax holiday went into effect on March 18 and will last for 30 days, through April 16. The tax suspension applies to the 36.1 cents per gallon tax on motor fuel and 36.85 cents per gallon tax on diesel.</t>
  </si>
  <si>
    <t>https://www.nytimes.com/2022/03/27/us/gas-tax-cuts.html</t>
  </si>
  <si>
    <t>The US administration announced the release of an average of 1 million barrels of oil per day from the nation’s strategic petroleum reserve over the next six months in response to rising energy prices. The IEA expect that the increase in US supply would cover roughly a third of lost production from Russia.</t>
  </si>
  <si>
    <t>https://www.msn.com/en-us/money/markets/biden-announces-unprecedented-oil-reserve-release-in-hopes-of-curbing-gas-prices/ar-AAVIDub?cvid=2d7e5c1f45674f41a98f33061175e357&amp;ocid=winp1taskbar
https://www.reuters.com/business/energy/iea-says-3-mln-bpd-russian-oil-could-be-shut-next-month-2022-03-16/</t>
  </si>
  <si>
    <t>The US administration announced that it would allow fixed-price forward purchases of crude oil to replenish the SPR and encourage short-term production. The new rule would allow the Department of Energy to enter into purchase contracts for future delivery at a fixed price. This would provide greater certainty to producers on the revenues they would generate if they increase their production of crude oil in the short-term.</t>
  </si>
  <si>
    <t>https://www.whitehouse.gov/briefing-room/statements-releases/2022/07/26/fact-sheet-department-of-energy-releases-new-notice-of-sale-as-gasoline-prices-continue-to-fall/</t>
  </si>
  <si>
    <t>Georgia suspends USD 0.291/gallon tax on motor fuel and USD 0.326/gallon tax on diesel until end of May</t>
  </si>
  <si>
    <t>https://www.businessinsider.com/maryland-georgia-suspend-gas-tax-high-fuel-costs-russia-ukraine-2022-3?r=US&amp;IR=T</t>
  </si>
  <si>
    <t>Michigan state suspends fuel taxes until 15 September 2022</t>
  </si>
  <si>
    <t>proposal</t>
  </si>
  <si>
    <t>https://www.michiganradio.org/politics-government/2022-05-26/michigan-senate-passes-fuel-tax-pause-bills</t>
  </si>
  <si>
    <t>The state of Connecticut has suspended fares on all public bus transportation in the state from April 1st to June 30th, 2022. Also gas tax suspended (see above)</t>
  </si>
  <si>
    <t>https://www.avalara.com/blog/en/north-america/2022/03/connecticut-suspends-tax-on-gas-and-clothing.html</t>
  </si>
  <si>
    <t>Florida lawmakers plan to suspend collection of the state’s gas tax in October, saving motorists about 27 cents for every gallon of fuel they buy.</t>
  </si>
  <si>
    <t>End-date is desk assumption</t>
  </si>
  <si>
    <t>https://www.tampabay.com/news/florida-politics/2022/03/09/florida-will-suspend-gas-tax-in-october-legislature-decides/
https://www.wptv.com/traffic/gas-prices/florida-will-suspend-gas-tax-but-not-until-october</t>
  </si>
  <si>
    <t>California tax rebate plan: 
households making as much as $75,000 for individuals or $150,000 for joint filers would receive $350 per taxpayer, plus an additional $350 if they have at least one dependent.
$250 per taxpayer for households making as much as $125,000 for individuals or $250,000 for joint filers, plus an additional $250 if they have at least one dependent.
$200 per taxpayer for households making as much as $250,000 for individuals or $500,000 for joint filers, plus an additional $200 if they have at least one dependent.
No rebate for households with incomes above $250,000 or $500,000 for joint filers.</t>
  </si>
  <si>
    <t>proposal
End-date is desk assumption</t>
  </si>
  <si>
    <t>https://calmatters.org/politics/2022/06/california-tax-relief-deal/</t>
  </si>
  <si>
    <t xml:space="preserve">In New Mexico, individual adults will receive a personal income tax rebate of USD 500 (or USD 1 000 per two-adult househNo) to make up for fuel price increases and Other consumer inflation </t>
  </si>
  <si>
    <t>Announced on Apr-22
End-date is desk assumption</t>
  </si>
  <si>
    <t>https://www.usnews.com/news/best-states/new-mexico/articles/2022-04-05/new-mexico-democrats-seek-tax-rebates-ahead-of-election?&amp;utm_source=%20urban_newsletters&amp;utm_medium=news-DD&amp;utm_term=TPC</t>
  </si>
  <si>
    <t xml:space="preserve">Alaska energy relief payment </t>
  </si>
  <si>
    <t>https://www.adn.com/politics/2022/09/08/alaskans-will-receive-3284-dividend-and-energy-relief-checks-starting-sept-20/</t>
  </si>
  <si>
    <t>Colorado tax rebate checks</t>
  </si>
  <si>
    <t>https://tax.colorado.gov/cash-back</t>
  </si>
  <si>
    <t xml:space="preserve">Delaware tax rebate checks </t>
  </si>
  <si>
    <t>https://finance.delaware.gov/2022-delaware-relief-rebate-program/</t>
  </si>
  <si>
    <t>Hawaii one-time constitutional refund to each qualifying resident taxpayer who files an individual income tax return for the 2021 tax year on or before December 31, 2022.</t>
  </si>
  <si>
    <t>https://tax.hawaii.gov/act-115-ref/#:~:text=What%20is%20an%20Act%20115,or%20before%20December%2031%2C%202022.</t>
  </si>
  <si>
    <t>Idaho tax rebate of $300 for individual filers and $600 for joint filers or 10% of a taxpayer's 2020 income taxes, whichever is greater.</t>
  </si>
  <si>
    <t>https://tax.idaho.gov/i-2082.cfm</t>
  </si>
  <si>
    <t>Illinois tax rebate  and property tax rebate and sales tax holidays</t>
  </si>
  <si>
    <t>https://www2.illinois.gov/rev/research/news/Pages/Tax-Rebate-Payments-Begin-for-Millions-of-Illinoisans.aspx</t>
  </si>
  <si>
    <t>Indiana tax rebate</t>
  </si>
  <si>
    <t>https://www.washingtonexaminer.com/policy/economy/tax-rebates-2022-indiana-residents-check--325</t>
  </si>
  <si>
    <t>Maine tax rebate checks</t>
  </si>
  <si>
    <t>https://www.maine.gov/governor/mills/relief-checks#:~:text=The%20%24850%20relief%20payment%20is%20available%20whether%20or%20not%20Maine,return%20by%20October%2031%2C%202022.</t>
  </si>
  <si>
    <t>Massachusetts tax rebate check</t>
  </si>
  <si>
    <t>https://www.nbcboston.com/news/local/heres-what-to-do-if-you-havent-received-your-mass-tax-refund-yet/2885835/#:~:text=The%20administration%20said%20eligible%20taxpayers,could%20get%20about%20%24350%20back.</t>
  </si>
  <si>
    <t>New Mexico rebates and direct aid</t>
  </si>
  <si>
    <t>https://www.tax.newmexico.gov/rebates-and-economic-relief-payments/</t>
  </si>
  <si>
    <t>Oregon one-time economic assistance payments</t>
  </si>
  <si>
    <t>Aimed at economic assistance beneficiaries</t>
  </si>
  <si>
    <t>https://www.oregon.gov/dor/programs/individuals/Pages/OneTimeAssistancePayments.aspx</t>
  </si>
  <si>
    <t>South Carolina tax rebate</t>
  </si>
  <si>
    <t>https://www.washingtonexaminer.com/news/stimulus-rebate-being-sent-in-south-carolina</t>
  </si>
  <si>
    <t>Virginia tax rebate</t>
  </si>
  <si>
    <t>Loosely targeted.</t>
  </si>
  <si>
    <t>https://www.tax.virginia.gov/rebate</t>
  </si>
  <si>
    <t>Maryland suspends gasoline tax at USD 0.361/gallon for the next month of April</t>
  </si>
  <si>
    <t>Low Income Home Energy Assistance Program</t>
  </si>
  <si>
    <t>USA Delegation</t>
  </si>
  <si>
    <t>South Africa</t>
  </si>
  <si>
    <t>ZAF</t>
  </si>
  <si>
    <t>In November 2022, the government announced that they would prolong the Social Relief Distress grant until March 2024. This is an emergency social grant introduced during COVID and that has remained in place to relief the poorest households from higher energy prices and inflation.</t>
  </si>
  <si>
    <t>ZAR</t>
  </si>
  <si>
    <t>Aimed at individuals based on social security records</t>
  </si>
  <si>
    <t>In Feb 22, the Social Security services estimated that it has cost taxpayers R45bn to pay the R350 social relief of distress grant to about 10.5-million South Africans affected by the Covid-19 pandemic since April 2020. The allocated budget in Nov 22 to extend the grant until March 24 was R44bn with a stricter eligibility criteria. As a result of the extension of the SRD grant, other social grants – such as old age grants and disability grants – have increased less than inflation. Currently, about 7.3 million people receive the benefit.</t>
  </si>
  <si>
    <t>Mid-term budget from Treasury</t>
  </si>
  <si>
    <t xml:space="preserve">To cushion the impact of higher fuel prices, the government reduced the fuel levy from April to July 2022, at a fiscal cost of around 0.1% of GDP. The government reduced the general fuel levy by R1.50 per litre for April, May, and June 2022 and by R0.75 for July 2022. </t>
  </si>
  <si>
    <t>gasoline; diesel; kerosene</t>
  </si>
  <si>
    <t>Announced as 0.1% of GDP</t>
  </si>
  <si>
    <t>Offical government announcement and news</t>
  </si>
  <si>
    <t>Year</t>
  </si>
  <si>
    <t>Average annual households' energy consumption (residential) in kWh</t>
  </si>
  <si>
    <t>Oil</t>
  </si>
  <si>
    <t>Coal</t>
  </si>
  <si>
    <t>AGO</t>
  </si>
  <si>
    <t>ALB</t>
  </si>
  <si>
    <t>ARE</t>
  </si>
  <si>
    <t>N.A.</t>
  </si>
  <si>
    <t>ARM</t>
  </si>
  <si>
    <t>AZE</t>
  </si>
  <si>
    <t>BEN</t>
  </si>
  <si>
    <t>BGD</t>
  </si>
  <si>
    <t>BHR</t>
  </si>
  <si>
    <t>BIH</t>
  </si>
  <si>
    <t>BLR</t>
  </si>
  <si>
    <t>BOL</t>
  </si>
  <si>
    <t>BRN</t>
  </si>
  <si>
    <t>BWA</t>
  </si>
  <si>
    <t>CIV</t>
  </si>
  <si>
    <t>CMR</t>
  </si>
  <si>
    <t>COD</t>
  </si>
  <si>
    <t>COG</t>
  </si>
  <si>
    <t>CUB</t>
  </si>
  <si>
    <t>CUW</t>
  </si>
  <si>
    <t>CYP</t>
  </si>
  <si>
    <t>DOM</t>
  </si>
  <si>
    <t>DZA</t>
  </si>
  <si>
    <t>ECU</t>
  </si>
  <si>
    <t>EGY</t>
  </si>
  <si>
    <t>ERI</t>
  </si>
  <si>
    <t>ETH</t>
  </si>
  <si>
    <t>GAB</t>
  </si>
  <si>
    <t>GEO</t>
  </si>
  <si>
    <t>GHA</t>
  </si>
  <si>
    <t>GIB</t>
  </si>
  <si>
    <t>GNQ</t>
  </si>
  <si>
    <t>GTM</t>
  </si>
  <si>
    <t>GUY</t>
  </si>
  <si>
    <t>HKG</t>
  </si>
  <si>
    <t>HND</t>
  </si>
  <si>
    <t>HTI</t>
  </si>
  <si>
    <t>IRN</t>
  </si>
  <si>
    <t>IRQ</t>
  </si>
  <si>
    <t>ISL</t>
  </si>
  <si>
    <t>JAM</t>
  </si>
  <si>
    <t>JOR</t>
  </si>
  <si>
    <t>KAZ</t>
  </si>
  <si>
    <t>KEN</t>
  </si>
  <si>
    <t>KGZ</t>
  </si>
  <si>
    <t>KHM</t>
  </si>
  <si>
    <t>KOSOVO</t>
  </si>
  <si>
    <t>KWT</t>
  </si>
  <si>
    <t>LAO</t>
  </si>
  <si>
    <t>LBN</t>
  </si>
  <si>
    <t>LBY</t>
  </si>
  <si>
    <t>LKA</t>
  </si>
  <si>
    <t>MAR</t>
  </si>
  <si>
    <t>MAURITIUS</t>
  </si>
  <si>
    <t>MDA</t>
  </si>
  <si>
    <t>MDG</t>
  </si>
  <si>
    <t>MKD</t>
  </si>
  <si>
    <t>MLT</t>
  </si>
  <si>
    <t>MMR</t>
  </si>
  <si>
    <t>MNE</t>
  </si>
  <si>
    <t>MNG</t>
  </si>
  <si>
    <t>MOZ</t>
  </si>
  <si>
    <t>MYS</t>
  </si>
  <si>
    <t>NAM</t>
  </si>
  <si>
    <t>NER</t>
  </si>
  <si>
    <t>NGA</t>
  </si>
  <si>
    <t>NIC</t>
  </si>
  <si>
    <t>NPL</t>
  </si>
  <si>
    <t>OMN</t>
  </si>
  <si>
    <t>PAK</t>
  </si>
  <si>
    <t>PAN</t>
  </si>
  <si>
    <t>PHL</t>
  </si>
  <si>
    <t>PRK</t>
  </si>
  <si>
    <t>PRY</t>
  </si>
  <si>
    <t>QAT</t>
  </si>
  <si>
    <t>RUS</t>
  </si>
  <si>
    <t>RWA</t>
  </si>
  <si>
    <t>SAU</t>
  </si>
  <si>
    <t>SDN</t>
  </si>
  <si>
    <t>SEN</t>
  </si>
  <si>
    <t>SGP</t>
  </si>
  <si>
    <t>SLV</t>
  </si>
  <si>
    <t>SRB</t>
  </si>
  <si>
    <t>SSD</t>
  </si>
  <si>
    <t>SUR</t>
  </si>
  <si>
    <t>SWZ</t>
  </si>
  <si>
    <t>SYR</t>
  </si>
  <si>
    <t>TGO</t>
  </si>
  <si>
    <t>THA</t>
  </si>
  <si>
    <t>TJK</t>
  </si>
  <si>
    <t>TKM</t>
  </si>
  <si>
    <t>TTO</t>
  </si>
  <si>
    <t>TUN</t>
  </si>
  <si>
    <t>TWN</t>
  </si>
  <si>
    <t>TZA</t>
  </si>
  <si>
    <t>UGA</t>
  </si>
  <si>
    <t>UKR</t>
  </si>
  <si>
    <t>URY</t>
  </si>
  <si>
    <t>UZB</t>
  </si>
  <si>
    <t>VEN</t>
  </si>
  <si>
    <t>VNM</t>
  </si>
  <si>
    <t>YEM</t>
  </si>
  <si>
    <t>ZMB</t>
  </si>
  <si>
    <t>ZWE</t>
  </si>
  <si>
    <t>EUR as NC?</t>
  </si>
  <si>
    <t>Average exchange rate to USD (2022)</t>
  </si>
  <si>
    <t>LOCATION</t>
  </si>
  <si>
    <t>TIME</t>
  </si>
  <si>
    <t>VALUE</t>
  </si>
  <si>
    <t>USD as NC?</t>
  </si>
  <si>
    <t>EA19</t>
  </si>
  <si>
    <t>EU27_2020</t>
  </si>
  <si>
    <t>Source: OECD Exchange Rates database.</t>
  </si>
  <si>
    <t>Energy carrier</t>
  </si>
  <si>
    <t>USD cost</t>
  </si>
  <si>
    <t>Sources from The Hague also say the energy subsidy for low-income households and families will be increased from 200 euros to up to 800 euros in order to help combat rapidly rising energy bills.
small due to big %REN.
The original announcement had a cost of EUR 893 000 000 from Jan 22 to Mar 23. This has been adjusted to avoid double counting, while considering the extension of the measure into end-2023.</t>
  </si>
  <si>
    <t>..</t>
  </si>
  <si>
    <t>ARS</t>
  </si>
  <si>
    <t>oil; gas; pellets</t>
  </si>
  <si>
    <t xml:space="preserve">electricity; gas </t>
  </si>
  <si>
    <t>electricity; district heating</t>
  </si>
  <si>
    <t>electricity; fuel oil; diesel</t>
  </si>
  <si>
    <t>gasoline; diesel; and non-fossil fuels</t>
  </si>
  <si>
    <t>fossil fuels; electricity</t>
  </si>
  <si>
    <t>gas; oil; coal; renewable; nuclear</t>
  </si>
  <si>
    <r>
      <t xml:space="preserve">A classification of the support measure in the following categories:
</t>
    </r>
    <r>
      <rPr>
        <b/>
        <sz val="10"/>
        <color rgb="FF000000"/>
        <rFont val="Arial"/>
        <family val="2"/>
      </rPr>
      <t>1 - Energy price support:</t>
    </r>
    <r>
      <rPr>
        <sz val="10"/>
        <color rgb="FF000000"/>
        <rFont val="Arial"/>
        <family val="2"/>
      </rPr>
      <t xml:space="preserve"> measures modifying the marginal price of energy. For instance, this category includes direct rebates on pump prices or rebates on excise duties on fuels that lower retail prices paid by consumers. </t>
    </r>
    <r>
      <rPr>
        <b/>
        <sz val="10"/>
        <color rgb="FFFF0000"/>
        <rFont val="Arial"/>
        <family val="2"/>
      </rPr>
      <t>These measures decrease marginal prices of energy</t>
    </r>
    <r>
      <rPr>
        <sz val="10"/>
        <color rgb="FF000000"/>
        <rFont val="Arial"/>
        <family val="2"/>
      </rPr>
      <t xml:space="preserve">. They are distinguished from measures that decrease the average price of energy (see below).
</t>
    </r>
    <r>
      <rPr>
        <b/>
        <sz val="10"/>
        <color rgb="FF000000"/>
        <rFont val="Arial"/>
        <family val="2"/>
      </rPr>
      <t>2 - Income support (energy-related):</t>
    </r>
    <r>
      <rPr>
        <sz val="10"/>
        <color rgb="FF000000"/>
        <rFont val="Arial"/>
        <family val="2"/>
      </rPr>
      <t xml:space="preserve"> measures supporting the income of the beneficiaries through the provision of a pre-determined discount on energy payments, thereby </t>
    </r>
    <r>
      <rPr>
        <b/>
        <sz val="10"/>
        <color rgb="FFFF0000"/>
        <rFont val="Arial"/>
        <family val="2"/>
      </rPr>
      <t>decreasing the average price of energy</t>
    </r>
    <r>
      <rPr>
        <sz val="10"/>
        <color rgb="FF000000"/>
        <rFont val="Arial"/>
        <family val="2"/>
      </rPr>
      <t xml:space="preserve">. For instance, this category includes energy vouchers providing a lump-sum cash transfer that can only be used to settle energy bills. In such a case, the average price of energy decreases but not the marginal price - i.e. the price of an additional unit of energy.
</t>
    </r>
    <r>
      <rPr>
        <b/>
        <sz val="10"/>
        <color rgb="FF000000"/>
        <rFont val="Arial"/>
        <family val="2"/>
      </rPr>
      <t>3 - Income support (non-energy-related):</t>
    </r>
    <r>
      <rPr>
        <sz val="10"/>
        <color rgb="FF000000"/>
        <rFont val="Arial"/>
        <family val="2"/>
      </rPr>
      <t xml:space="preserve"> measures supporting the income of the beneficiaries and that </t>
    </r>
    <r>
      <rPr>
        <b/>
        <sz val="10"/>
        <color rgb="FFFF0000"/>
        <rFont val="Arial"/>
        <family val="2"/>
      </rPr>
      <t>do not affect energy prices</t>
    </r>
    <r>
      <rPr>
        <sz val="10"/>
        <color rgb="FF000000"/>
        <rFont val="Arial"/>
        <family val="2"/>
      </rPr>
      <t xml:space="preserve"> (e.g. cash transfers to low-income households).
</t>
    </r>
    <r>
      <rPr>
        <b/>
        <sz val="10"/>
        <color rgb="FF000000"/>
        <rFont val="Arial"/>
        <family val="2"/>
      </rPr>
      <t>4 - Credit and equity support:</t>
    </r>
    <r>
      <rPr>
        <sz val="10"/>
        <color rgb="FF000000"/>
        <rFont val="Arial"/>
        <family val="2"/>
      </rPr>
      <t xml:space="preserve"> measures coming in the form of loans, loan guarantees, equity injection, and deferred tax payments to firms.
</t>
    </r>
    <r>
      <rPr>
        <b/>
        <sz val="10"/>
        <color rgb="FF000000"/>
        <rFont val="Arial"/>
        <family val="2"/>
      </rPr>
      <t>5 - Other:</t>
    </r>
    <r>
      <rPr>
        <sz val="10"/>
        <color rgb="FF000000"/>
        <rFont val="Arial"/>
        <family val="2"/>
      </rPr>
      <t xml:space="preserve"> any other type of support measure introduced as a response to high energy prices including energy savings programmes or windfall tax profits. 
</t>
    </r>
  </si>
  <si>
    <t>A classification of the main beneficiaries of the support measure:
  • All energy users
  • Households: All
  • Households: Vulnerable
  • Firms: All
  • Firms: SMEs
  • Firms: Services (excluding transport)
  • Firms: Energy producers and suppliers (incl. extractives)
  • Firms: Services (transport)
  • Firms: Agricultural sector (incl. fisheries)
  • Firms: Manufacturing (energy intensive)
  • Firms: Manufacturing (non-energy intensive)</t>
  </si>
  <si>
    <t>The main energy carriers being supported by the measure.</t>
  </si>
  <si>
    <r>
      <t xml:space="preserve">Duration of the measure in number of months. When a given measure spans more than one year, its total fiscal costs will be assumed to be uniformly spread across months. </t>
    </r>
    <r>
      <rPr>
        <b/>
        <sz val="10"/>
        <color rgb="FFFF0000"/>
        <rFont val="Arial"/>
        <family val="2"/>
      </rPr>
      <t>In cases where the assumption of uniform distribution across months does not apply, this is indicated in the "Comments" column with accompanying assumptions and new entries are made to reflect the uneven annual cost split</t>
    </r>
    <r>
      <rPr>
        <sz val="10"/>
        <color rgb="FF000000"/>
        <rFont val="Arial"/>
        <family val="2"/>
      </rPr>
      <t>.</t>
    </r>
  </si>
  <si>
    <t>Gross fiscal cost denominated in USD obtained by using 2022 bilateral exchange rates.</t>
  </si>
  <si>
    <r>
      <rPr>
        <b/>
        <sz val="10"/>
        <color rgb="FFFF0000"/>
        <rFont val="Arial"/>
        <family val="2"/>
      </rPr>
      <t xml:space="preserve">Qualitative and summary information </t>
    </r>
    <r>
      <rPr>
        <sz val="10"/>
        <color rgb="FF000000"/>
        <rFont val="Arial"/>
        <family val="2"/>
      </rPr>
      <t>about targeting mechanisms (if applicable) in addition to information on main beneficiaries.</t>
    </r>
  </si>
  <si>
    <t>Additional housekeeping information:</t>
  </si>
  <si>
    <r>
      <t xml:space="preserve">The mechanism through which the measure is provided conditional on the category the support measure falls into:
1 - Energy price support: 
     a) Tax measures
     b) Reduced, regulated or capped marginal energy prices
2 - Income support (energy-related):
      a) Tax measures
      b) Budgetary transfer
      c) Reduced, regulated or capped average energy prices
3 - Income support (non-energy-related):
      a) Tax measures
      b) Budgetary transfer
4 - Credit and equity support
      a) Deferred tax payments
      b) Loan guarantee
      c) Loan (subsidised or not) or credit line
      d) Equity injection
5 - Other --&gt; any mechanism not classified elsewhere.
Measures consisting of </t>
    </r>
    <r>
      <rPr>
        <b/>
        <sz val="10"/>
        <color rgb="FFFF0000"/>
        <rFont val="Arial"/>
        <family val="2"/>
      </rPr>
      <t>a price cap up to a certain threshold of consumption</t>
    </r>
    <r>
      <rPr>
        <sz val="10"/>
        <color rgb="FF000000"/>
        <rFont val="Arial"/>
        <family val="2"/>
      </rPr>
      <t xml:space="preserve"> are classified under </t>
    </r>
    <r>
      <rPr>
        <b/>
        <sz val="10"/>
        <color rgb="FFFF0000"/>
        <rFont val="Arial"/>
        <family val="2"/>
      </rPr>
      <t>2c)</t>
    </r>
    <r>
      <rPr>
        <sz val="10"/>
        <color rgb="FFFF0000"/>
        <rFont val="Arial"/>
        <family val="2"/>
      </rPr>
      <t xml:space="preserve"> </t>
    </r>
    <r>
      <rPr>
        <b/>
        <sz val="10"/>
        <color rgb="FFFF0000"/>
        <rFont val="Arial"/>
        <family val="2"/>
      </rPr>
      <t>if the threshold is estimated to be below the benchmark average consumption, affecting the average price of energy but not the marginal price</t>
    </r>
    <r>
      <rPr>
        <sz val="10"/>
        <color rgb="FF000000"/>
        <rFont val="Arial"/>
        <family val="2"/>
      </rPr>
      <t xml:space="preserve">. In contrast, </t>
    </r>
    <r>
      <rPr>
        <b/>
        <sz val="10"/>
        <color rgb="FFFF0000"/>
        <rFont val="Arial"/>
        <family val="2"/>
      </rPr>
      <t>if many consumers do not reach the threshold</t>
    </r>
    <r>
      <rPr>
        <sz val="10"/>
        <color rgb="FF000000"/>
        <rFont val="Arial"/>
        <family val="2"/>
      </rPr>
      <t xml:space="preserve">, and hence face </t>
    </r>
    <r>
      <rPr>
        <b/>
        <sz val="10"/>
        <color rgb="FFFF0000"/>
        <rFont val="Arial"/>
        <family val="2"/>
      </rPr>
      <t>a below-market marginal price</t>
    </r>
    <r>
      <rPr>
        <sz val="10"/>
        <color rgb="FF000000"/>
        <rFont val="Arial"/>
        <family val="2"/>
      </rPr>
      <t xml:space="preserve">, the measure is classified under </t>
    </r>
    <r>
      <rPr>
        <b/>
        <sz val="10"/>
        <color rgb="FFFF0000"/>
        <rFont val="Arial"/>
        <family val="2"/>
      </rPr>
      <t>1b)</t>
    </r>
    <r>
      <rPr>
        <sz val="10"/>
        <color rgb="FFFF0000"/>
        <rFont val="Arial"/>
        <family val="2"/>
      </rPr>
      <t>.</t>
    </r>
    <r>
      <rPr>
        <sz val="10"/>
        <color rgb="FF000000"/>
        <rFont val="Arial"/>
        <family val="2"/>
      </rPr>
      <t xml:space="preserve"> To assess the generosity of thresholds, see the </t>
    </r>
    <r>
      <rPr>
        <b/>
        <sz val="10"/>
        <color rgb="FF00B050"/>
        <rFont val="Arial"/>
        <family val="2"/>
      </rPr>
      <t>&lt;Hhs_energy_cons_kWh&gt;</t>
    </r>
    <r>
      <rPr>
        <sz val="10"/>
        <color rgb="FF000000"/>
        <rFont val="Arial"/>
        <family val="2"/>
      </rPr>
      <t xml:space="preserve"> sheet, which contains summary information on average household energy consumption over time and per country.</t>
    </r>
  </si>
  <si>
    <r>
      <t xml:space="preserve">Vintage of the data where the support measure was first included </t>
    </r>
    <r>
      <rPr>
        <b/>
        <sz val="10"/>
        <color rgb="FFFF0000"/>
        <rFont val="Arial"/>
        <family val="2"/>
      </rPr>
      <t>(1, 2 or 3)</t>
    </r>
    <r>
      <rPr>
        <sz val="10"/>
        <color rgb="FF000000"/>
        <rFont val="Arial"/>
        <family val="2"/>
      </rPr>
      <t>.</t>
    </r>
  </si>
  <si>
    <t>Cut-off date</t>
  </si>
  <si>
    <r>
      <t xml:space="preserve">This document, as well as any data and map included herein, are without prejudice to the status of or sovereignty over any territory, to the delimitation of international frontiers and boundaries and to the name of any territory, city or area.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Note by the Republic of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
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
</t>
    </r>
    <r>
      <rPr>
        <b/>
        <sz val="9"/>
        <color rgb="FF000000"/>
        <rFont val="Arial"/>
        <family val="2"/>
      </rPr>
      <t xml:space="preserve">Please cite this publication as:
</t>
    </r>
    <r>
      <rPr>
        <sz val="9"/>
        <color rgb="FF000000"/>
        <rFont val="Arial"/>
        <family val="2"/>
      </rPr>
      <t xml:space="preserve">OECD (2023), “Aiming Better: Government Support for Households and Firms During the Energy Crisis”, OECD Economic Policy Papers No. 32, OECD Publishing: Paris,
</t>
    </r>
    <r>
      <rPr>
        <u/>
        <sz val="9"/>
        <color rgb="FF0070C0"/>
        <rFont val="Arial"/>
        <family val="2"/>
      </rPr>
      <t>https://doi.org/10.1787/839e3ae1-en</t>
    </r>
    <r>
      <rPr>
        <sz val="9"/>
        <color rgb="FF000000"/>
        <rFont val="Arial"/>
        <family val="2"/>
      </rPr>
      <t xml:space="preserve"> </t>
    </r>
  </si>
  <si>
    <t>Continuation of the electricity support scheme. The 2023 Budget has extented the scheme until end-2023 (estimated expenditure NOK 44.7 billion for the period December 2022 to November 2023) and NOK 2.2 billion for December 2023 to accrue in 2024 outlays.</t>
  </si>
  <si>
    <t xml:space="preserve">The electricity support scheme in Norway was first introduced in December of 2021. Households are compensated a percentage of the electricity bill when the average spot price of electricity exceeds 0,7 NOK/kWh (around 60 €/MWh with the current currency rates) over the month in their price area. This percentage is currently set to 80 per cent in the summer months (April to September) and 90 per cent in the winter months (October to March), when the demand and use of electricity is higher. Households can receive support for an electricity consumption of up to 5000 kWh per month. </t>
  </si>
  <si>
    <t>23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</si>
</sst>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0.0"/>
    <numFmt numFmtId="166" formatCode="_-* #,##0_-;\-* #,##0_-;_-* &quot;-&quot;??_-;_-@_-"/>
    <numFmt numFmtId="167" formatCode="[$-409]mmm\-yy;@"/>
    <numFmt numFmtId="168" formatCode="_(* #,##0_);_(* \(#,##0\);_(* &quot;-&quot;??_);_(@_)"/>
    <numFmt numFmtId="169" formatCode="0.00000"/>
    <numFmt numFmtId="170" formatCode="0.0000000"/>
  </numFmts>
  <fonts count="39">
    <font>
      <sz val="10"/>
      <color theme="1"/>
      <name val="Arial"/>
      <family val="2"/>
    </font>
    <font>
      <sz val="10"/>
      <color theme="1"/>
      <name val="Arial"/>
      <family val="2"/>
    </font>
    <font>
      <b/>
      <sz val="10"/>
      <color theme="1"/>
      <name val="Arial"/>
      <family val="2"/>
    </font>
    <font>
      <u/>
      <sz val="10"/>
      <color theme="10"/>
      <name val="Arial"/>
      <family val="2"/>
    </font>
    <font>
      <i/>
      <sz val="10"/>
      <color rgb="FFFF0000"/>
      <name val="Arial"/>
      <family val="2"/>
    </font>
    <font>
      <sz val="9"/>
      <color indexed="81"/>
      <name val="Tahoma"/>
      <family val="2"/>
    </font>
    <font>
      <sz val="8"/>
      <name val="Arial"/>
      <family val="2"/>
    </font>
    <font>
      <sz val="10"/>
      <color rgb="FF000000"/>
      <name val="Arial"/>
      <family val="2"/>
    </font>
    <font>
      <b/>
      <sz val="10"/>
      <color rgb="FF000000"/>
      <name val="Arial"/>
      <family val="2"/>
    </font>
    <font>
      <sz val="10"/>
      <name val="Times New Roman"/>
      <family val="1"/>
    </font>
    <font>
      <sz val="10"/>
      <name val="Arial"/>
      <family val="2"/>
    </font>
    <font>
      <b/>
      <sz val="10"/>
      <name val="Arial"/>
      <family val="2"/>
    </font>
    <font>
      <b/>
      <sz val="10"/>
      <color rgb="FFFF0000"/>
      <name val="Arial"/>
      <family val="2"/>
    </font>
    <font>
      <sz val="8"/>
      <color theme="1"/>
      <name val="Arial"/>
      <family val="2"/>
    </font>
    <font>
      <i/>
      <sz val="8"/>
      <color theme="1"/>
      <name val="Arial"/>
      <family val="2"/>
    </font>
    <font>
      <b/>
      <u/>
      <sz val="10"/>
      <color rgb="FF000000"/>
      <name val="Arial"/>
      <family val="2"/>
    </font>
    <font>
      <i/>
      <sz val="10"/>
      <color rgb="FF000000"/>
      <name val="Arial"/>
      <family val="2"/>
    </font>
    <font>
      <sz val="12"/>
      <color rgb="FFFFFFFF"/>
      <name val="Arial"/>
      <family val="2"/>
    </font>
    <font>
      <b/>
      <sz val="10"/>
      <color rgb="FF00B050"/>
      <name val="Arial"/>
      <family val="2"/>
    </font>
    <font>
      <i/>
      <sz val="11"/>
      <color theme="1"/>
      <name val="Arial"/>
      <family val="2"/>
    </font>
    <font>
      <i/>
      <sz val="11"/>
      <name val="Arial"/>
      <family val="2"/>
    </font>
    <font>
      <sz val="10"/>
      <color rgb="FFFF0000"/>
      <name val="Arial"/>
      <family val="2"/>
    </font>
    <font>
      <i/>
      <sz val="10"/>
      <color theme="1"/>
      <name val="Arial"/>
      <family val="2"/>
    </font>
    <font>
      <sz val="11"/>
      <color theme="1"/>
      <name val="Calibri"/>
      <family val="2"/>
      <charset val="1"/>
    </font>
    <font>
      <u/>
      <sz val="8"/>
      <color theme="1"/>
      <name val="Arial"/>
      <family val="2"/>
    </font>
    <font>
      <strike/>
      <sz val="8"/>
      <color theme="1"/>
      <name val="Arial"/>
      <family val="2"/>
    </font>
    <font>
      <i/>
      <strike/>
      <sz val="8"/>
      <color theme="1"/>
      <name val="Arial"/>
      <family val="2"/>
    </font>
    <font>
      <sz val="10"/>
      <color rgb="FF000000"/>
      <name val="Times New Roman"/>
      <family val="1"/>
    </font>
    <font>
      <i/>
      <sz val="8"/>
      <color theme="1"/>
      <name val="Arial"/>
      <family val="2"/>
      <charset val="238"/>
    </font>
    <font>
      <i/>
      <sz val="8"/>
      <color theme="1"/>
      <name val="游ゴシック Light"/>
      <family val="3"/>
      <charset val="128"/>
    </font>
    <font>
      <i/>
      <vertAlign val="superscript"/>
      <sz val="8"/>
      <color theme="1"/>
      <name val="Arial"/>
      <family val="2"/>
    </font>
    <font>
      <b/>
      <sz val="9"/>
      <color indexed="81"/>
      <name val="Tahoma"/>
      <family val="2"/>
    </font>
    <font>
      <i/>
      <sz val="8"/>
      <color theme="1"/>
      <name val="游ゴシック Light"/>
    </font>
    <font>
      <i/>
      <sz val="8"/>
      <color theme="1"/>
      <name val="Calibri"/>
      <family val="2"/>
      <charset val="238"/>
    </font>
    <font>
      <sz val="10"/>
      <color rgb="FF000000"/>
      <name val="Arial"/>
      <family val="2"/>
    </font>
    <font>
      <u/>
      <sz val="10"/>
      <color theme="1"/>
      <name val="Arial"/>
      <family val="2"/>
    </font>
    <font>
      <sz val="9"/>
      <color rgb="FF000000"/>
      <name val="Arial"/>
      <family val="2"/>
    </font>
    <font>
      <u/>
      <sz val="9"/>
      <color rgb="FF0070C0"/>
      <name val="Arial"/>
      <family val="2"/>
    </font>
    <font>
      <b/>
      <sz val="9"/>
      <color rgb="FF000000"/>
      <name val="Arial"/>
      <family val="2"/>
    </font>
  </fonts>
  <fills count="1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rgb="FF305496"/>
        <bgColor rgb="FF000000"/>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56F6F"/>
        <bgColor indexed="64"/>
      </patternFill>
    </fill>
    <fill>
      <patternFill patternType="solid">
        <fgColor rgb="FFFFA7A7"/>
        <bgColor indexed="64"/>
      </patternFill>
    </fill>
  </fills>
  <borders count="47">
    <border>
      <left/>
      <right/>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theme="1"/>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rgb="FF000000"/>
      </bottom>
      <diagonal/>
    </border>
    <border>
      <left style="thin">
        <color theme="1"/>
      </left>
      <right style="thin">
        <color theme="1"/>
      </right>
      <top style="thin">
        <color theme="1"/>
      </top>
      <bottom style="thin">
        <color theme="1"/>
      </bottom>
      <diagonal/>
    </border>
    <border>
      <left style="thin">
        <color rgb="FF000000"/>
      </left>
      <right/>
      <top style="thin">
        <color rgb="FF000000"/>
      </top>
      <bottom style="thin">
        <color rgb="FF000000"/>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right style="double">
        <color indexed="64"/>
      </right>
      <top/>
      <bottom/>
      <diagonal/>
    </border>
    <border>
      <left style="thin">
        <color rgb="FF000000"/>
      </left>
      <right style="double">
        <color indexed="64"/>
      </right>
      <top style="thin">
        <color rgb="FF000000"/>
      </top>
      <bottom style="thin">
        <color rgb="FF000000"/>
      </bottom>
      <diagonal/>
    </border>
    <border>
      <left style="thin">
        <color rgb="FF000000"/>
      </left>
      <right style="double">
        <color indexed="64"/>
      </right>
      <top/>
      <bottom style="thin">
        <color rgb="FF000000"/>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right style="double">
        <color rgb="FF000000"/>
      </right>
      <top/>
      <bottom/>
      <diagonal/>
    </border>
    <border>
      <left style="thin">
        <color theme="1"/>
      </left>
      <right style="double">
        <color indexed="64"/>
      </right>
      <top style="thin">
        <color theme="1"/>
      </top>
      <bottom style="thin">
        <color theme="1"/>
      </bottom>
      <diagonal/>
    </border>
    <border>
      <left style="double">
        <color indexed="64"/>
      </left>
      <right style="thin">
        <color theme="1"/>
      </right>
      <top style="thin">
        <color theme="1"/>
      </top>
      <bottom style="thin">
        <color theme="1"/>
      </bottom>
      <diagonal/>
    </border>
    <border>
      <left style="thin">
        <color theme="1"/>
      </left>
      <right style="double">
        <color indexed="64"/>
      </right>
      <top style="thin">
        <color theme="1"/>
      </top>
      <bottom/>
      <diagonal/>
    </border>
    <border>
      <left style="double">
        <color indexed="64"/>
      </left>
      <right style="thin">
        <color theme="1"/>
      </right>
      <top style="thin">
        <color theme="1"/>
      </top>
      <bottom/>
      <diagonal/>
    </border>
    <border>
      <left style="thin">
        <color theme="1"/>
      </left>
      <right style="thin">
        <color theme="1"/>
      </right>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7">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9" fillId="0" borderId="0"/>
    <xf numFmtId="0" fontId="9" fillId="0" borderId="0"/>
    <xf numFmtId="0" fontId="9" fillId="0" borderId="0"/>
    <xf numFmtId="0" fontId="10" fillId="0" borderId="0"/>
    <xf numFmtId="164" fontId="1" fillId="0" borderId="0" applyFon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0" fontId="27" fillId="0" borderId="0"/>
    <xf numFmtId="43" fontId="1" fillId="0" borderId="0" applyFont="0" applyFill="0" applyBorder="0" applyAlignment="0" applyProtection="0"/>
    <xf numFmtId="0" fontId="1" fillId="0" borderId="0"/>
    <xf numFmtId="164" fontId="1" fillId="0" borderId="0" applyFont="0" applyFill="0" applyBorder="0" applyAlignment="0" applyProtection="0"/>
  </cellStyleXfs>
  <cellXfs count="224">
    <xf numFmtId="0" fontId="0" fillId="0" borderId="0" xfId="0"/>
    <xf numFmtId="0" fontId="4" fillId="0" borderId="0" xfId="0" applyFont="1"/>
    <xf numFmtId="4" fontId="0" fillId="0" borderId="0" xfId="0" applyNumberFormat="1"/>
    <xf numFmtId="0" fontId="0" fillId="0" borderId="0" xfId="0" applyAlignment="1">
      <alignment vertical="top" wrapText="1"/>
    </xf>
    <xf numFmtId="0" fontId="0" fillId="0" borderId="0" xfId="0" applyAlignment="1">
      <alignment vertical="top"/>
    </xf>
    <xf numFmtId="0" fontId="2" fillId="0" borderId="0" xfId="0" applyFont="1"/>
    <xf numFmtId="0" fontId="7" fillId="0" borderId="0" xfId="0" applyFont="1"/>
    <xf numFmtId="0" fontId="10" fillId="0" borderId="0" xfId="3" applyFont="1" applyAlignment="1">
      <alignment vertical="top"/>
    </xf>
    <xf numFmtId="2" fontId="10" fillId="0" borderId="0" xfId="5" applyNumberFormat="1" applyFont="1"/>
    <xf numFmtId="14" fontId="0" fillId="0" borderId="0" xfId="0" quotePrefix="1" applyNumberFormat="1"/>
    <xf numFmtId="0" fontId="11" fillId="0" borderId="0" xfId="3" applyFont="1" applyAlignment="1">
      <alignment vertical="top"/>
    </xf>
    <xf numFmtId="0" fontId="11" fillId="0" borderId="0" xfId="4" applyFont="1"/>
    <xf numFmtId="2" fontId="10" fillId="0" borderId="0" xfId="3" applyNumberFormat="1" applyFont="1" applyAlignment="1">
      <alignment vertical="center"/>
    </xf>
    <xf numFmtId="1" fontId="0" fillId="0" borderId="0" xfId="0" applyNumberFormat="1"/>
    <xf numFmtId="0" fontId="13" fillId="7" borderId="0" xfId="0" applyFont="1" applyFill="1" applyAlignment="1">
      <alignment horizontal="center" vertical="top" wrapText="1"/>
    </xf>
    <xf numFmtId="0" fontId="13" fillId="3" borderId="0" xfId="0" applyFont="1" applyFill="1" applyAlignment="1">
      <alignment horizontal="center" vertical="top" wrapText="1"/>
    </xf>
    <xf numFmtId="0" fontId="13" fillId="0" borderId="0" xfId="0" applyFont="1" applyAlignment="1">
      <alignment horizontal="center" vertical="top" wrapText="1"/>
    </xf>
    <xf numFmtId="17" fontId="13" fillId="0" borderId="0" xfId="0" applyNumberFormat="1" applyFont="1" applyAlignment="1">
      <alignment horizontal="center" vertical="top" wrapText="1"/>
    </xf>
    <xf numFmtId="0" fontId="7" fillId="0" borderId="0" xfId="0" applyFont="1" applyAlignment="1">
      <alignment vertical="top" wrapText="1"/>
    </xf>
    <xf numFmtId="0" fontId="16" fillId="0" borderId="1" xfId="0" applyFont="1" applyBorder="1" applyAlignment="1">
      <alignment vertical="top" wrapText="1"/>
    </xf>
    <xf numFmtId="0" fontId="7" fillId="0" borderId="2" xfId="0" applyFont="1" applyBorder="1" applyAlignment="1">
      <alignment vertical="top" wrapText="1"/>
    </xf>
    <xf numFmtId="0" fontId="8" fillId="0" borderId="1" xfId="0" applyFont="1" applyBorder="1" applyAlignment="1">
      <alignment vertical="top" wrapText="1"/>
    </xf>
    <xf numFmtId="0" fontId="10" fillId="0" borderId="2" xfId="0" applyFont="1" applyBorder="1" applyAlignment="1">
      <alignment vertical="top" wrapText="1"/>
    </xf>
    <xf numFmtId="0" fontId="16" fillId="0" borderId="0" xfId="0" applyFont="1" applyAlignment="1">
      <alignment vertical="top" wrapText="1"/>
    </xf>
    <xf numFmtId="0" fontId="8" fillId="0" borderId="0" xfId="0" applyFont="1" applyAlignment="1">
      <alignment vertical="top" wrapText="1"/>
    </xf>
    <xf numFmtId="0" fontId="10" fillId="0" borderId="0" xfId="0" applyFont="1" applyAlignment="1">
      <alignment vertical="top" wrapText="1"/>
    </xf>
    <xf numFmtId="0" fontId="0" fillId="0" borderId="9" xfId="0" applyBorder="1"/>
    <xf numFmtId="0" fontId="0" fillId="0" borderId="10" xfId="0" applyBorder="1"/>
    <xf numFmtId="0" fontId="0" fillId="0" borderId="11" xfId="0" applyBorder="1"/>
    <xf numFmtId="0" fontId="0" fillId="0" borderId="12" xfId="0" applyBorder="1"/>
    <xf numFmtId="0" fontId="0" fillId="0" borderId="8" xfId="0" applyBorder="1"/>
    <xf numFmtId="0" fontId="0" fillId="0" borderId="13" xfId="0" applyBorder="1"/>
    <xf numFmtId="0" fontId="17" fillId="11" borderId="17" xfId="0" applyFont="1" applyFill="1" applyBorder="1" applyAlignment="1">
      <alignment horizontal="center"/>
    </xf>
    <xf numFmtId="0" fontId="17" fillId="11" borderId="18" xfId="0" applyFont="1" applyFill="1" applyBorder="1" applyAlignment="1">
      <alignment horizontal="center"/>
    </xf>
    <xf numFmtId="0" fontId="17" fillId="11" borderId="19" xfId="0" applyFont="1" applyFill="1" applyBorder="1" applyAlignment="1">
      <alignment horizontal="center"/>
    </xf>
    <xf numFmtId="165" fontId="0" fillId="0" borderId="20" xfId="0" applyNumberFormat="1" applyBorder="1"/>
    <xf numFmtId="165" fontId="0" fillId="0" borderId="21" xfId="0" applyNumberFormat="1" applyBorder="1"/>
    <xf numFmtId="165" fontId="0" fillId="0" borderId="22" xfId="0" applyNumberFormat="1" applyBorder="1"/>
    <xf numFmtId="165" fontId="0" fillId="0" borderId="23" xfId="0" applyNumberFormat="1" applyBorder="1"/>
    <xf numFmtId="165" fontId="0" fillId="0" borderId="24" xfId="0" applyNumberFormat="1" applyBorder="1"/>
    <xf numFmtId="165" fontId="0" fillId="0" borderId="25" xfId="0" applyNumberFormat="1" applyBorder="1"/>
    <xf numFmtId="0" fontId="8" fillId="0" borderId="26" xfId="0" applyFont="1" applyBorder="1" applyAlignment="1">
      <alignment vertical="top" wrapText="1"/>
    </xf>
    <xf numFmtId="0" fontId="17" fillId="11" borderId="7" xfId="0" applyFont="1" applyFill="1" applyBorder="1" applyAlignment="1">
      <alignment vertical="center"/>
    </xf>
    <xf numFmtId="0" fontId="17" fillId="11" borderId="8" xfId="0" applyFont="1" applyFill="1" applyBorder="1" applyAlignment="1">
      <alignment vertical="center"/>
    </xf>
    <xf numFmtId="0" fontId="19" fillId="0" borderId="0" xfId="0" applyFont="1" applyAlignment="1">
      <alignment vertical="center"/>
    </xf>
    <xf numFmtId="0" fontId="15" fillId="0" borderId="5" xfId="0" applyFont="1" applyBorder="1" applyAlignment="1">
      <alignment horizontal="center" vertical="top" wrapText="1"/>
    </xf>
    <xf numFmtId="0" fontId="15" fillId="0" borderId="4" xfId="0" applyFont="1" applyBorder="1" applyAlignment="1">
      <alignment horizontal="center" vertical="top" wrapText="1"/>
    </xf>
    <xf numFmtId="0" fontId="22" fillId="0" borderId="1" xfId="0" applyFont="1" applyBorder="1" applyAlignment="1">
      <alignment vertical="center"/>
    </xf>
    <xf numFmtId="0" fontId="14" fillId="0" borderId="6" xfId="0" applyFont="1" applyBorder="1" applyAlignment="1" applyProtection="1">
      <alignment vertical="top" wrapText="1"/>
      <protection locked="0"/>
    </xf>
    <xf numFmtId="166" fontId="13" fillId="0" borderId="0" xfId="1" applyNumberFormat="1" applyFont="1" applyFill="1" applyBorder="1" applyAlignment="1" applyProtection="1">
      <alignment horizontal="left" vertical="top" wrapText="1"/>
      <protection locked="0"/>
    </xf>
    <xf numFmtId="166" fontId="13" fillId="0" borderId="0" xfId="1" applyNumberFormat="1" applyFont="1" applyFill="1" applyBorder="1" applyAlignment="1" applyProtection="1">
      <alignment vertical="top" wrapText="1"/>
      <protection locked="0"/>
    </xf>
    <xf numFmtId="0" fontId="13" fillId="0" borderId="0" xfId="0" applyFont="1" applyAlignment="1" applyProtection="1">
      <alignment vertical="top" wrapText="1"/>
      <protection locked="0"/>
    </xf>
    <xf numFmtId="0" fontId="0" fillId="0" borderId="0" xfId="0" applyProtection="1">
      <protection locked="0"/>
    </xf>
    <xf numFmtId="0" fontId="0" fillId="0" borderId="0" xfId="0" applyAlignment="1" applyProtection="1">
      <alignment vertical="top" wrapText="1"/>
      <protection locked="0"/>
    </xf>
    <xf numFmtId="1" fontId="13" fillId="0" borderId="0" xfId="0" applyNumberFormat="1" applyFont="1" applyAlignment="1" applyProtection="1">
      <alignment vertical="top" wrapText="1"/>
      <protection locked="0"/>
    </xf>
    <xf numFmtId="0" fontId="13" fillId="10" borderId="0" xfId="0" applyFont="1" applyFill="1" applyAlignment="1" applyProtection="1">
      <alignment horizontal="center" vertical="top" wrapText="1"/>
      <protection locked="0"/>
    </xf>
    <xf numFmtId="0" fontId="13" fillId="8" borderId="0" xfId="0" applyFont="1" applyFill="1" applyAlignment="1" applyProtection="1">
      <alignment horizontal="center" vertical="top" wrapText="1"/>
      <protection locked="0"/>
    </xf>
    <xf numFmtId="0" fontId="23" fillId="0" borderId="0" xfId="0" applyFont="1"/>
    <xf numFmtId="0" fontId="0" fillId="0" borderId="0" xfId="0" applyAlignment="1" applyProtection="1">
      <alignment horizontal="left" vertical="top" wrapText="1"/>
      <protection locked="0"/>
    </xf>
    <xf numFmtId="166" fontId="0" fillId="0" borderId="0" xfId="0" applyNumberFormat="1"/>
    <xf numFmtId="0" fontId="13" fillId="3" borderId="31" xfId="0" applyFont="1" applyFill="1" applyBorder="1" applyAlignment="1">
      <alignment horizontal="center" vertical="top" wrapText="1"/>
    </xf>
    <xf numFmtId="0" fontId="24" fillId="0" borderId="0" xfId="2" applyFont="1" applyFill="1" applyBorder="1" applyAlignment="1" applyProtection="1">
      <alignment horizontal="left" vertical="top" wrapText="1"/>
      <protection locked="0"/>
    </xf>
    <xf numFmtId="0" fontId="24" fillId="0" borderId="0" xfId="2" applyFont="1" applyFill="1" applyBorder="1" applyAlignment="1" applyProtection="1">
      <alignment vertical="top" wrapText="1"/>
      <protection locked="0"/>
    </xf>
    <xf numFmtId="166" fontId="13" fillId="0" borderId="0" xfId="1" applyNumberFormat="1" applyFont="1" applyFill="1" applyAlignment="1" applyProtection="1">
      <alignment vertical="top" wrapText="1"/>
      <protection locked="0"/>
    </xf>
    <xf numFmtId="0" fontId="13" fillId="0" borderId="0" xfId="2" applyFont="1" applyFill="1" applyAlignment="1" applyProtection="1">
      <alignment vertical="top" wrapText="1"/>
      <protection locked="0"/>
    </xf>
    <xf numFmtId="166" fontId="13" fillId="0" borderId="30" xfId="1" applyNumberFormat="1" applyFont="1" applyFill="1" applyBorder="1" applyAlignment="1" applyProtection="1">
      <alignment vertical="top" wrapText="1"/>
      <protection locked="0"/>
    </xf>
    <xf numFmtId="0" fontId="13" fillId="0" borderId="0" xfId="0" applyFont="1" applyAlignment="1">
      <alignment vertical="top" wrapText="1"/>
    </xf>
    <xf numFmtId="0" fontId="0" fillId="0" borderId="0" xfId="0" applyAlignment="1" applyProtection="1">
      <alignment horizontal="left"/>
      <protection locked="0"/>
    </xf>
    <xf numFmtId="0" fontId="0" fillId="0" borderId="31" xfId="0" applyBorder="1" applyAlignment="1" applyProtection="1">
      <alignment horizontal="left" vertical="top" wrapText="1"/>
      <protection locked="0"/>
    </xf>
    <xf numFmtId="0" fontId="0" fillId="0" borderId="0" xfId="0" applyAlignment="1" applyProtection="1">
      <alignment vertical="top"/>
      <protection locked="0"/>
    </xf>
    <xf numFmtId="0" fontId="13" fillId="13" borderId="0" xfId="0" applyFont="1" applyFill="1" applyAlignment="1" applyProtection="1">
      <alignment horizontal="center" vertical="top" wrapText="1"/>
      <protection locked="0"/>
    </xf>
    <xf numFmtId="0" fontId="19" fillId="12" borderId="0" xfId="0" applyFont="1" applyFill="1" applyAlignment="1">
      <alignment horizontal="center" vertical="center"/>
    </xf>
    <xf numFmtId="168" fontId="0" fillId="0" borderId="0" xfId="0" applyNumberFormat="1"/>
    <xf numFmtId="166" fontId="0" fillId="0" borderId="0" xfId="1" applyNumberFormat="1" applyFont="1"/>
    <xf numFmtId="17" fontId="13" fillId="3" borderId="0" xfId="0" applyNumberFormat="1" applyFont="1" applyFill="1" applyAlignment="1">
      <alignment horizontal="center" vertical="top" wrapText="1"/>
    </xf>
    <xf numFmtId="17" fontId="0" fillId="0" borderId="0" xfId="0" applyNumberFormat="1" applyAlignment="1" applyProtection="1">
      <alignment horizontal="right" vertical="top"/>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21" fillId="9" borderId="0" xfId="0" applyFont="1" applyFill="1"/>
    <xf numFmtId="170" fontId="0" fillId="6" borderId="0" xfId="0" applyNumberFormat="1" applyFill="1"/>
    <xf numFmtId="166" fontId="13" fillId="0" borderId="34" xfId="1" applyNumberFormat="1" applyFont="1" applyFill="1" applyBorder="1" applyAlignment="1" applyProtection="1">
      <alignment vertical="top" wrapText="1"/>
      <protection locked="0"/>
    </xf>
    <xf numFmtId="166" fontId="13" fillId="0" borderId="38" xfId="1" applyNumberFormat="1" applyFont="1" applyFill="1" applyBorder="1" applyAlignment="1" applyProtection="1">
      <alignment vertical="top" wrapText="1"/>
      <protection locked="0"/>
    </xf>
    <xf numFmtId="166" fontId="13" fillId="0" borderId="40" xfId="1" applyNumberFormat="1" applyFont="1" applyFill="1" applyBorder="1" applyAlignment="1" applyProtection="1">
      <alignment vertical="top" wrapText="1"/>
      <protection locked="0"/>
    </xf>
    <xf numFmtId="166" fontId="13" fillId="0" borderId="27" xfId="1" applyNumberFormat="1" applyFont="1" applyFill="1" applyBorder="1" applyAlignment="1" applyProtection="1">
      <alignment vertical="top" wrapText="1"/>
      <protection locked="0"/>
    </xf>
    <xf numFmtId="0" fontId="24" fillId="0" borderId="27" xfId="2" applyFont="1" applyFill="1" applyBorder="1" applyAlignment="1" applyProtection="1">
      <alignment vertical="top" wrapText="1"/>
      <protection locked="0"/>
    </xf>
    <xf numFmtId="0" fontId="13" fillId="0" borderId="0" xfId="2" applyFont="1" applyFill="1" applyBorder="1" applyAlignment="1" applyProtection="1">
      <alignment vertical="top" wrapText="1"/>
      <protection locked="0"/>
    </xf>
    <xf numFmtId="166" fontId="0" fillId="0" borderId="0" xfId="0" applyNumberFormat="1" applyAlignment="1" applyProtection="1">
      <alignment vertical="top" wrapText="1"/>
      <protection locked="0"/>
    </xf>
    <xf numFmtId="166" fontId="13" fillId="0" borderId="35" xfId="1" applyNumberFormat="1" applyFont="1" applyFill="1" applyBorder="1" applyAlignment="1">
      <alignment vertical="top" wrapText="1"/>
    </xf>
    <xf numFmtId="0" fontId="13" fillId="14" borderId="0" xfId="0" applyFont="1" applyFill="1" applyAlignment="1">
      <alignment horizontal="center" vertical="top" wrapText="1"/>
    </xf>
    <xf numFmtId="0" fontId="14" fillId="0" borderId="0" xfId="0" applyFont="1" applyAlignment="1" applyProtection="1">
      <alignment vertical="top" wrapText="1"/>
      <protection locked="0"/>
    </xf>
    <xf numFmtId="166" fontId="13" fillId="0" borderId="0" xfId="1" applyNumberFormat="1" applyFont="1" applyFill="1" applyBorder="1" applyAlignment="1">
      <alignment vertical="top" wrapText="1"/>
    </xf>
    <xf numFmtId="0" fontId="14" fillId="0" borderId="31" xfId="0" applyFont="1" applyBorder="1" applyAlignment="1" applyProtection="1">
      <alignment vertical="top" wrapText="1"/>
      <protection locked="0"/>
    </xf>
    <xf numFmtId="166" fontId="13" fillId="0" borderId="0" xfId="16" applyNumberFormat="1" applyFont="1" applyFill="1" applyBorder="1" applyAlignment="1" applyProtection="1">
      <alignment vertical="top" wrapText="1"/>
      <protection locked="0"/>
    </xf>
    <xf numFmtId="166" fontId="0" fillId="0" borderId="0" xfId="1" applyNumberFormat="1" applyFont="1" applyAlignment="1" applyProtection="1">
      <alignment wrapText="1"/>
      <protection locked="0"/>
    </xf>
    <xf numFmtId="166" fontId="13" fillId="0" borderId="0" xfId="1" applyNumberFormat="1" applyFont="1" applyFill="1" applyBorder="1" applyAlignment="1" applyProtection="1">
      <alignment horizontal="right" vertical="top" wrapText="1"/>
      <protection locked="0"/>
    </xf>
    <xf numFmtId="0" fontId="13" fillId="0" borderId="0" xfId="2" applyFont="1" applyFill="1" applyAlignment="1" applyProtection="1">
      <alignment vertical="top" wrapText="1"/>
    </xf>
    <xf numFmtId="166" fontId="13" fillId="0" borderId="0" xfId="1" applyNumberFormat="1" applyFont="1" applyFill="1" applyBorder="1" applyAlignment="1">
      <alignment horizontal="center" vertical="top" wrapText="1"/>
    </xf>
    <xf numFmtId="0" fontId="24" fillId="0" borderId="0" xfId="2" applyFont="1" applyFill="1" applyAlignment="1" applyProtection="1">
      <alignment horizontal="left" vertical="top" wrapText="1"/>
      <protection locked="0"/>
    </xf>
    <xf numFmtId="0" fontId="24" fillId="0" borderId="0" xfId="2" applyFont="1" applyFill="1" applyAlignment="1" applyProtection="1">
      <alignment vertical="top" wrapText="1"/>
      <protection locked="0"/>
    </xf>
    <xf numFmtId="169" fontId="0" fillId="0" borderId="0" xfId="0" applyNumberFormat="1"/>
    <xf numFmtId="169" fontId="10" fillId="0" borderId="0" xfId="3" applyNumberFormat="1" applyFont="1" applyAlignment="1">
      <alignment vertical="center"/>
    </xf>
    <xf numFmtId="166" fontId="13" fillId="0" borderId="27" xfId="1" applyNumberFormat="1" applyFont="1" applyFill="1" applyBorder="1" applyAlignment="1">
      <alignment vertical="top" wrapText="1"/>
    </xf>
    <xf numFmtId="166" fontId="0" fillId="0" borderId="0" xfId="1" applyNumberFormat="1" applyFont="1" applyProtection="1">
      <protection locked="0"/>
    </xf>
    <xf numFmtId="0" fontId="24" fillId="0" borderId="0" xfId="2" applyFont="1" applyFill="1" applyAlignment="1">
      <alignment vertical="top" wrapText="1"/>
    </xf>
    <xf numFmtId="166" fontId="13" fillId="0" borderId="35" xfId="1" applyNumberFormat="1" applyFont="1" applyFill="1" applyBorder="1" applyAlignment="1" applyProtection="1">
      <alignment vertical="top" wrapText="1"/>
      <protection locked="0"/>
    </xf>
    <xf numFmtId="0" fontId="24" fillId="0" borderId="35" xfId="2" applyFont="1" applyFill="1" applyBorder="1" applyAlignment="1">
      <alignment vertical="top" wrapText="1"/>
    </xf>
    <xf numFmtId="166" fontId="13" fillId="0" borderId="0" xfId="1" applyNumberFormat="1" applyFont="1" applyFill="1" applyBorder="1" applyAlignment="1" applyProtection="1">
      <alignment vertical="top" wrapText="1"/>
    </xf>
    <xf numFmtId="166" fontId="13" fillId="0" borderId="0" xfId="1" applyNumberFormat="1" applyFont="1" applyFill="1" applyAlignment="1">
      <alignment vertical="top" wrapText="1"/>
    </xf>
    <xf numFmtId="0" fontId="14" fillId="0" borderId="31"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35" xfId="0" applyFont="1" applyBorder="1" applyAlignment="1">
      <alignment vertical="top" wrapText="1"/>
    </xf>
    <xf numFmtId="0" fontId="13" fillId="0" borderId="21" xfId="0" applyFont="1" applyBorder="1" applyAlignment="1">
      <alignment vertical="top" wrapText="1"/>
    </xf>
    <xf numFmtId="1" fontId="13" fillId="0" borderId="35" xfId="0" applyNumberFormat="1" applyFont="1" applyBorder="1" applyAlignment="1">
      <alignment vertical="top" wrapText="1"/>
    </xf>
    <xf numFmtId="0" fontId="13" fillId="0" borderId="35" xfId="2" applyFont="1" applyFill="1" applyBorder="1" applyAlignment="1">
      <alignment vertical="top" wrapText="1"/>
    </xf>
    <xf numFmtId="0" fontId="13" fillId="0" borderId="27" xfId="0" applyFont="1" applyBorder="1" applyAlignment="1">
      <alignment vertical="top" wrapText="1"/>
    </xf>
    <xf numFmtId="0" fontId="13" fillId="0" borderId="6" xfId="0" applyFont="1" applyBorder="1" applyAlignment="1" applyProtection="1">
      <alignment vertical="top" wrapText="1"/>
      <protection locked="0"/>
    </xf>
    <xf numFmtId="0" fontId="13" fillId="0" borderId="35" xfId="0" applyFont="1" applyBorder="1" applyAlignment="1">
      <alignment horizontal="left" vertical="top" wrapText="1"/>
    </xf>
    <xf numFmtId="17" fontId="13" fillId="0" borderId="0" xfId="0" applyNumberFormat="1" applyFont="1" applyAlignment="1" applyProtection="1">
      <alignment horizontal="right" vertical="top" wrapText="1"/>
      <protection locked="0"/>
    </xf>
    <xf numFmtId="0" fontId="13" fillId="0" borderId="0" xfId="0" applyFont="1" applyAlignment="1">
      <alignment horizontal="left" vertical="top" wrapText="1"/>
    </xf>
    <xf numFmtId="1" fontId="13" fillId="0" borderId="0" xfId="0" applyNumberFormat="1" applyFont="1" applyAlignment="1">
      <alignment vertical="top" wrapText="1"/>
    </xf>
    <xf numFmtId="166" fontId="13" fillId="0" borderId="0" xfId="1" applyNumberFormat="1" applyFont="1" applyFill="1" applyAlignment="1" applyProtection="1">
      <alignment vertical="top" wrapText="1"/>
    </xf>
    <xf numFmtId="17" fontId="13" fillId="0" borderId="27" xfId="0" applyNumberFormat="1" applyFont="1" applyBorder="1" applyAlignment="1" applyProtection="1">
      <alignment horizontal="right" vertical="top" wrapText="1"/>
      <protection locked="0"/>
    </xf>
    <xf numFmtId="3" fontId="13" fillId="0" borderId="27" xfId="0" applyNumberFormat="1" applyFont="1" applyBorder="1" applyAlignment="1">
      <alignment vertical="top" wrapText="1"/>
    </xf>
    <xf numFmtId="15" fontId="13" fillId="0" borderId="0" xfId="0" applyNumberFormat="1" applyFont="1" applyAlignment="1">
      <alignment horizontal="right" vertical="top" wrapText="1"/>
    </xf>
    <xf numFmtId="3" fontId="13" fillId="0" borderId="29" xfId="0" applyNumberFormat="1" applyFont="1" applyBorder="1" applyAlignment="1">
      <alignment vertical="top" wrapText="1"/>
    </xf>
    <xf numFmtId="3" fontId="13" fillId="0" borderId="35" xfId="0" applyNumberFormat="1" applyFont="1" applyBorder="1" applyAlignment="1">
      <alignment vertical="top" wrapText="1"/>
    </xf>
    <xf numFmtId="17" fontId="13" fillId="0" borderId="35" xfId="0" applyNumberFormat="1" applyFont="1" applyBorder="1" applyAlignment="1">
      <alignment vertical="top" wrapText="1"/>
    </xf>
    <xf numFmtId="3" fontId="13" fillId="0" borderId="21" xfId="0" applyNumberFormat="1" applyFont="1" applyBorder="1" applyAlignment="1">
      <alignment vertical="top" wrapText="1"/>
    </xf>
    <xf numFmtId="3" fontId="13" fillId="0" borderId="44" xfId="0" applyNumberFormat="1" applyFont="1" applyBorder="1" applyAlignment="1">
      <alignment vertical="top" wrapText="1"/>
    </xf>
    <xf numFmtId="3" fontId="13" fillId="0" borderId="45" xfId="0" applyNumberFormat="1" applyFont="1" applyBorder="1" applyAlignment="1">
      <alignment vertical="top" wrapText="1"/>
    </xf>
    <xf numFmtId="17" fontId="13" fillId="0" borderId="35" xfId="0" applyNumberFormat="1" applyFont="1" applyBorder="1" applyAlignment="1">
      <alignment horizontal="right" vertical="top" wrapText="1"/>
    </xf>
    <xf numFmtId="17" fontId="13" fillId="0" borderId="27" xfId="0" applyNumberFormat="1" applyFont="1" applyBorder="1" applyAlignment="1">
      <alignment vertical="top" wrapText="1"/>
    </xf>
    <xf numFmtId="17" fontId="13" fillId="0" borderId="29" xfId="0" applyNumberFormat="1" applyFont="1" applyBorder="1" applyAlignment="1">
      <alignment vertical="top" wrapText="1"/>
    </xf>
    <xf numFmtId="0" fontId="13" fillId="0" borderId="29" xfId="0" applyFont="1" applyBorder="1" applyAlignment="1">
      <alignment vertical="top" wrapText="1"/>
    </xf>
    <xf numFmtId="17" fontId="13" fillId="0" borderId="21" xfId="0" applyNumberFormat="1" applyFont="1" applyBorder="1" applyAlignment="1">
      <alignment vertical="top" wrapText="1"/>
    </xf>
    <xf numFmtId="17" fontId="13" fillId="0" borderId="44" xfId="0" applyNumberFormat="1" applyFont="1" applyBorder="1" applyAlignment="1">
      <alignment vertical="top" wrapText="1"/>
    </xf>
    <xf numFmtId="0" fontId="13" fillId="0" borderId="44" xfId="0" applyFont="1" applyBorder="1" applyAlignment="1">
      <alignment vertical="top" wrapText="1"/>
    </xf>
    <xf numFmtId="17" fontId="13" fillId="0" borderId="45" xfId="0" applyNumberFormat="1" applyFont="1" applyBorder="1" applyAlignment="1">
      <alignment vertical="top" wrapText="1"/>
    </xf>
    <xf numFmtId="0" fontId="13" fillId="0" borderId="45" xfId="0" applyFont="1" applyBorder="1" applyAlignment="1">
      <alignment vertical="top" wrapText="1"/>
    </xf>
    <xf numFmtId="0" fontId="13" fillId="0" borderId="46" xfId="0" applyFont="1" applyBorder="1" applyAlignment="1">
      <alignment vertical="top" wrapText="1"/>
    </xf>
    <xf numFmtId="0" fontId="24" fillId="0" borderId="27" xfId="2" applyFont="1" applyFill="1" applyBorder="1" applyAlignment="1">
      <alignment vertical="top" wrapText="1"/>
    </xf>
    <xf numFmtId="0" fontId="24" fillId="0" borderId="29" xfId="2" applyFont="1" applyFill="1" applyBorder="1" applyAlignment="1">
      <alignment vertical="top" wrapText="1"/>
    </xf>
    <xf numFmtId="0" fontId="14" fillId="0" borderId="32" xfId="0" applyFont="1" applyBorder="1" applyAlignment="1" applyProtection="1">
      <alignment horizontal="left" vertical="top" wrapText="1"/>
      <protection locked="0"/>
    </xf>
    <xf numFmtId="0" fontId="14" fillId="0" borderId="33" xfId="0" applyFont="1" applyBorder="1" applyAlignment="1" applyProtection="1">
      <alignment horizontal="left" vertical="top" wrapText="1"/>
      <protection locked="0"/>
    </xf>
    <xf numFmtId="0" fontId="14" fillId="0" borderId="33" xfId="0" applyFont="1" applyBorder="1" applyAlignment="1">
      <alignment horizontal="left" vertical="top" wrapText="1"/>
    </xf>
    <xf numFmtId="3" fontId="13" fillId="0" borderId="0" xfId="0" applyNumberFormat="1" applyFont="1" applyAlignment="1">
      <alignment vertical="top" wrapText="1"/>
    </xf>
    <xf numFmtId="0" fontId="14" fillId="0" borderId="31" xfId="0" applyFont="1" applyBorder="1" applyAlignment="1">
      <alignment horizontal="left" vertical="top" wrapText="1"/>
    </xf>
    <xf numFmtId="166" fontId="13" fillId="0" borderId="0" xfId="0" applyNumberFormat="1" applyFont="1" applyAlignment="1" applyProtection="1">
      <alignment vertical="top" wrapText="1"/>
      <protection locked="0"/>
    </xf>
    <xf numFmtId="0" fontId="14" fillId="0" borderId="37"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wrapText="1"/>
    </xf>
    <xf numFmtId="15" fontId="13" fillId="0" borderId="0" xfId="0" applyNumberFormat="1" applyFont="1" applyAlignment="1">
      <alignment vertical="top" wrapText="1"/>
    </xf>
    <xf numFmtId="0" fontId="13" fillId="0" borderId="41" xfId="0" applyFont="1" applyBorder="1" applyAlignment="1">
      <alignment vertical="top" wrapText="1"/>
    </xf>
    <xf numFmtId="15" fontId="13" fillId="0" borderId="0" xfId="0" applyNumberFormat="1" applyFont="1" applyAlignment="1" applyProtection="1">
      <alignment horizontal="right" vertical="top" wrapText="1"/>
      <protection locked="0"/>
    </xf>
    <xf numFmtId="14" fontId="13" fillId="0" borderId="0" xfId="0" applyNumberFormat="1" applyFont="1" applyAlignment="1" applyProtection="1">
      <alignment vertical="top" wrapText="1"/>
      <protection locked="0"/>
    </xf>
    <xf numFmtId="17" fontId="13" fillId="0" borderId="0" xfId="0" applyNumberFormat="1" applyFont="1" applyAlignment="1" applyProtection="1">
      <alignment vertical="top" wrapText="1"/>
      <protection locked="0"/>
    </xf>
    <xf numFmtId="0" fontId="25" fillId="0" borderId="0" xfId="0" applyFont="1" applyAlignment="1" applyProtection="1">
      <alignment horizontal="left" vertical="top" wrapText="1"/>
      <protection locked="0"/>
    </xf>
    <xf numFmtId="3" fontId="13" fillId="0" borderId="0" xfId="0" applyNumberFormat="1" applyFont="1" applyAlignment="1">
      <alignment horizontal="right" vertical="top" wrapText="1"/>
    </xf>
    <xf numFmtId="0" fontId="14" fillId="0" borderId="28" xfId="0" applyFont="1" applyBorder="1" applyAlignment="1" applyProtection="1">
      <alignment horizontal="left" vertical="top" wrapText="1"/>
      <protection locked="0"/>
    </xf>
    <xf numFmtId="0" fontId="14" fillId="0" borderId="35" xfId="0" applyFont="1" applyBorder="1" applyAlignment="1" applyProtection="1">
      <alignment horizontal="left" vertical="top" wrapText="1"/>
      <protection locked="0"/>
    </xf>
    <xf numFmtId="0" fontId="13" fillId="0" borderId="35" xfId="0" applyFont="1" applyBorder="1" applyAlignment="1" applyProtection="1">
      <alignment vertical="top" wrapText="1"/>
      <protection locked="0"/>
    </xf>
    <xf numFmtId="0" fontId="13" fillId="0" borderId="35" xfId="0" applyFont="1" applyBorder="1" applyAlignment="1" applyProtection="1">
      <alignment horizontal="left" vertical="top" wrapText="1"/>
      <protection locked="0"/>
    </xf>
    <xf numFmtId="0" fontId="14" fillId="0" borderId="28" xfId="0" applyFont="1" applyBorder="1" applyAlignment="1">
      <alignment horizontal="left" vertical="top" wrapText="1"/>
    </xf>
    <xf numFmtId="17" fontId="13" fillId="0" borderId="0" xfId="0" applyNumberFormat="1" applyFont="1" applyAlignment="1" applyProtection="1">
      <alignment horizontal="left" vertical="top" wrapText="1"/>
      <protection locked="0"/>
    </xf>
    <xf numFmtId="3" fontId="13" fillId="0" borderId="43" xfId="0" applyNumberFormat="1" applyFont="1" applyBorder="1" applyAlignment="1">
      <alignment vertical="top" wrapText="1"/>
    </xf>
    <xf numFmtId="17" fontId="13" fillId="0" borderId="27" xfId="0" applyNumberFormat="1" applyFont="1" applyBorder="1" applyAlignment="1">
      <alignment horizontal="right" vertical="top" wrapText="1"/>
    </xf>
    <xf numFmtId="46" fontId="13" fillId="0" borderId="0" xfId="0" applyNumberFormat="1" applyFont="1" applyAlignment="1" applyProtection="1">
      <alignment horizontal="left" vertical="top" wrapText="1"/>
      <protection locked="0"/>
    </xf>
    <xf numFmtId="0" fontId="13" fillId="0" borderId="27" xfId="0" applyFont="1" applyBorder="1" applyAlignment="1">
      <alignment horizontal="left" vertical="top" wrapText="1"/>
    </xf>
    <xf numFmtId="166" fontId="13" fillId="0" borderId="34" xfId="0" applyNumberFormat="1" applyFont="1" applyBorder="1" applyAlignment="1" applyProtection="1">
      <alignment vertical="top" wrapText="1"/>
      <protection locked="0"/>
    </xf>
    <xf numFmtId="46" fontId="13" fillId="0" borderId="27" xfId="0" applyNumberFormat="1" applyFont="1" applyBorder="1" applyAlignment="1">
      <alignment horizontal="left" vertical="top" wrapText="1"/>
    </xf>
    <xf numFmtId="0" fontId="13" fillId="0" borderId="31" xfId="0" applyFont="1" applyBorder="1" applyAlignment="1" applyProtection="1">
      <alignment horizontal="left" vertical="top" wrapText="1"/>
      <protection locked="0"/>
    </xf>
    <xf numFmtId="167" fontId="13" fillId="0" borderId="35" xfId="0" applyNumberFormat="1" applyFont="1" applyBorder="1" applyAlignment="1">
      <alignment vertical="top" wrapText="1"/>
    </xf>
    <xf numFmtId="1" fontId="13" fillId="0" borderId="27" xfId="0" applyNumberFormat="1" applyFont="1" applyBorder="1" applyAlignment="1">
      <alignment vertical="top" wrapText="1"/>
    </xf>
    <xf numFmtId="0" fontId="13" fillId="0" borderId="0" xfId="15" applyFont="1" applyAlignment="1" applyProtection="1">
      <alignment vertical="top" wrapText="1"/>
      <protection locked="0"/>
    </xf>
    <xf numFmtId="1" fontId="13" fillId="0" borderId="0" xfId="15" applyNumberFormat="1" applyFont="1" applyAlignment="1" applyProtection="1">
      <alignment vertical="top" wrapText="1"/>
      <protection locked="0"/>
    </xf>
    <xf numFmtId="0" fontId="14" fillId="0" borderId="0" xfId="15" applyFont="1" applyAlignment="1" applyProtection="1">
      <alignment horizontal="left" vertical="top" wrapText="1"/>
      <protection locked="0"/>
    </xf>
    <xf numFmtId="0" fontId="13" fillId="0" borderId="0" xfId="15" applyFont="1" applyAlignment="1" applyProtection="1">
      <alignment horizontal="left" vertical="top" wrapText="1"/>
      <protection locked="0"/>
    </xf>
    <xf numFmtId="0" fontId="26" fillId="0" borderId="31" xfId="0" applyFont="1" applyBorder="1" applyAlignment="1" applyProtection="1">
      <alignment horizontal="left" vertical="top" wrapText="1"/>
      <protection locked="0"/>
    </xf>
    <xf numFmtId="0" fontId="25" fillId="0" borderId="0" xfId="0" applyFont="1" applyAlignment="1" applyProtection="1">
      <alignment vertical="top" wrapText="1"/>
      <protection locked="0"/>
    </xf>
    <xf numFmtId="0" fontId="26" fillId="0" borderId="37" xfId="0" applyFont="1" applyBorder="1" applyAlignment="1">
      <alignment horizontal="left" vertical="top" wrapText="1"/>
    </xf>
    <xf numFmtId="0" fontId="14" fillId="0" borderId="6" xfId="0" applyFont="1" applyBorder="1" applyAlignment="1" applyProtection="1">
      <alignment horizontal="left" vertical="top" wrapText="1"/>
      <protection locked="0"/>
    </xf>
    <xf numFmtId="166" fontId="13" fillId="0" borderId="0" xfId="0" quotePrefix="1" applyNumberFormat="1" applyFont="1" applyAlignment="1" applyProtection="1">
      <alignment vertical="top" wrapText="1"/>
      <protection locked="0"/>
    </xf>
    <xf numFmtId="15" fontId="13" fillId="0" borderId="0" xfId="0" applyNumberFormat="1" applyFont="1" applyAlignment="1" applyProtection="1">
      <alignment vertical="top" wrapText="1"/>
      <protection locked="0"/>
    </xf>
    <xf numFmtId="0" fontId="14" fillId="0" borderId="0" xfId="0" applyFont="1" applyAlignment="1" applyProtection="1">
      <alignment horizontal="left" vertical="top" wrapText="1"/>
      <protection locked="0"/>
    </xf>
    <xf numFmtId="0" fontId="14" fillId="0" borderId="35" xfId="0" applyFont="1" applyBorder="1" applyAlignment="1" applyProtection="1">
      <alignment vertical="top" wrapText="1"/>
      <protection locked="0"/>
    </xf>
    <xf numFmtId="15" fontId="13" fillId="0" borderId="27" xfId="0" applyNumberFormat="1" applyFont="1" applyBorder="1" applyAlignment="1">
      <alignment horizontal="right" vertical="top" wrapText="1"/>
    </xf>
    <xf numFmtId="15" fontId="13" fillId="0" borderId="27" xfId="0" applyNumberFormat="1" applyFont="1" applyBorder="1" applyAlignment="1" applyProtection="1">
      <alignment horizontal="right" vertical="top" wrapText="1"/>
      <protection locked="0"/>
    </xf>
    <xf numFmtId="1" fontId="13" fillId="0" borderId="27" xfId="0" applyNumberFormat="1" applyFont="1" applyBorder="1" applyAlignment="1" applyProtection="1">
      <alignment vertical="top" wrapText="1"/>
      <protection locked="0"/>
    </xf>
    <xf numFmtId="17" fontId="13" fillId="0" borderId="0" xfId="0" applyNumberFormat="1" applyFont="1" applyAlignment="1">
      <alignment horizontal="right" vertical="top" wrapText="1"/>
    </xf>
    <xf numFmtId="17" fontId="13" fillId="0" borderId="0" xfId="0" applyNumberFormat="1" applyFont="1" applyAlignment="1">
      <alignment vertical="top" wrapText="1"/>
    </xf>
    <xf numFmtId="166" fontId="13" fillId="0" borderId="0" xfId="1" applyNumberFormat="1" applyFont="1" applyFill="1" applyAlignment="1" applyProtection="1">
      <alignment horizontal="left" vertical="top" wrapText="1"/>
      <protection locked="0"/>
    </xf>
    <xf numFmtId="0" fontId="28" fillId="0" borderId="31" xfId="0" applyFont="1" applyBorder="1" applyAlignment="1" applyProtection="1">
      <alignment horizontal="left" vertical="top" wrapText="1"/>
      <protection locked="0"/>
    </xf>
    <xf numFmtId="0" fontId="14" fillId="0" borderId="36" xfId="0" applyFont="1" applyBorder="1" applyAlignment="1" applyProtection="1">
      <alignment horizontal="left" vertical="top" wrapText="1"/>
      <protection locked="0"/>
    </xf>
    <xf numFmtId="0" fontId="14" fillId="0" borderId="37" xfId="0" applyFont="1" applyBorder="1" applyAlignment="1" applyProtection="1">
      <alignment horizontal="left" vertical="top" wrapText="1"/>
      <protection locked="0"/>
    </xf>
    <xf numFmtId="0" fontId="13" fillId="0" borderId="27" xfId="0" applyFont="1" applyBorder="1" applyAlignment="1" applyProtection="1">
      <alignment vertical="top" wrapText="1"/>
      <protection locked="0"/>
    </xf>
    <xf numFmtId="0" fontId="13" fillId="0" borderId="27" xfId="0" applyFont="1" applyBorder="1" applyAlignment="1" applyProtection="1">
      <alignment horizontal="left" vertical="top" wrapText="1"/>
      <protection locked="0"/>
    </xf>
    <xf numFmtId="0" fontId="14" fillId="0" borderId="39" xfId="0" applyFont="1" applyBorder="1" applyAlignment="1" applyProtection="1">
      <alignment horizontal="left" vertical="top" wrapText="1"/>
      <protection locked="0"/>
    </xf>
    <xf numFmtId="0" fontId="13" fillId="0" borderId="43" xfId="0" applyFont="1" applyBorder="1" applyAlignment="1">
      <alignment vertical="top" wrapText="1"/>
    </xf>
    <xf numFmtId="17" fontId="13" fillId="0" borderId="35" xfId="0" applyNumberFormat="1" applyFont="1" applyBorder="1" applyAlignment="1" applyProtection="1">
      <alignment horizontal="right" vertical="top" wrapText="1"/>
      <protection locked="0"/>
    </xf>
    <xf numFmtId="167" fontId="13" fillId="0" borderId="0" xfId="0" applyNumberFormat="1" applyFont="1" applyAlignment="1" applyProtection="1">
      <alignment horizontal="right" vertical="top" wrapText="1"/>
      <protection locked="0"/>
    </xf>
    <xf numFmtId="17" fontId="13" fillId="0" borderId="0" xfId="15" applyNumberFormat="1" applyFont="1" applyAlignment="1" applyProtection="1">
      <alignment horizontal="right" vertical="top" wrapText="1"/>
      <protection locked="0"/>
    </xf>
    <xf numFmtId="0" fontId="13" fillId="0" borderId="0" xfId="0" applyFont="1" applyAlignment="1">
      <alignment horizontal="right" vertical="top" wrapText="1"/>
    </xf>
    <xf numFmtId="166" fontId="13" fillId="0" borderId="35" xfId="0" applyNumberFormat="1" applyFont="1" applyBorder="1" applyAlignment="1">
      <alignment vertical="top" wrapText="1"/>
    </xf>
    <xf numFmtId="0" fontId="13" fillId="0" borderId="29" xfId="0" applyFont="1" applyBorder="1" applyAlignment="1" applyProtection="1">
      <alignment horizontal="left" vertical="top" wrapText="1"/>
      <protection locked="0"/>
    </xf>
    <xf numFmtId="0" fontId="13" fillId="0" borderId="29" xfId="0" applyFont="1" applyBorder="1" applyAlignment="1" applyProtection="1">
      <alignment vertical="top" wrapText="1"/>
      <protection locked="0"/>
    </xf>
    <xf numFmtId="17" fontId="13" fillId="0" borderId="29" xfId="0" applyNumberFormat="1" applyFont="1" applyBorder="1" applyAlignment="1" applyProtection="1">
      <alignment horizontal="right" vertical="top" wrapText="1"/>
      <protection locked="0"/>
    </xf>
    <xf numFmtId="17" fontId="13" fillId="0" borderId="42" xfId="0" applyNumberFormat="1" applyFont="1" applyBorder="1" applyAlignment="1">
      <alignment horizontal="right" vertical="top" wrapText="1"/>
    </xf>
    <xf numFmtId="0" fontId="19" fillId="15" borderId="0" xfId="0" applyFont="1" applyFill="1" applyAlignment="1">
      <alignment horizontal="center" vertical="center" wrapText="1"/>
    </xf>
    <xf numFmtId="0" fontId="19" fillId="4" borderId="0" xfId="0" applyFont="1" applyFill="1" applyAlignment="1">
      <alignment horizontal="center" vertical="center"/>
    </xf>
    <xf numFmtId="0" fontId="20" fillId="9" borderId="0" xfId="0" applyFont="1" applyFill="1" applyAlignment="1">
      <alignment vertical="center"/>
    </xf>
    <xf numFmtId="0" fontId="35" fillId="0" borderId="0" xfId="2" applyFont="1" applyAlignment="1" applyProtection="1">
      <alignment vertical="top" wrapText="1"/>
      <protection locked="0"/>
    </xf>
    <xf numFmtId="166" fontId="13" fillId="0" borderId="30" xfId="1" applyNumberFormat="1" applyFont="1" applyFill="1" applyBorder="1" applyAlignment="1" applyProtection="1">
      <alignment horizontal="center" vertical="top" wrapText="1"/>
      <protection locked="0"/>
    </xf>
    <xf numFmtId="0" fontId="14" fillId="0" borderId="36" xfId="0" applyFont="1" applyBorder="1" applyAlignment="1">
      <alignment vertical="top" wrapText="1"/>
    </xf>
    <xf numFmtId="0" fontId="19" fillId="5" borderId="0" xfId="0" applyFont="1" applyFill="1" applyAlignment="1">
      <alignment horizontal="center" vertical="center"/>
    </xf>
    <xf numFmtId="0" fontId="20" fillId="9" borderId="0" xfId="0" applyFont="1" applyFill="1" applyAlignment="1">
      <alignment horizontal="center" vertical="center"/>
    </xf>
    <xf numFmtId="0" fontId="19" fillId="2" borderId="0" xfId="0" applyFont="1" applyFill="1" applyAlignment="1">
      <alignment horizontal="center" vertical="center" wrapText="1"/>
    </xf>
    <xf numFmtId="0" fontId="17" fillId="11" borderId="14" xfId="0" applyFont="1" applyFill="1" applyBorder="1" applyAlignment="1">
      <alignment horizontal="center"/>
    </xf>
    <xf numFmtId="0" fontId="17" fillId="11" borderId="15" xfId="0" applyFont="1" applyFill="1" applyBorder="1" applyAlignment="1">
      <alignment horizontal="center"/>
    </xf>
    <xf numFmtId="0" fontId="17" fillId="11" borderId="16" xfId="0" applyFont="1" applyFill="1" applyBorder="1" applyAlignment="1">
      <alignment horizontal="center"/>
    </xf>
    <xf numFmtId="0" fontId="8" fillId="0" borderId="0" xfId="0" applyFont="1" applyBorder="1" applyAlignment="1">
      <alignment vertical="top" wrapText="1"/>
    </xf>
    <xf numFmtId="0" fontId="34" fillId="0" borderId="0" xfId="0" applyFont="1" applyBorder="1" applyAlignment="1">
      <alignment vertical="top" wrapText="1"/>
    </xf>
    <xf numFmtId="49" fontId="7" fillId="0" borderId="0" xfId="0" applyNumberFormat="1" applyFont="1" applyBorder="1" applyAlignment="1">
      <alignment vertical="top" wrapText="1"/>
    </xf>
    <xf numFmtId="49" fontId="12" fillId="0" borderId="3" xfId="0" applyNumberFormat="1" applyFont="1" applyBorder="1" applyAlignment="1">
      <alignment horizontal="left" vertical="top" wrapText="1"/>
    </xf>
    <xf numFmtId="0" fontId="36" fillId="0" borderId="0" xfId="0" applyFont="1" applyFill="1" applyAlignment="1">
      <alignment horizontal="left" vertical="top" wrapText="1"/>
    </xf>
  </cellXfs>
  <cellStyles count="17">
    <cellStyle name="Comma" xfId="1" builtinId="3"/>
    <cellStyle name="Comma 2" xfId="7" xr:uid="{5037A4B4-645D-48AD-9189-3E7F8FC85DE7}"/>
    <cellStyle name="Comma 2 2" xfId="10" xr:uid="{CCC7209D-D2F0-42D8-B5F9-216C7240CD0D}"/>
    <cellStyle name="Comma 3" xfId="9" xr:uid="{9574E225-00CB-4A25-B73C-9E3F491192A5}"/>
    <cellStyle name="Comma 4" xfId="12" xr:uid="{137E1EE3-4599-41FC-B365-12D98BA6B6DC}"/>
    <cellStyle name="Comma 5" xfId="14" xr:uid="{A3025D8E-DF1F-4D50-A952-0F4D88B67C44}"/>
    <cellStyle name="Hyperlink" xfId="2" xr:uid="{00000000-000B-0000-0000-000008000000}"/>
    <cellStyle name="Hyperlink 2" xfId="8" xr:uid="{17DD1C43-627A-44D4-A9A6-9468DF3BFF5E}"/>
    <cellStyle name="Migliaia 2" xfId="16" xr:uid="{A08D55EE-D7C6-4087-9617-D3BABA54527C}"/>
    <cellStyle name="Normal" xfId="0" builtinId="0"/>
    <cellStyle name="Normal 2" xfId="13" xr:uid="{AFA2CE9E-CD3B-4C37-BDBF-20E3276231C6}"/>
    <cellStyle name="Normal 2 4" xfId="6" xr:uid="{C780E699-5ECE-45E1-AE92-31FF50F59A4B}"/>
    <cellStyle name="Normal 4" xfId="11" xr:uid="{DD9ACE06-3168-450B-97CD-F4D0CE6A1612}"/>
    <cellStyle name="Normal 6" xfId="3" xr:uid="{7E749F64-2445-4A9B-94FB-4E50E0FB9B3F}"/>
    <cellStyle name="Normal_NHISTe74" xfId="4" xr:uid="{D8074EE5-F062-41D3-8DEE-6F0CFE3DBEA5}"/>
    <cellStyle name="Normal_SMALLSe 2" xfId="5" xr:uid="{9DF402C1-4A94-4599-88A9-6962CA04F7A8}"/>
    <cellStyle name="Normale 2" xfId="15" xr:uid="{E4BECC36-543F-4281-BADE-E76130FAD01D}"/>
  </cellStyles>
  <dxfs count="125">
    <dxf>
      <fill>
        <patternFill>
          <bgColor rgb="FFD9E1F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ill>
        <patternFill>
          <bgColor theme="5" tint="0.79998168889431442"/>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0" formatCode="General"/>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166" formatCode="_-* #,##0_-;\-* #,##0_-;_-* &quot;-&quot;??_-;_-@_-"/>
      <fill>
        <patternFill patternType="none">
          <fgColor indexed="64"/>
          <bgColor auto="1"/>
        </patternFill>
      </fill>
      <alignment horizontal="general" vertical="top" textRotation="0" wrapText="1" indent="0" justifyLastLine="0" shrinkToFit="0" readingOrder="0"/>
      <protection locked="1" hidden="0"/>
    </dxf>
    <dxf>
      <font>
        <outline val="0"/>
        <shadow val="0"/>
        <vertAlign val="baseline"/>
        <sz val="8"/>
        <color theme="1"/>
        <name val="Arial"/>
        <family val="2"/>
        <scheme val="none"/>
      </font>
      <numFmt numFmtId="166" formatCode="_-* #,##0_-;\-* #,##0_-;_-* &quot;-&quot;??_-;_-@_-"/>
      <fill>
        <patternFill patternType="none">
          <bgColor auto="1"/>
        </patternFill>
      </fill>
      <alignment vertical="top" textRotation="0" wrapText="1" indent="0" justifyLastLine="0" shrinkToFit="0" readingOrder="0"/>
      <protection locked="1" hidden="0"/>
    </dxf>
    <dxf>
      <font>
        <strike val="0"/>
        <outline val="0"/>
        <shadow val="0"/>
        <vertAlign val="baseline"/>
        <sz val="8"/>
        <color theme="1"/>
        <name val="Arial"/>
        <family val="2"/>
        <scheme val="none"/>
      </font>
      <fill>
        <patternFill patternType="none">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1" formatCode="0"/>
      <fill>
        <patternFill patternType="none">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1" formatCode="0"/>
      <fill>
        <patternFill patternType="none">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1" formatCode="0"/>
      <fill>
        <patternFill patternType="none">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1" formatCode="0"/>
      <fill>
        <patternFill patternType="none">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1" formatCode="0"/>
      <fill>
        <patternFill patternType="none">
          <fgColor indexed="64"/>
          <bgColor auto="1"/>
        </patternFill>
      </fill>
      <alignment horizontal="general" vertical="top" textRotation="0" wrapText="1" indent="0" justifyLastLine="0" shrinkToFit="0" readingOrder="0"/>
      <protection locked="1" hidden="0"/>
    </dxf>
    <dxf>
      <font>
        <b val="0"/>
        <i val="0"/>
        <strike val="0"/>
        <condense val="0"/>
        <extend val="0"/>
        <outline val="0"/>
        <shadow val="0"/>
        <u val="none"/>
        <vertAlign val="baseline"/>
        <sz val="8"/>
        <color theme="1"/>
        <name val="Arial"/>
        <family val="2"/>
        <scheme val="none"/>
      </font>
      <numFmt numFmtId="171" formatCode="mmm\-yy"/>
      <fill>
        <patternFill patternType="none">
          <fgColor indexed="64"/>
          <bgColor auto="1"/>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171" formatCode="mmm\-yy"/>
      <fill>
        <patternFill patternType="none">
          <fgColor indexed="64"/>
          <bgColor auto="1"/>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166" formatCode="_-* #,##0_-;\-* #,##0_-;_-* &quot;-&quot;??_-;_-@_-"/>
      <fill>
        <patternFill patternType="none">
          <fgColor indexed="64"/>
          <bgColor auto="1"/>
        </patternFill>
      </fill>
      <alignment horizontal="general" vertical="top" textRotation="0" wrapText="1" indent="0" justifyLastLine="0" shrinkToFit="0" readingOrder="0"/>
      <protection locked="0" hidden="0"/>
    </dxf>
    <dxf>
      <font>
        <b val="0"/>
        <i val="0"/>
        <strike val="0"/>
        <condense val="0"/>
        <extend val="0"/>
        <outline val="0"/>
        <shadow val="0"/>
        <u val="none"/>
        <vertAlign val="baseline"/>
        <sz val="8"/>
        <color theme="1"/>
        <name val="Arial"/>
        <family val="2"/>
        <scheme val="none"/>
      </font>
      <numFmt numFmtId="166" formatCode="_-* #,##0_-;\-* #,##0_-;_-* &quot;-&quot;??_-;_-@_-"/>
      <fill>
        <patternFill patternType="none">
          <fgColor indexed="64"/>
          <bgColor auto="1"/>
        </patternFill>
      </fill>
      <alignment horizontal="general" vertical="top" textRotation="0" wrapText="1" indent="0" justifyLastLine="0" shrinkToFit="0" readingOrder="0"/>
      <border outline="0">
        <left style="double">
          <color indexed="64"/>
        </left>
      </border>
      <protection locked="0" hidden="0"/>
    </dxf>
    <dxf>
      <font>
        <i/>
        <outline val="0"/>
        <shadow val="0"/>
        <vertAlign val="baseline"/>
        <sz val="8"/>
        <color theme="1"/>
        <name val="Arial"/>
        <family val="2"/>
        <scheme val="none"/>
      </font>
      <fill>
        <patternFill patternType="none">
          <bgColor auto="1"/>
        </patternFill>
      </fill>
      <alignment horizontal="left" vertical="top" textRotation="0" wrapText="1" indent="0" justifyLastLine="0" shrinkToFit="0" readingOrder="0"/>
      <protection locked="0" hidden="0"/>
    </dxf>
    <dxf>
      <font>
        <strike val="0"/>
        <outline val="0"/>
        <shadow val="0"/>
        <u val="none"/>
        <vertAlign val="baseline"/>
        <sz val="8"/>
        <color theme="1"/>
        <name val="Arial"/>
        <family val="2"/>
        <scheme val="none"/>
      </font>
      <fill>
        <patternFill patternType="none">
          <bgColor auto="1"/>
        </patternFill>
      </fill>
      <alignment horizontal="left" vertical="top" textRotation="0" wrapText="1" indent="0" justifyLastLine="0" shrinkToFit="0" readingOrder="0"/>
      <protection locked="0" hidden="0"/>
    </dxf>
    <dxf>
      <font>
        <outline val="0"/>
        <shadow val="0"/>
        <vertAlign val="baseline"/>
        <sz val="8"/>
        <color theme="1"/>
        <name val="Arial"/>
        <family val="2"/>
        <scheme val="none"/>
      </font>
      <fill>
        <patternFill patternType="none">
          <bgColor auto="1"/>
        </patternFill>
      </fill>
      <alignment horizontal="left" vertical="top" textRotation="0" wrapText="1" indent="0" justifyLastLine="0" shrinkToFit="0" readingOrder="0"/>
      <protection locked="0" hidden="0"/>
    </dxf>
    <dxf>
      <font>
        <outline val="0"/>
        <shadow val="0"/>
        <vertAlign val="baseline"/>
        <sz val="8"/>
        <color theme="1"/>
        <name val="Arial"/>
        <family val="2"/>
        <scheme val="none"/>
      </font>
      <numFmt numFmtId="0" formatCode="General"/>
      <fill>
        <patternFill patternType="none">
          <bgColor auto="1"/>
        </patternFill>
      </fill>
      <alignment horizontal="left" vertical="top" textRotation="0" wrapText="1" indent="0" justifyLastLine="0" shrinkToFit="0" readingOrder="0"/>
      <protection locked="1" hidden="0"/>
    </dxf>
    <dxf>
      <font>
        <outline val="0"/>
        <shadow val="0"/>
        <vertAlign val="baseline"/>
        <sz val="8"/>
        <color theme="1"/>
        <name val="Arial"/>
        <family val="2"/>
        <scheme val="none"/>
      </font>
      <fill>
        <patternFill patternType="none">
          <bgColor auto="1"/>
        </patternFill>
      </fill>
      <alignment horizontal="general" vertical="top" textRotation="0" wrapText="1" indent="0" justifyLastLine="0" shrinkToFit="0" readingOrder="0"/>
      <protection locked="0" hidden="0"/>
    </dxf>
    <dxf>
      <font>
        <strike val="0"/>
        <outline val="0"/>
        <shadow val="0"/>
        <u val="none"/>
        <vertAlign val="baseline"/>
        <sz val="8"/>
        <color theme="1"/>
        <name val="Arial"/>
        <family val="2"/>
        <scheme val="none"/>
      </font>
      <alignment horizontal="center" vertical="top" textRotation="0" wrapText="1" indent="0" justifyLastLine="0" shrinkToFit="0" readingOrder="0"/>
    </dxf>
  </dxfs>
  <tableStyles count="0" defaultTableStyle="TableStyleMedium2" defaultPivotStyle="PivotStyleLight16"/>
  <colors>
    <mruColors>
      <color rgb="FFFFFF00"/>
      <color rgb="FF8CC841"/>
      <color rgb="FFE3EFF9"/>
      <color rgb="FFFFA7A7"/>
      <color rgb="FFBF9DED"/>
      <color rgb="FFFF8585"/>
      <color rgb="FFF56F6F"/>
      <color rgb="FFBADFF7"/>
      <color rgb="FFFF9B9B"/>
      <color rgb="FFFFFE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265044</xdr:colOff>
      <xdr:row>0</xdr:row>
      <xdr:rowOff>737152</xdr:rowOff>
    </xdr:from>
    <xdr:to>
      <xdr:col>1</xdr:col>
      <xdr:colOff>3209842</xdr:colOff>
      <xdr:row>0</xdr:row>
      <xdr:rowOff>1960292</xdr:rowOff>
    </xdr:to>
    <xdr:pic>
      <xdr:nvPicPr>
        <xdr:cNvPr id="3" name="Picture 2">
          <a:extLst>
            <a:ext uri="{FF2B5EF4-FFF2-40B4-BE49-F238E27FC236}">
              <a16:creationId xmlns:a16="http://schemas.microsoft.com/office/drawing/2014/main" id="{9DED76F2-1D70-4C1F-94A6-4A4E8B66D0A0}"/>
            </a:ext>
          </a:extLst>
        </xdr:cNvPr>
        <xdr:cNvPicPr>
          <a:picLocks noChangeAspect="1"/>
        </xdr:cNvPicPr>
      </xdr:nvPicPr>
      <xdr:blipFill>
        <a:blip xmlns:r="http://schemas.openxmlformats.org/officeDocument/2006/relationships" r:embed="rId1"/>
        <a:stretch>
          <a:fillRect/>
        </a:stretch>
      </xdr:blipFill>
      <xdr:spPr>
        <a:xfrm>
          <a:off x="513522" y="737152"/>
          <a:ext cx="2944798" cy="12231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331896</xdr:colOff>
      <xdr:row>0</xdr:row>
      <xdr:rowOff>161511</xdr:rowOff>
    </xdr:from>
    <xdr:to>
      <xdr:col>18</xdr:col>
      <xdr:colOff>350838</xdr:colOff>
      <xdr:row>24</xdr:row>
      <xdr:rowOff>122464</xdr:rowOff>
    </xdr:to>
    <xdr:pic>
      <xdr:nvPicPr>
        <xdr:cNvPr id="6" name="Picture 1">
          <a:extLst>
            <a:ext uri="{FF2B5EF4-FFF2-40B4-BE49-F238E27FC236}">
              <a16:creationId xmlns:a16="http://schemas.microsoft.com/office/drawing/2014/main" id="{67F6C234-8711-4A10-8DE5-46380D83D8E2}"/>
            </a:ext>
          </a:extLst>
        </xdr:cNvPr>
        <xdr:cNvPicPr>
          <a:picLocks noChangeAspect="1"/>
        </xdr:cNvPicPr>
      </xdr:nvPicPr>
      <xdr:blipFill>
        <a:blip xmlns:r="http://schemas.openxmlformats.org/officeDocument/2006/relationships" r:embed="rId1"/>
        <a:stretch>
          <a:fillRect/>
        </a:stretch>
      </xdr:blipFill>
      <xdr:spPr>
        <a:xfrm>
          <a:off x="8142396" y="161511"/>
          <a:ext cx="12088478" cy="39478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Homedir1\castle_c\Desktop\OECD_Energy_Policy_Tracker_ECO_CSB_30_J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cina_G\Documents\CHE%20ENTRIES-%20OECD_Energy_Policy_Tracker_DELEGATES_30_Jan%20%20Switzerla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Energy support measures"/>
      <sheetName val="Hhs_energy_cons_kWh"/>
      <sheetName val="Country List"/>
      <sheetName val="Top_up_measures"/>
      <sheetName val="Calculations"/>
      <sheetName val="Calcs with assumptions"/>
      <sheetName val="GDP"/>
      <sheetName val="EXCH to USD 2022"/>
      <sheetName val="EXCH to USD 2023"/>
      <sheetName val="Validation"/>
      <sheetName val="GDP 2021"/>
      <sheetName val="ARG"/>
      <sheetName val="AUS"/>
      <sheetName val="AUT"/>
      <sheetName val="BEL"/>
      <sheetName val="BGR"/>
      <sheetName val="BRA"/>
      <sheetName val="CHL"/>
      <sheetName val="CAN"/>
      <sheetName val="CHE"/>
      <sheetName val="CHN"/>
      <sheetName val="COL"/>
      <sheetName val="CRI"/>
      <sheetName val="CZE"/>
      <sheetName val="DEU"/>
      <sheetName val="DNK"/>
      <sheetName val="ESP"/>
      <sheetName val="EST"/>
      <sheetName val="FIN"/>
      <sheetName val="FRA"/>
      <sheetName val="GBR"/>
      <sheetName val="GRC"/>
      <sheetName val="HRV"/>
      <sheetName val="HUN"/>
      <sheetName val="IDN"/>
      <sheetName val="IND"/>
      <sheetName val="IRL"/>
      <sheetName val="ISL"/>
      <sheetName val="ISR"/>
      <sheetName val="ITA"/>
      <sheetName val="JPN"/>
      <sheetName val="KOR"/>
      <sheetName val="LTU"/>
      <sheetName val="LUX"/>
      <sheetName val="LVA"/>
      <sheetName val="MEX"/>
      <sheetName val="NLD"/>
      <sheetName val="NOR"/>
      <sheetName val="NZL"/>
      <sheetName val="PER"/>
      <sheetName val="SAU"/>
      <sheetName val="POL"/>
      <sheetName val="PRT"/>
      <sheetName val="ROU"/>
      <sheetName val="SVK"/>
      <sheetName val="SVN"/>
      <sheetName val="SWE"/>
      <sheetName val="TUR"/>
      <sheetName val="USA"/>
      <sheetName val="ZAF"/>
      <sheetName val="OECD_Energy_Policy_Tracker_ECO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Energy support measures"/>
      <sheetName val="Country List"/>
      <sheetName val="Hhs_energy_cons_kWh"/>
      <sheetName val="EXCH to USD 2022"/>
      <sheetName val="ARG"/>
      <sheetName val="AUS"/>
      <sheetName val="AUT"/>
      <sheetName val="BEL"/>
      <sheetName val="BGR"/>
      <sheetName val="BRA"/>
      <sheetName val="CHL"/>
      <sheetName val="CAN"/>
      <sheetName val="CHE"/>
      <sheetName val="CHN"/>
      <sheetName val="COL"/>
      <sheetName val="CRI"/>
      <sheetName val="CZE"/>
      <sheetName val="DEU"/>
      <sheetName val="DNK"/>
      <sheetName val="ESP"/>
      <sheetName val="EST"/>
      <sheetName val="FIN"/>
      <sheetName val="FRA"/>
      <sheetName val="GBR"/>
      <sheetName val="GRC"/>
      <sheetName val="HRV"/>
      <sheetName val="HUN"/>
      <sheetName val="IDN"/>
      <sheetName val="IND"/>
      <sheetName val="IRL"/>
      <sheetName val="ISL"/>
      <sheetName val="ISR"/>
      <sheetName val="ITA"/>
      <sheetName val="JPN"/>
      <sheetName val="KOR"/>
      <sheetName val="LUX"/>
      <sheetName val="LVA"/>
      <sheetName val="MEX"/>
      <sheetName val="NLD"/>
      <sheetName val="NOR"/>
      <sheetName val="NZL"/>
      <sheetName val="PER"/>
      <sheetName val="POL"/>
      <sheetName val="PRT"/>
      <sheetName val="ROU"/>
      <sheetName val="SAU"/>
      <sheetName val="SVK"/>
      <sheetName val="SVN"/>
      <sheetName val="SWE"/>
      <sheetName val="TUR"/>
      <sheetName val="USA"/>
      <sheetName val="ZAF"/>
      <sheetName val="Validation"/>
      <sheetName val="CHE ENTRIES- OECD_Energy_Policy"/>
    </sheetNames>
    <definedNames>
      <definedName name="support_list" sheetId="13"/>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Set>
  </externalBook>
</externalLink>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03B58E19-D688-4440-952C-A7FAA4A1D829}">
    <nsvFilter filterId="{2C529E18-2EEA-410A-AC4D-7C9682BA8D91}" ref="A2:T898" tableId="1"/>
  </namedSheetView>
  <namedSheetView name="View2" id="{23E153FB-4F7C-49E3-89D2-5DC6B103C503}">
    <nsvFilter filterId="{2C529E18-2EEA-410A-AC4D-7C9682BA8D91}" ref="A2:T898" tableId="1"/>
  </namedSheetView>
  <namedSheetView name="View3" id="{08ADD25D-FFD4-4B31-8B59-690CAB1C1B81}">
    <nsvFilter filterId="{2C529E18-2EEA-410A-AC4D-7C9682BA8D91}" ref="A2:T898" tableId="1"/>
  </namedSheetView>
  <namedSheetView name="View4" id="{CCC5DFCB-1787-4A8B-9237-3859336E8E12}">
    <nsvFilter filterId="{2C529E18-2EEA-410A-AC4D-7C9682BA8D91}" ref="A2:T898" tableId="1">
      <columnFilter colId="2" id="{C8B14D94-B810-49FC-85CF-5029A7A3FF40}">
        <filter colId="2">
          <x:filters>
            <x:filter val="PRT"/>
          </x:filters>
        </filter>
      </columnFilter>
    </nsvFilter>
  </namedSheetView>
  <namedSheetView name="View5" id="{1D5CBB28-6243-4EDA-9B70-4A6E12B9ECB1}">
    <nsvFilter filterId="{2C529E18-2EEA-410A-AC4D-7C9682BA8D91}" ref="A2:T898" tableId="1"/>
  </namedSheetView>
</namedSheetViews>
</file>

<file path=xl/persons/person.xml><?xml version="1.0" encoding="utf-8"?>
<personList xmlns="http://schemas.microsoft.com/office/spreadsheetml/2018/threadedcomments" xmlns:x="http://schemas.openxmlformats.org/spreadsheetml/2006/main">
  <person displayName="SUNEL Enes, ECO/MPD" id="{28463561-4875-4686-A91F-216F4AAC0E04}" userId="S::Enes.SUNEL@oecd.org::fb13cd2b-eb96-4843-9108-167dd2fe2a5c" providerId="AD"/>
  <person displayName="SUNEL Enes, ECO/MPD" id="{19317F75-F4D0-4ED8-9CCC-16A5CA60B8EB}" userId="S::enes.sunel@oecd.org::fb13cd2b-eb96-4843-9108-167dd2fe2a5c" providerId="AD"/>
  <person displayName="CASTLE Cassandra, ECO/FO" id="{A37B1DF7-ED4F-4A2E-8FE8-808A9A7A2228}" userId="S::Cassandra.CASTLE@oecd.org::26907f12-a23e-4c76-8416-e992a2db011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529E18-2EEA-410A-AC4D-7C9682BA8D91}" name="Energy" displayName="Energy" ref="A2:T898" totalsRowShown="0" headerRowDxfId="124" dataDxfId="123">
  <autoFilter ref="A2:T898" xr:uid="{2C529E18-2EEA-410A-AC4D-7C9682BA8D91}"/>
  <tableColumns count="20">
    <tableColumn id="1" xr3:uid="{0EC61E98-744B-406A-AFF3-A9AB06A77FEE}" name="Id" dataDxfId="122">
      <calculatedColumnFormula>ROW()-2</calculatedColumnFormula>
    </tableColumn>
    <tableColumn id="34" xr3:uid="{398C2F1A-15C1-497F-ABF3-A86C6103F361}" name="Country" dataDxfId="121"/>
    <tableColumn id="2" xr3:uid="{C8B14D94-B810-49FC-85CF-5029A7A3FF40}" name="ISO" dataDxfId="120"/>
    <tableColumn id="6" xr3:uid="{FD255D5A-A74D-423A-A00B-261E95B8C62F}" name="Measure description" dataDxfId="119"/>
    <tableColumn id="35" xr3:uid="{595B7EC0-7655-43BD-B6DA-D01A4243E8DC}" name="Gross fiscal cost" dataDxfId="118"/>
    <tableColumn id="36" xr3:uid="{7E87EA91-75A7-43DC-858F-924E316C30F5}" name="Currency" dataDxfId="117"/>
    <tableColumn id="38" xr3:uid="{FFFABBB8-CFED-47EF-A381-3A3705130E04}" name="Start date" dataDxfId="116"/>
    <tableColumn id="37" xr3:uid="{062A965E-5516-481E-8528-92DE7D6408FD}" name="End date" dataDxfId="115"/>
    <tableColumn id="39" xr3:uid="{F15CF077-A471-4027-9A9C-00A6E7844A71}" name="Duration (months)" dataDxfId="114">
      <calculatedColumnFormula>IFERROR(IF(Energy[[#This Row],[Start date]]="","0",DATEDIF(Energy[[#This Row],[Start date]],Energy[[#This Row],[End date]],"m")+1),"Open-ended")</calculatedColumnFormula>
    </tableColumn>
    <tableColumn id="10" xr3:uid="{CD207A1C-F43E-4460-8B2B-4BE28D9502BE}" name="Support type" dataDxfId="113"/>
    <tableColumn id="9" xr3:uid="{D9A5BABC-0E4C-49F4-A834-19D89DD777C8}" name="Mechanism" dataDxfId="112"/>
    <tableColumn id="5" xr3:uid="{9FFD0558-D77B-414D-A1FD-88F28B0ABE41}" name="Main beneficiaries" dataDxfId="111"/>
    <tableColumn id="4" xr3:uid="{214EE362-AAF6-4CB2-BE36-BB7985188E24}" name="Targeting mechanisms (if applicable)" dataDxfId="110"/>
    <tableColumn id="7" xr3:uid="{D919AC1A-F868-413C-88C8-972017BACC49}" name="Energy carriers" dataDxfId="109"/>
    <tableColumn id="52" xr3:uid="{E182B657-ABE9-478F-9793-19EEBAAADCDC}" name="Gross fiscal cost in USD (in 2022 exchange rates)" dataDxfId="108">
      <calculatedColumnFormula>IF(Energy[[#This Row],[Currency]]="USD",E3,IF(AND(Energy[[#This Row],[Currency]]="EUR",VLOOKUP(Energy[[#This Row],[ISO]],'EXCH to USD 2022'!A:D,4,FALSE)="N"),(E3/'EXCH to USD 2022'!$F$25),E3/VLOOKUP(C3,'EXCH to USD 2022'!A:F,3,FALSE)))</calculatedColumnFormula>
    </tableColumn>
    <tableColumn id="11" xr3:uid="{A9B252DB-85DF-4029-93F7-5C5763C318F6}" name="Comment " dataDxfId="107" dataCellStyle="Comma"/>
    <tableColumn id="53" xr3:uid="{F1799AA4-96D4-4213-9702-F45D5E4BA04B}" name="Information source" dataDxfId="106"/>
    <tableColumn id="54" xr3:uid="{576CFD8B-640F-4A1C-B32F-C87FE97CC2C4}" name="Date modified_x000a_(dd/mmm/yy)" dataDxfId="105"/>
    <tableColumn id="63" xr3:uid="{A45081E1-E370-4516-8A6C-00408BEFF98B}" name="OECD member (Y/N)" dataDxfId="104"/>
    <tableColumn id="56" xr3:uid="{370B7D22-6E2B-44BA-BB11-A0D1B6E653E4}" name="Vintage" dataDxfId="103"/>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P173" dT="2023-03-24T14:51:07.37" personId="{19317F75-F4D0-4ED8-9CCC-16A5CA60B8EB}" id="{15F8D802-C168-4F85-A9B9-972C6AAC8B88}">
    <text>This edit reflects the follow up email from DEU on 24 March.</text>
  </threadedComment>
  <threadedComment ref="J338" dT="2023-03-28T16:39:06.62" personId="{19317F75-F4D0-4ED8-9CCC-16A5CA60B8EB}" id="{847046EA-0230-47C6-B49C-7EDDAD1BA853}">
    <text>Previously it was classified as credit policy --&gt; equity injection. that was clearly wrong.</text>
  </threadedComment>
  <threadedComment ref="G851" dT="2023-03-24T16:31:01.39" personId="{A37B1DF7-ED4F-4A2E-8FE8-808A9A7A2228}" id="{1D39AD2B-2F63-4EE5-B5A4-6F08BC69AAA1}">
    <text>Delegate entered " ? "</text>
  </threadedComment>
  <threadedComment ref="G851" dT="2023-03-27T16:19:29.60" personId="{28463561-4875-4686-A91F-216F4AAC0E04}" id="{41143C7A-CA73-40B7-A7EE-3D967002770E}" parentId="{1D39AD2B-2F63-4EE5-B5A4-6F08BC69AAA1}">
    <text>Based on the info which I moved to comment</text>
  </threadedComment>
  <threadedComment ref="H851" dT="2023-03-24T16:31:06.18" personId="{A37B1DF7-ED4F-4A2E-8FE8-808A9A7A2228}" id="{5B7F4BAA-25F4-43AA-9279-A750AC3AC55C}">
    <text>Delegate entered " ? "</text>
  </threadedComment>
  <threadedComment ref="H851" dT="2023-03-27T16:19:42.16" personId="{28463561-4875-4686-A91F-216F4AAC0E04}" id="{DC325DDD-6F14-4D71-A45F-5C71D0EAF01A}" parentId="{5B7F4BAA-25F4-43AA-9279-A750AC3AC55C}">
    <text>Based on the info which I moved to comment</text>
  </threadedComment>
  <threadedComment ref="J865" dT="2023-03-27T16:40:14.52" personId="{28463561-4875-4686-A91F-216F4AAC0E04}" id="{4529377A-9C77-4550-AAE1-83E3B75DA8F0}">
    <text>Revised based on measure description. count gross measure.</text>
  </threadedComment>
  <threadedComment ref="K865" dT="2023-03-27T16:40:21.80" personId="{28463561-4875-4686-A91F-216F4AAC0E04}" id="{0178BB1F-2807-4454-ABEB-0893A23B8F85}">
    <text>Revised based on measure description. count gross measure.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mpo.cz/cz/rozcestnik/pro-media/tiskove-zpravy/vlada-schvalila-zastropovani-cen-energii--pomuze-jak-domacnostem--tak-firmam--270228/" TargetMode="External"/><Relationship Id="rId21" Type="http://schemas.openxmlformats.org/officeDocument/2006/relationships/hyperlink" Target="https://www.washingtonexaminer.com/policy/economy/tax-rebates-2022-indiana-residents-check--325" TargetMode="External"/><Relationship Id="rId42" Type="http://schemas.openxmlformats.org/officeDocument/2006/relationships/hyperlink" Target="https://www.lecho.be/entreprises/energie/la-prolongation-du-tarif-social-pour-l-energie-tend-un-peu-plus-les-fournisseurs/10336156.html" TargetMode="External"/><Relationship Id="rId63" Type="http://schemas.openxmlformats.org/officeDocument/2006/relationships/hyperlink" Target="https://www.reuters.com/world/asia-pacific/indonesia-hikes-fuel-prices-rein-ballooning-subsidies-2022-09-03/" TargetMode="External"/><Relationship Id="rId84" Type="http://schemas.openxmlformats.org/officeDocument/2006/relationships/hyperlink" Target="https://www.boe.es/eli/es/rdl/2022/12/27/20/con" TargetMode="External"/><Relationship Id="rId138" Type="http://schemas.openxmlformats.org/officeDocument/2006/relationships/hyperlink" Target="https://www.lsm.lv/raksts/zinas/ekonomika/elektribas-cenu-strauja-kapuma-del-par-10-eiro-palielina-atbalstu-aizsargatajiem-lietotajiem.a426313/" TargetMode="External"/><Relationship Id="rId159" Type="http://schemas.openxmlformats.org/officeDocument/2006/relationships/hyperlink" Target="https://infothek.bmk.gv.at/entlastungspaket-das-sind-die-massnahmen-gegen-hohe-energiepreise/" TargetMode="External"/><Relationship Id="rId170" Type="http://schemas.openxmlformats.org/officeDocument/2006/relationships/hyperlink" Target="https://pib.gov.in/PressReleasePage.aspx?PRID=1910518" TargetMode="External"/><Relationship Id="rId191" Type="http://schemas.openxmlformats.org/officeDocument/2006/relationships/hyperlink" Target="https://www.gov.uk/guidance/energy-bills-discount-schemehttps:/obr.uk/download/economic-and-fiscal-outlook-march-2023/?tmstv=1683896421" TargetMode="External"/><Relationship Id="rId205" Type="http://schemas.openxmlformats.org/officeDocument/2006/relationships/hyperlink" Target="https://www.gov.pl/web/finanse/wieloletni-plan-finansowy-panstwa" TargetMode="External"/><Relationship Id="rId226" Type="http://schemas.openxmlformats.org/officeDocument/2006/relationships/hyperlink" Target="https://www.gov.ie/en/publication/eb6ec-budget-2023-expenditure-reports/" TargetMode="External"/><Relationship Id="rId107" Type="http://schemas.openxmlformats.org/officeDocument/2006/relationships/hyperlink" Target="https://www.gov.il/he/departments/news/press_13042022b" TargetMode="External"/><Relationship Id="rId11" Type="http://schemas.openxmlformats.org/officeDocument/2006/relationships/hyperlink" Target="https://www.michiganradio.org/politics-government/2022-05-26/michigan-senate-passes-fuel-tax-pause-bills" TargetMode="External"/><Relationship Id="rId32" Type="http://schemas.openxmlformats.org/officeDocument/2006/relationships/hyperlink" Target="https://www.belgium.be/en/news/2022/federal_crisis_plan_combat_soaring_energy_" TargetMode="External"/><Relationship Id="rId53" Type="http://schemas.openxmlformats.org/officeDocument/2006/relationships/hyperlink" Target="https://www.ifo.de/pressemitteilung/2022-11-09/entlastungspakete-kosten-den-staat-135-milliarden-euro" TargetMode="External"/><Relationship Id="rId74" Type="http://schemas.openxmlformats.org/officeDocument/2006/relationships/hyperlink" Target="http://www.finances.gouv.qc.ca/Budget_and_update/maj/documents/AUTEN_updateDec2022.pdf" TargetMode="External"/><Relationship Id="rId128" Type="http://schemas.openxmlformats.org/officeDocument/2006/relationships/hyperlink" Target="https://www.mpo.cz/cz/rozcestnik/pro-media/tiskove-zpravy/levnejsi-teplo-pro-domacnosti--mpo-v-novem-programu-podpori-teplarny--271652/" TargetMode="External"/><Relationship Id="rId149" Type="http://schemas.openxmlformats.org/officeDocument/2006/relationships/hyperlink" Target="https://www.ekathimerini.com/economy/1167842/protection-from-energy-hikes/" TargetMode="External"/><Relationship Id="rId5" Type="http://schemas.openxmlformats.org/officeDocument/2006/relationships/hyperlink" Target="https://www.canada.ca/en/department-finance/news/2022/09/government-of-canada-introduces-legislation-to-make-life-more-affordable-for-canadians.html" TargetMode="External"/><Relationship Id="rId95" Type="http://schemas.openxmlformats.org/officeDocument/2006/relationships/hyperlink" Target="https://www.cpb.nl/sites/default/files/omnidownload/CPB-Scenarios-energieprijzen.pdf" TargetMode="External"/><Relationship Id="rId160" Type="http://schemas.openxmlformats.org/officeDocument/2006/relationships/hyperlink" Target="https://infothek.bmk.gv.at/entlastungspaket-das-sind-die-massnahmen-gegen-hohe-energiepreise/" TargetMode="External"/><Relationship Id="rId181" Type="http://schemas.openxmlformats.org/officeDocument/2006/relationships/hyperlink" Target="http://www.gov.cn/xinwen/2023-03/26/content_5748335.htm" TargetMode="External"/><Relationship Id="rId216" Type="http://schemas.openxmlformats.org/officeDocument/2006/relationships/hyperlink" Target="https://enterprise.gov.ie/en/news-and-events/department-news/2023/march/202303201.html" TargetMode="External"/><Relationship Id="rId237" Type="http://schemas.openxmlformats.org/officeDocument/2006/relationships/table" Target="../tables/table1.xml"/><Relationship Id="rId22" Type="http://schemas.openxmlformats.org/officeDocument/2006/relationships/hyperlink" Target="https://www.maine.gov/governor/mills/relief-checks" TargetMode="External"/><Relationship Id="rId43" Type="http://schemas.openxmlformats.org/officeDocument/2006/relationships/hyperlink" Target="https://news.gov.bc.ca/releases/2022PREM0056-001348" TargetMode="External"/><Relationship Id="rId64" Type="http://schemas.openxmlformats.org/officeDocument/2006/relationships/hyperlink" Target="https://www.argentina.gob.ar/noticias/el-gobierno-anuncio-el-regimen-de-segmentacion-de-subsidios-residenciales-de-los-servicios" TargetMode="External"/><Relationship Id="rId118" Type="http://schemas.openxmlformats.org/officeDocument/2006/relationships/hyperlink" Target="https://ceenergynews.com/finance/cez-signs-a-credit-agreement-with-the-government-to-strengthen-its-liquidity-position/" TargetMode="External"/><Relationship Id="rId139" Type="http://schemas.openxmlformats.org/officeDocument/2006/relationships/hyperlink" Target="https://www.svk.se/siteassets/om-oss/rapporter/2022/verksamhetsplan_investerings_finansieringsplan_2023_2025.pdf" TargetMode="External"/><Relationship Id="rId85" Type="http://schemas.openxmlformats.org/officeDocument/2006/relationships/hyperlink" Target="https://www.boe.es/eli/es/rdl/2022/12/27/20/con" TargetMode="External"/><Relationship Id="rId150" Type="http://schemas.openxmlformats.org/officeDocument/2006/relationships/hyperlink" Target="http://www.asamblea.go.cr/Centro_de_informacion/Consultas_SIL/SitePages/ConsultaProyectos.aspx" TargetMode="External"/><Relationship Id="rId171" Type="http://schemas.openxmlformats.org/officeDocument/2006/relationships/hyperlink" Target="https://www.chisou.go.jp/tiiki/rinjikoufukin/pdf/220909_sankoushiryou.pdf" TargetMode="External"/><Relationship Id="rId192" Type="http://schemas.openxmlformats.org/officeDocument/2006/relationships/hyperlink" Target="https://commission.europa.eu/system/files/2023-04/2023_Luxembourg_SP_2023_fr.pdf" TargetMode="External"/><Relationship Id="rId206" Type="http://schemas.openxmlformats.org/officeDocument/2006/relationships/hyperlink" Target="https://www.gov.pl/web/finanse/wieloletni-plan-finansowy-panstwa" TargetMode="External"/><Relationship Id="rId227" Type="http://schemas.openxmlformats.org/officeDocument/2006/relationships/hyperlink" Target="https://www.gov.ie/en/publication/ccc22-budget-2023-taxation-measures/" TargetMode="External"/><Relationship Id="rId12" Type="http://schemas.openxmlformats.org/officeDocument/2006/relationships/hyperlink" Target="https://www.nacion.com/el-pais/politica/imas-busca-entregar-bonos-de-60000-por-inflacion-a/HXWTEJBBEFHC7DDU7DEN6D4VDA/story/" TargetMode="External"/><Relationship Id="rId33" Type="http://schemas.openxmlformats.org/officeDocument/2006/relationships/hyperlink" Target="https://www.businessinsider.com/maryland-georgia-suspend-gas-tax-high-fuel-costs-russia-ukraine-2022-3?r=US&amp;IR=T" TargetMode="External"/><Relationship Id="rId108" Type="http://schemas.openxmlformats.org/officeDocument/2006/relationships/hyperlink" Target="https://news.bloombergtax.com/daily-tax-report-international/slovak-lawmakers-approve-windfall-tax-on-fossil-fuel-companies" TargetMode="External"/><Relationship Id="rId129" Type="http://schemas.openxmlformats.org/officeDocument/2006/relationships/hyperlink" Target="https://www5.cao.go.jp/keizai1/bukkahikazei/index.html" TargetMode="External"/><Relationship Id="rId54" Type="http://schemas.openxmlformats.org/officeDocument/2006/relationships/hyperlink" Target="https://www.ifo.de/pressemitteilung/2022-11-09/entlastungspakete-kosten-den-staat-135-milliarden-euro" TargetMode="External"/><Relationship Id="rId75" Type="http://schemas.openxmlformats.org/officeDocument/2006/relationships/hyperlink" Target="https://app.bchydro.com/accounts-billing/bill-payment/bill-credit.html" TargetMode="External"/><Relationship Id="rId96" Type="http://schemas.openxmlformats.org/officeDocument/2006/relationships/hyperlink" Target="https://eportugal.gov.pt/en/noticias/inflacao-aumento-de-pensoes-e-indexante-dos-apoios-sociais-atualizado-em-2023" TargetMode="External"/><Relationship Id="rId140" Type="http://schemas.openxmlformats.org/officeDocument/2006/relationships/hyperlink" Target="https://www.regeringen.se/regeringsuppdrag/2022/08/uppdrag-att-ansoka-om-att-anvanda-intakter-fran-overbelastning-for-at" TargetMode="External"/><Relationship Id="rId161" Type="http://schemas.openxmlformats.org/officeDocument/2006/relationships/hyperlink" Target="https://infothek.bmk.gv.at/entlastungspaket-das-sind-die-massnahmen-gegen-hohe-energiepreise/" TargetMode="External"/><Relationship Id="rId182" Type="http://schemas.openxmlformats.org/officeDocument/2006/relationships/hyperlink" Target="https://www.budget.gouv.fr/files/uploads/extract/2023/PSTAB%202023%20-%20web.pdf" TargetMode="External"/><Relationship Id="rId217" Type="http://schemas.openxmlformats.org/officeDocument/2006/relationships/hyperlink" Target="https://www.gov.ie/en/publication/cb7ac-expenditure-reports/" TargetMode="External"/><Relationship Id="rId6" Type="http://schemas.openxmlformats.org/officeDocument/2006/relationships/hyperlink" Target="https://fm.dk/nyheder/nyhedsarkiv/2022/september/regeringen-indgaar-bred-aftale-om-vinterhjaelp-for-at-afboede-de-stigende-energiregninger/" TargetMode="External"/><Relationship Id="rId238" Type="http://schemas.openxmlformats.org/officeDocument/2006/relationships/comments" Target="../comments1.xml"/><Relationship Id="rId23" Type="http://schemas.openxmlformats.org/officeDocument/2006/relationships/hyperlink" Target="https://www.nbcboston.com/news/local/heres-what-to-do-if-you-havent-received-your-mass-tax-refund-yet/2885835/" TargetMode="External"/><Relationship Id="rId119" Type="http://schemas.openxmlformats.org/officeDocument/2006/relationships/hyperlink" Target="https://www.sueddeutsche.de/wirtschaft/energie-so-gehen-europaeische-laender-gegen-hohe-energiepreise-vor-dpa.urn-newsml-dpa-com-20090101-220425-99-31784" TargetMode="External"/><Relationship Id="rId44" Type="http://schemas.openxmlformats.org/officeDocument/2006/relationships/hyperlink" Target="https://julkaisut.valtioneuvosto.fi/bitstream/handle/10024/164376/VM_2022_69.pdf?sequence=4&amp;isAllowed=y" TargetMode="External"/><Relationship Id="rId65" Type="http://schemas.openxmlformats.org/officeDocument/2006/relationships/hyperlink" Target="https://www.argentina.gob.ar/noticias/el-gobierno-anuncio-el-regimen-de-segmentacion-de-subsidios-residenciales-de-los-servicios" TargetMode="External"/><Relationship Id="rId86" Type="http://schemas.openxmlformats.org/officeDocument/2006/relationships/hyperlink" Target="https://www.boe.es/eli/es/rdl/2022/12/27/20/con" TargetMode="External"/><Relationship Id="rId130" Type="http://schemas.openxmlformats.org/officeDocument/2006/relationships/hyperlink" Target="https://www.chisou.go.jp/tiiki/rinjikoufukin/pdf/220909_sankoushiryou.pdf" TargetMode="External"/><Relationship Id="rId151" Type="http://schemas.openxmlformats.org/officeDocument/2006/relationships/hyperlink" Target="http://www.asamblea.go.cr/Centro_de_informacion/Consultas_SIL/SitePages/ConsultaProyectos.aspx" TargetMode="External"/><Relationship Id="rId172" Type="http://schemas.openxmlformats.org/officeDocument/2006/relationships/hyperlink" Target="https://www.chisou.go.jp/tiiki/rinjikoufukin/pdf/220909_sankoushiryou.pdf" TargetMode="External"/><Relationship Id="rId193" Type="http://schemas.openxmlformats.org/officeDocument/2006/relationships/hyperlink" Target="https://commission.europa.eu/system/files/2023-04/2023_Luxembourg_SP_2023_fr.pdf" TargetMode="External"/><Relationship Id="rId207" Type="http://schemas.openxmlformats.org/officeDocument/2006/relationships/hyperlink" Target="https://www.gov.pl/web/finanse/wieloletni-plan-finansowy-panstwa" TargetMode="External"/><Relationship Id="rId228" Type="http://schemas.openxmlformats.org/officeDocument/2006/relationships/hyperlink" Target="https://www.gov.ie/en/publication/ccc22-budget-2023-taxation-measures/" TargetMode="External"/><Relationship Id="rId13" Type="http://schemas.openxmlformats.org/officeDocument/2006/relationships/hyperlink" Target="https://www.regeringen.se/regeringens-politik/skatt-och-tull/skatteforslag-i-regeringens-budgetproposition-for-2023/" TargetMode="External"/><Relationship Id="rId109" Type="http://schemas.openxmlformats.org/officeDocument/2006/relationships/hyperlink" Target="https://www.economy.gov.sk/top/ministerstvo-hospodarstva-vyhlasuje-vyzvu-na-predkladanie-ziadosti-o-poskytnutie-dotacie-na-pokrytie-dodatocnych-nakladov-v-dosledku-uplatnovania-limitu-narastu-schvalenej-alebo-urcenej-ceny-tepla?csrt=12390359573205997001" TargetMode="External"/><Relationship Id="rId34" Type="http://schemas.openxmlformats.org/officeDocument/2006/relationships/hyperlink" Target="https://ec.europa.eu/commission/presscorner/detail/en/ip_22_3390" TargetMode="External"/><Relationship Id="rId55" Type="http://schemas.openxmlformats.org/officeDocument/2006/relationships/hyperlink" Target="https://serbia-energy.eu/bulgaria-caretaker-government-approved-358-million-euros-in-energy-subsidies-for-companies/,%20MoF%20provided%20updated%20at%20end%20Jan%202023" TargetMode="External"/><Relationship Id="rId76" Type="http://schemas.openxmlformats.org/officeDocument/2006/relationships/hyperlink" Target="https://www.stm.dk/statsministeriet/publikationer/regeringsgrundlag-2022/" TargetMode="External"/><Relationship Id="rId97" Type="http://schemas.openxmlformats.org/officeDocument/2006/relationships/hyperlink" Target="https://www.portugal.gov.pt/pt/gc23/comunicacao/documento?i=pacote-de-apoio-a-fatura-energetica-das-empresas" TargetMode="External"/><Relationship Id="rId120" Type="http://schemas.openxmlformats.org/officeDocument/2006/relationships/hyperlink" Target="https://www.nrb.cz/nova-zaruka-od-nrb-pomuze-pri-vynucene-zmene-dodavatele-energie/" TargetMode="External"/><Relationship Id="rId141" Type="http://schemas.openxmlformats.org/officeDocument/2006/relationships/hyperlink" Target="https://dserver.bundestag.de/btd/20/045/2004536.pdf" TargetMode="External"/><Relationship Id="rId7" Type="http://schemas.openxmlformats.org/officeDocument/2006/relationships/hyperlink" Target="https://fm.dk/nyheder/nyhedsarkiv/2022/september/regeringen-indgaar-bred-aftale-om-vinterhjaelp-for-at-afboede-de-stigende-energiregninger/" TargetMode="External"/><Relationship Id="rId162" Type="http://schemas.openxmlformats.org/officeDocument/2006/relationships/hyperlink" Target="https://infothek.bmk.gv.at/entlastungspaket-das-sind-die-massnahmen-gegen-hohe-energiepreise/" TargetMode="External"/><Relationship Id="rId183" Type="http://schemas.openxmlformats.org/officeDocument/2006/relationships/hyperlink" Target="https://commission.europa.eu/system/files/2023-04/2023_Luxembourg_SP_2023_fr.pdf" TargetMode="External"/><Relationship Id="rId218" Type="http://schemas.openxmlformats.org/officeDocument/2006/relationships/hyperlink" Target="https://www.citizensinformation.ie/en/money_and_tax/budgets/budget_2023.html" TargetMode="External"/><Relationship Id="rId239" Type="http://schemas.microsoft.com/office/2017/10/relationships/threadedComment" Target="../threadedComments/threadedComment1.xml"/><Relationship Id="rId24" Type="http://schemas.openxmlformats.org/officeDocument/2006/relationships/hyperlink" Target="https://www.tax.newmexico.gov/rebates-and-economic-relief-payments/" TargetMode="External"/><Relationship Id="rId45" Type="http://schemas.openxmlformats.org/officeDocument/2006/relationships/hyperlink" Target="https://www.rtbf.be/article/budget-federal-2022-le-tarif-social-elargi-et-un-cheque-energie-de-80-euros-pour-les-plus-fragiles-10858617?id=10858617" TargetMode="External"/><Relationship Id="rId66" Type="http://schemas.openxmlformats.org/officeDocument/2006/relationships/hyperlink" Target="https://www.accc.gov.au/media-release/interim-guidelines-for-gas-industry-after-temporary-price-cap-comes-into-force" TargetMode="External"/><Relationship Id="rId87" Type="http://schemas.openxmlformats.org/officeDocument/2006/relationships/hyperlink" Target="https://www.bruegel.org/dataset/national-policies-shield-consumers-rising-energy-prices" TargetMode="External"/><Relationship Id="rId110" Type="http://schemas.openxmlformats.org/officeDocument/2006/relationships/hyperlink" Target="https://www.mfsr.sk/files/en/finance/institute-financial-policy/strategic-documents/draft-budgetary-plan/dbp_2022_master_final-en_clean.pdf" TargetMode="External"/><Relationship Id="rId131" Type="http://schemas.openxmlformats.org/officeDocument/2006/relationships/hyperlink" Target="https://denkigas-gekihenkanwa.go.jp/" TargetMode="External"/><Relationship Id="rId152" Type="http://schemas.openxmlformats.org/officeDocument/2006/relationships/hyperlink" Target="http://www.asamblea.go.cr/Centro_de_informacion/Consultas_SIL/SitePages/ConsultaProyectos.aspx" TargetMode="External"/><Relationship Id="rId173" Type="http://schemas.openxmlformats.org/officeDocument/2006/relationships/hyperlink" Target="https://en.yna.co.kr/search/index?lang=EN&amp;query=gasoline%20tax" TargetMode="External"/><Relationship Id="rId194" Type="http://schemas.openxmlformats.org/officeDocument/2006/relationships/hyperlink" Target="https://commission.europa.eu/system/files/2023-04/2023_Luxembourg_SP_2023_fr.pdf" TargetMode="External"/><Relationship Id="rId208" Type="http://schemas.openxmlformats.org/officeDocument/2006/relationships/hyperlink" Target="https://www.gov.pl/web/finanse/wieloletni-plan-finansowy-panstwa" TargetMode="External"/><Relationship Id="rId229" Type="http://schemas.openxmlformats.org/officeDocument/2006/relationships/hyperlink" Target="https://www.gov.ie/en/press-release/dc139-government-announces-new-cost-of-living-measures-for-families-businesses-and-the-most-vulnerable/" TargetMode="External"/><Relationship Id="rId240" Type="http://schemas.microsoft.com/office/2019/04/relationships/namedSheetView" Target="../namedSheetViews/namedSheetView1.xml"/><Relationship Id="rId14" Type="http://schemas.openxmlformats.org/officeDocument/2006/relationships/hyperlink" Target="https://www.portfolio.hu/en/economy/20220422/hungary-govt-official-admits-low-overheads-will-cost-a-pretty-penny-540707?utm_campaign=hirlevel_en" TargetMode="External"/><Relationship Id="rId35" Type="http://schemas.openxmlformats.org/officeDocument/2006/relationships/hyperlink" Target="https://www.enerdata.net/publications/daily-energy-news/spain-will-cut-vat-gas-21-5-starting-october-2022.html" TargetMode="External"/><Relationship Id="rId56" Type="http://schemas.openxmlformats.org/officeDocument/2006/relationships/hyperlink" Target="https://dserver.bundestag.de/btd/20/039/2003936.pdf" TargetMode="External"/><Relationship Id="rId77" Type="http://schemas.openxmlformats.org/officeDocument/2006/relationships/hyperlink" Target="https://www.boe.es/eli/es/rdl/2022/12/27/20/con" TargetMode="External"/><Relationship Id="rId100" Type="http://schemas.openxmlformats.org/officeDocument/2006/relationships/hyperlink" Target="https://www.vrt.be/vrtnws/en/2022/03/18/big-fall-in-the-price-of-petrol-and-diesel/" TargetMode="External"/><Relationship Id="rId8" Type="http://schemas.openxmlformats.org/officeDocument/2006/relationships/hyperlink" Target="https://fm.dk/nyheder/nyhedsarkiv/2022/september/regeringen-indgaar-bred-aftale-om-vinterhjaelp-for-at-afboede-de-stigende-energiregninger/" TargetMode="External"/><Relationship Id="rId98" Type="http://schemas.openxmlformats.org/officeDocument/2006/relationships/hyperlink" Target="https://www.portugal.gov.pt/pt/gc23/comunicacao/documento?i=pacote-de-apoio-a-fatura-energetica-das-empresas" TargetMode="External"/><Relationship Id="rId121" Type="http://schemas.openxmlformats.org/officeDocument/2006/relationships/hyperlink" Target="https://www.mpo.cz/cz/rozcestnik/pro-media/tiskove-zpravy/na-pomoc-s-vysokymi-cenami-energii-pozadaly-velke-firmy-o-vice-nez-5-5-miliard-korun--272605/" TargetMode="External"/><Relationship Id="rId142" Type="http://schemas.openxmlformats.org/officeDocument/2006/relationships/hyperlink" Target="https://www.bmwk.de/Redaktion/EN/Pressemitteilungen/2022/12/20221222-federation-now-has-stake-in-uniper-se.html" TargetMode="External"/><Relationship Id="rId163" Type="http://schemas.openxmlformats.org/officeDocument/2006/relationships/hyperlink" Target="https://infothek.bmk.gv.at/entlastungspaket-das-sind-die-massnahmen-gegen-hohe-energiepreise/" TargetMode="External"/><Relationship Id="rId184" Type="http://schemas.openxmlformats.org/officeDocument/2006/relationships/hyperlink" Target="https://www.budget.gouv.fr/files/uploads/extract/2023/PSTAB%202023%20-%20web.pdf" TargetMode="External"/><Relationship Id="rId219" Type="http://schemas.openxmlformats.org/officeDocument/2006/relationships/hyperlink" Target="https://www.gov.ie/en/press-release/cf9f6-minister-humphreys-announces-payment-of-double-child-benefit-638000-families-to-benefit/" TargetMode="External"/><Relationship Id="rId230" Type="http://schemas.openxmlformats.org/officeDocument/2006/relationships/hyperlink" Target="https://www.gov.ie/en/publication/38984-social-protection-cost-of-living-supports/" TargetMode="External"/><Relationship Id="rId25" Type="http://schemas.openxmlformats.org/officeDocument/2006/relationships/hyperlink" Target="https://www.oregon.gov/dor/programs/individuals/Pages/OneTimeAssistancePayments.aspx" TargetMode="External"/><Relationship Id="rId46" Type="http://schemas.openxmlformats.org/officeDocument/2006/relationships/hyperlink" Target="https://www.lesoir.be/429981/article/2022-03-15/energie-voici-les-mesures-du-gouvernement-pour-faire-face-la-hausse-du-prix-de" TargetMode="External"/><Relationship Id="rId67" Type="http://schemas.openxmlformats.org/officeDocument/2006/relationships/hyperlink" Target="https://www.energy.gov.au/news-media/news/measures-mitigate-global-energy-price-crisis" TargetMode="External"/><Relationship Id="rId88" Type="http://schemas.openxmlformats.org/officeDocument/2006/relationships/hyperlink" Target="https://www.bruegel.org/dataset/national-policies-shield-consumers-rising-energy-prices" TargetMode="External"/><Relationship Id="rId111" Type="http://schemas.openxmlformats.org/officeDocument/2006/relationships/hyperlink" Target="https://www.mfsr.sk/files/en/finance/institute-financial-policy/strategic-documents/draft-budgetary-plan/dbp_2022_master_final-en_clean.pdf" TargetMode="External"/><Relationship Id="rId132" Type="http://schemas.openxmlformats.org/officeDocument/2006/relationships/hyperlink" Target="https://www.oecd-ilibrary.org/docserver/c5f11cd5-en.pdf?expires=1674750546&amp;id=id&amp;accname=ocid84004878&amp;checksum=3A0232BEF72B44536E531B0E37E35F98" TargetMode="External"/><Relationship Id="rId153" Type="http://schemas.openxmlformats.org/officeDocument/2006/relationships/hyperlink" Target="http://www.asamblea.go.cr/Centro_de_informacion/Consultas_SIL/SitePages/ConsultaProyectos.aspx" TargetMode="External"/><Relationship Id="rId174" Type="http://schemas.openxmlformats.org/officeDocument/2006/relationships/hyperlink" Target="https://paperjam.lu/article/voici-detail-accord-tripartite" TargetMode="External"/><Relationship Id="rId195" Type="http://schemas.openxmlformats.org/officeDocument/2006/relationships/hyperlink" Target="https://commission.europa.eu/system/files/2023-04/2023_Luxembourg_SP_2023_fr.pdf" TargetMode="External"/><Relationship Id="rId209" Type="http://schemas.openxmlformats.org/officeDocument/2006/relationships/hyperlink" Target="https://www.gov.pl/web/finanse/wieloletni-plan-finansowy-panstwa" TargetMode="External"/><Relationship Id="rId190" Type="http://schemas.openxmlformats.org/officeDocument/2006/relationships/hyperlink" Target="https://commonslibrary.parliament.uk/research-briefings/cbp-9616/" TargetMode="External"/><Relationship Id="rId204" Type="http://schemas.openxmlformats.org/officeDocument/2006/relationships/hyperlink" Target="https://www.gov.pl/web/finanse/wieloletni-plan-finansowy-panstwa" TargetMode="External"/><Relationship Id="rId220" Type="http://schemas.openxmlformats.org/officeDocument/2006/relationships/hyperlink" Target="https://www.gov.ie/en/news/f20ab-budget-2023-1000-government-contribution-to-student-contribution-for-free-fee-scheme-students-in-academic-year-2022-to-2023/" TargetMode="External"/><Relationship Id="rId225" Type="http://schemas.openxmlformats.org/officeDocument/2006/relationships/hyperlink" Target="https://www.gov.ie/en/publication/cb7ac-expenditure-reports/" TargetMode="External"/><Relationship Id="rId15" Type="http://schemas.openxmlformats.org/officeDocument/2006/relationships/hyperlink" Target="https://www.adn.com/politics/2022/09/08/alaskans-will-receive-3284-dividend-and-energy-relief-checks-starting-sept-20/" TargetMode="External"/><Relationship Id="rId36" Type="http://schemas.openxmlformats.org/officeDocument/2006/relationships/hyperlink" Target="https://www.lamoncloa.gob.es/lang/en/gobierno/councilministers/Paginas/2022/20220329_council.aspx" TargetMode="External"/><Relationship Id="rId57" Type="http://schemas.openxmlformats.org/officeDocument/2006/relationships/hyperlink" Target="https://www.bmwk.de/Redaktion/DE/Pressemitteilungen/2022/07/20220714-5-milliarden-euro-hilfsprogramm-fuer-energieintensive-industrie-startet.html" TargetMode="External"/><Relationship Id="rId106" Type="http://schemas.openxmlformats.org/officeDocument/2006/relationships/hyperlink" Target="https://www.gov.il/en/departments/news/press_09022022%20https:/www.gov.il/he/departments/news/press_20022022_c" TargetMode="External"/><Relationship Id="rId127" Type="http://schemas.openxmlformats.org/officeDocument/2006/relationships/hyperlink" Target="https://www.mpo.cz/cz/rozcestnik/pro-media/tiskove-zpravy/ceps-ziska-dotaci-na-ztraty-energie-v-prenosove-soustave-a-na-zajisteni-systemovych-sluzeb--272691/" TargetMode="External"/><Relationship Id="rId10" Type="http://schemas.openxmlformats.org/officeDocument/2006/relationships/hyperlink" Target="https://www.rijksoverheid.nl/actueel/nieuws/2022/10/14/kabinet-vergoedt-vanaf-1-november-kosten-energie-intensief-mkb" TargetMode="External"/><Relationship Id="rId31" Type="http://schemas.openxmlformats.org/officeDocument/2006/relationships/hyperlink" Target="https://economictimes.indiatimes.com/industry/energy/oil-gas/govt-cuts-excise-duty-on-petrol-by-8/l-diesel-by-6/articleshow/91717507.cms" TargetMode="External"/><Relationship Id="rId52" Type="http://schemas.openxmlformats.org/officeDocument/2006/relationships/hyperlink" Target="https://www.ifo.de/pressemitteilung/2022-11-09/entlastungspakete-kosten-den-staat-135-milliarden-euro" TargetMode="External"/><Relationship Id="rId73" Type="http://schemas.openxmlformats.org/officeDocument/2006/relationships/hyperlink" Target="https://www.gob.cl/noticias/ministro-de-transportes-anuncia-que-se-mantendran-congeladas-las-tarifas-del-transporte-publico-regulado-durante-todo-el-primer-semestre/" TargetMode="External"/><Relationship Id="rId78" Type="http://schemas.openxmlformats.org/officeDocument/2006/relationships/hyperlink" Target="https://www.boe.es/eli/es/rdl/2022/12/27/20/con" TargetMode="External"/><Relationship Id="rId94" Type="http://schemas.openxmlformats.org/officeDocument/2006/relationships/hyperlink" Target="https://www.regeringen.se/48fd70/globalassets/regeringen/dokument/finansdepartementet/ppt-till-presstraffar/presentationsbilder-fran-presstraff-med-elisabeth-svantesson-och-oscar-sjostedt-den-25-januari-2023.pdf" TargetMode="External"/><Relationship Id="rId99" Type="http://schemas.openxmlformats.org/officeDocument/2006/relationships/hyperlink" Target="https://www.euractiv.com/section/energy-environment/news/portugal-to-allow-families-small-businesses-access-to-regulated-gas-market/" TargetMode="External"/><Relationship Id="rId101" Type="http://schemas.openxmlformats.org/officeDocument/2006/relationships/hyperlink" Target="https://www2.senado.leg.br/bdsf/bitstream/handle/id/600153/RAF68_SET2022_eng.pdf" TargetMode="External"/><Relationship Id="rId122" Type="http://schemas.openxmlformats.org/officeDocument/2006/relationships/hyperlink" Target="https://www.ceskenoviny.cz/zpravy/ode-dneska-stat-odpousti-placeni-poplatku-za-obnovitelne-zdroje/2264628" TargetMode="External"/><Relationship Id="rId143" Type="http://schemas.openxmlformats.org/officeDocument/2006/relationships/hyperlink" Target="https://dserver.bundestag.de/btd/20/039/2003938.pdf" TargetMode="External"/><Relationship Id="rId148" Type="http://schemas.openxmlformats.org/officeDocument/2006/relationships/hyperlink" Target="https://www.ethnos.gr/Economy/article/179783/epidomathermanshs2021posadikaioyxoikaixrhsimesplhrofories" TargetMode="External"/><Relationship Id="rId164" Type="http://schemas.openxmlformats.org/officeDocument/2006/relationships/hyperlink" Target="https://www.memo.com.ar/economia/continuara-el-programa-precios-justos-para-los-combustibles/" TargetMode="External"/><Relationship Id="rId169" Type="http://schemas.openxmlformats.org/officeDocument/2006/relationships/hyperlink" Target="https://pib.gov.in/PressReleasePage.aspx?PRID=1910518" TargetMode="External"/><Relationship Id="rId185" Type="http://schemas.openxmlformats.org/officeDocument/2006/relationships/hyperlink" Target="https://www.budget.gouv.fr/files/uploads/extract/2023/PSTAB%202023%20-%20web.pdf" TargetMode="External"/><Relationship Id="rId4" Type="http://schemas.openxmlformats.org/officeDocument/2006/relationships/hyperlink" Target="https://www.euractiv.com/section/politics/short_news/bulgaria-to-compensate-companies-for-expensive-electricity/" TargetMode="External"/><Relationship Id="rId9" Type="http://schemas.openxmlformats.org/officeDocument/2006/relationships/hyperlink" Target="https://www.rijksoverheid.nl/actueel/nieuws/2022/10/04/vanaf-1-januari-lagere-energierekening-door-verruimd-prijsplafond" TargetMode="External"/><Relationship Id="rId180" Type="http://schemas.openxmlformats.org/officeDocument/2006/relationships/hyperlink" Target="https://transparenzportal.gv.at/tdb/tp/leistung/1060748.html" TargetMode="External"/><Relationship Id="rId210" Type="http://schemas.openxmlformats.org/officeDocument/2006/relationships/hyperlink" Target="https://www.portugal.gov.pt/download-ficheiros/ficheiro.aspx?v=%3d%3dBQAAAB%2bLCAAAAAAABAAzNDYzMAQAj56DFgUAAAA%3d%20(although%20amount%20not%20given,%20this%20was%20provided%20by%20the%20Portuguese%20economic%20counsellor" TargetMode="External"/><Relationship Id="rId215" Type="http://schemas.openxmlformats.org/officeDocument/2006/relationships/hyperlink" Target="https://www.revenue.ie/en/starting-a-business/tbess/index.aspx" TargetMode="External"/><Relationship Id="rId236" Type="http://schemas.openxmlformats.org/officeDocument/2006/relationships/vmlDrawing" Target="../drawings/vmlDrawing1.vml"/><Relationship Id="rId26" Type="http://schemas.openxmlformats.org/officeDocument/2006/relationships/hyperlink" Target="https://www.washingtonexaminer.com/news/stimulus-rebate-being-sent-in-south-carolina" TargetMode="External"/><Relationship Id="rId231" Type="http://schemas.openxmlformats.org/officeDocument/2006/relationships/hyperlink" Target="https://www.gov.ie/en/press-release/0bc48-over-22-million-households-to-start-receiving-the-next-200-electricity-credit-from-tomorrow/" TargetMode="External"/><Relationship Id="rId47" Type="http://schemas.openxmlformats.org/officeDocument/2006/relationships/hyperlink" Target="https://dserver.bundestag.de/btd/20/040/2004096.pdf" TargetMode="External"/><Relationship Id="rId68" Type="http://schemas.openxmlformats.org/officeDocument/2006/relationships/hyperlink" Target="https://www.pm.gov.au/media/energy-price-relief-plan" TargetMode="External"/><Relationship Id="rId89" Type="http://schemas.openxmlformats.org/officeDocument/2006/relationships/hyperlink" Target="https://abouthungary.hu/news-in-brief/government-orders-25-energy-saving-measure" TargetMode="External"/><Relationship Id="rId112" Type="http://schemas.openxmlformats.org/officeDocument/2006/relationships/hyperlink" Target="https://emergingmarketwatch.com/browser" TargetMode="External"/><Relationship Id="rId133" Type="http://schemas.openxmlformats.org/officeDocument/2006/relationships/hyperlink" Target="https://www.gov.uk/government/news/government-launches-500m-support-for-vulnerable-households-over-winter" TargetMode="External"/><Relationship Id="rId154" Type="http://schemas.openxmlformats.org/officeDocument/2006/relationships/hyperlink" Target="http://www.asamblea.go.cr/Centro_de_informacion/Consultas_SIL/SitePages/ConsultaProyectos.aspx" TargetMode="External"/><Relationship Id="rId175" Type="http://schemas.openxmlformats.org/officeDocument/2006/relationships/hyperlink" Target="https://orf.at/stories/3309768/" TargetMode="External"/><Relationship Id="rId196" Type="http://schemas.openxmlformats.org/officeDocument/2006/relationships/hyperlink" Target="https://commission.europa.eu/system/files/2023-04/2023_Luxembourg_SP_2023_fr.pdf" TargetMode="External"/><Relationship Id="rId200" Type="http://schemas.openxmlformats.org/officeDocument/2006/relationships/hyperlink" Target="https://www.gov.pl/web/finanse/wieloletni-plan-finansowy-panstwa" TargetMode="External"/><Relationship Id="rId16" Type="http://schemas.openxmlformats.org/officeDocument/2006/relationships/hyperlink" Target="https://tax.colorado.gov/cash-back" TargetMode="External"/><Relationship Id="rId221" Type="http://schemas.openxmlformats.org/officeDocument/2006/relationships/hyperlink" Target="https://www.gov.ie/en/press-release/d217e-minister-mcgrath-urges-renters-to-claim-the-rent-tax-credit/" TargetMode="External"/><Relationship Id="rId37" Type="http://schemas.openxmlformats.org/officeDocument/2006/relationships/hyperlink" Target="https://www.boe.es/buscar/act.php?id=BOE-A-2022-10557" TargetMode="External"/><Relationship Id="rId58" Type="http://schemas.openxmlformats.org/officeDocument/2006/relationships/hyperlink" Target="../../../../../../../Bickmann_M/OneDrive%20-%20OECD/requests/Federal%20Budget/ergebnispapier-des-koalitionsausschusses.pdf" TargetMode="External"/><Relationship Id="rId79" Type="http://schemas.openxmlformats.org/officeDocument/2006/relationships/hyperlink" Target="https://www.boe.es/eli/es/rdl/2022/12/27/20/con" TargetMode="External"/><Relationship Id="rId102" Type="http://schemas.openxmlformats.org/officeDocument/2006/relationships/hyperlink" Target="https://infothek.bmk.gv.at/entlastungspaket-das-sind-die-massnahmen-gegen-hohe-energiepreise/" TargetMode="External"/><Relationship Id="rId123" Type="http://schemas.openxmlformats.org/officeDocument/2006/relationships/hyperlink" Target="https://www.mpo.cz/cz/rozcestnik/pro-media/tiskove-zpravy/vlada-schvalila-konecnou-podobu-usporneho-tarifu-z-dilny-mpo--269504/" TargetMode="External"/><Relationship Id="rId144" Type="http://schemas.openxmlformats.org/officeDocument/2006/relationships/hyperlink" Target="https://www.ifo.de/pressemitteilung/2022-11-09/entlastungspakete-kosten-den-staat-135-milliarden-euro" TargetMode="External"/><Relationship Id="rId90" Type="http://schemas.openxmlformats.org/officeDocument/2006/relationships/hyperlink" Target="https://ec.europa.eu/commission/presscorner/detail/en/ip_22_6982" TargetMode="External"/><Relationship Id="rId165" Type="http://schemas.openxmlformats.org/officeDocument/2006/relationships/hyperlink" Target="https://www.infobae.com/economia/2023/03/09/incertidumbre-por-el-precio-de-los-combustibles-impuestos-pendientes-y-un-acuerdo-que-se-vence/" TargetMode="External"/><Relationship Id="rId186" Type="http://schemas.openxmlformats.org/officeDocument/2006/relationships/hyperlink" Target="https://assets.publishing.service.gov.uk/government/uploads/system/uploads/attachment_data/file/1053576/Cost_of_living_factsheet__energy__v2.pdf" TargetMode="External"/><Relationship Id="rId211" Type="http://schemas.openxmlformats.org/officeDocument/2006/relationships/hyperlink" Target="https://www.portugal.gov.pt/pt/gc23/comunicacao/documento?i=medidas-de-resposta-ao-aumento-do-custo-de-vida" TargetMode="External"/><Relationship Id="rId232" Type="http://schemas.openxmlformats.org/officeDocument/2006/relationships/hyperlink" Target="https://www.foerderdatenbank.de/FDB/Content/DE/Foerderprogramm/Bund/BMWi/buergschaften-laender-bund.html" TargetMode="External"/><Relationship Id="rId27" Type="http://schemas.openxmlformats.org/officeDocument/2006/relationships/hyperlink" Target="https://www.tax.virginia.gov/rebate" TargetMode="External"/><Relationship Id="rId48" Type="http://schemas.openxmlformats.org/officeDocument/2006/relationships/hyperlink" Target="https://www.ifo.de/pressemitteilung/2022-11-09/entlastungspakete-kosten-den-staat-135-milliarden-euro" TargetMode="External"/><Relationship Id="rId69" Type="http://schemas.openxmlformats.org/officeDocument/2006/relationships/hyperlink" Target="https://www.reuters.com/article/ukraine-crisis-electricity-austria-idAFL1N3070M4" TargetMode="External"/><Relationship Id="rId113" Type="http://schemas.openxmlformats.org/officeDocument/2006/relationships/hyperlink" Target="https://emergingmarketwatch.com/browser" TargetMode="External"/><Relationship Id="rId134" Type="http://schemas.openxmlformats.org/officeDocument/2006/relationships/hyperlink" Target="https://assets.publishing.service.gov.uk/government/uploads/system/uploads/attachment_data/file/1118417/CCS1022065440-001_SECURE_HMT_Autumn_Statement_November_2022_Web_accessible__1_.pdf" TargetMode="External"/><Relationship Id="rId80" Type="http://schemas.openxmlformats.org/officeDocument/2006/relationships/hyperlink" Target="https://www.boe.es/eli/es/rdl/2022/12/27/20/con" TargetMode="External"/><Relationship Id="rId155" Type="http://schemas.openxmlformats.org/officeDocument/2006/relationships/hyperlink" Target="http://www.asamblea.go.cr/Centro_de_informacion/Consultas_SIL/SitePages/ConsultaProyectos.aspx" TargetMode="External"/><Relationship Id="rId176" Type="http://schemas.openxmlformats.org/officeDocument/2006/relationships/hyperlink" Target="https://www.portugal.gov.pt/pt/gc23/comunicacao/documento?i=medidas-de-resposta-ao-aumento-do-custo-de-vida" TargetMode="External"/><Relationship Id="rId197" Type="http://schemas.openxmlformats.org/officeDocument/2006/relationships/hyperlink" Target="https://commission.europa.eu/system/files/2023-04/2023_Luxembourg_SP_2023_fr.pdf" TargetMode="External"/><Relationship Id="rId201" Type="http://schemas.openxmlformats.org/officeDocument/2006/relationships/hyperlink" Target="https://www.gov.pl/web/finanse/wieloletni-plan-finansowy-panstwa" TargetMode="External"/><Relationship Id="rId222" Type="http://schemas.openxmlformats.org/officeDocument/2006/relationships/hyperlink" Target="https://www.gov.ie/en/publication/eb6ec-budget-2023-expenditure-reports/" TargetMode="External"/><Relationship Id="rId17" Type="http://schemas.openxmlformats.org/officeDocument/2006/relationships/hyperlink" Target="https://finance.delaware.gov/2022-delaware-relief-rebate-program/" TargetMode="External"/><Relationship Id="rId38" Type="http://schemas.openxmlformats.org/officeDocument/2006/relationships/hyperlink" Target="https://www.boe.es/buscar/act.php?id=BOE-A-2022-10557" TargetMode="External"/><Relationship Id="rId59" Type="http://schemas.openxmlformats.org/officeDocument/2006/relationships/hyperlink" Target="https://wts.com/global/publishing-article/20220803-tax-measures-for-tackling-the-increasing-energy-prices-in-bulgaria~publishing-article?language=en%20and%20received%20data%20from%20MoF" TargetMode="External"/><Relationship Id="rId103" Type="http://schemas.openxmlformats.org/officeDocument/2006/relationships/hyperlink" Target="https://www.government.se/press-releases/2022/03/government-presents-package-of-measures-to-address-rising-fuel-and-electricity-prices-as-a-result-of-the-invasion-of-ukraine/" TargetMode="External"/><Relationship Id="rId124" Type="http://schemas.openxmlformats.org/officeDocument/2006/relationships/hyperlink" Target="https://www.bruegel.org/publications/datasets/national-policies-to-shield-consumers-from-rising-energy-prices/" TargetMode="External"/><Relationship Id="rId70" Type="http://schemas.openxmlformats.org/officeDocument/2006/relationships/hyperlink" Target="https://www.euractiv.com/section/politics/news/austria-to-use-e500-million-in-windfall-taxes-to-help-struggling-households/" TargetMode="External"/><Relationship Id="rId91" Type="http://schemas.openxmlformats.org/officeDocument/2006/relationships/hyperlink" Target="https://www.euractiv.com/section/politics/news/slovenia-introduces-new-set-of-energy-price-caps/?utm_source=piano&amp;utm_medium=email&amp;utm_campaign=9722&amp;pnespid=s7ZuDChZK7kG1OLS_mTrD5SUoEujDoByKrPikLAyqhdmJQydlPvzvpv0FXcQlYvl_853NJqw" TargetMode="External"/><Relationship Id="rId145" Type="http://schemas.openxmlformats.org/officeDocument/2006/relationships/hyperlink" Target="https://www.ifo.de/pressemitteilung/2022-11-09/entlastungspakete-kosten-den-staat-135-milliarden-euro" TargetMode="External"/><Relationship Id="rId166" Type="http://schemas.openxmlformats.org/officeDocument/2006/relationships/hyperlink" Target="https://www.vrt.be/vrtnws/en/2023/02/06/federal-government-reaches-agreement-on-excise-duty-on-energy-v/" TargetMode="External"/><Relationship Id="rId187" Type="http://schemas.openxmlformats.org/officeDocument/2006/relationships/hyperlink" Target="https://www.gov.uk/government/publications/energy-bills-support/energy-bills-support-factsheet-8-september-2022https:/www.gov.uk/guidance/getting-the-energy-bills-support-scheme-discounthttps:/obr.uk/download/economic-and-fiscal-outlook-march-2023/?tmstv=1683896421" TargetMode="External"/><Relationship Id="rId1" Type="http://schemas.openxmlformats.org/officeDocument/2006/relationships/hyperlink" Target="https://nenryo-gekihenkanwa.jp/" TargetMode="External"/><Relationship Id="rId212" Type="http://schemas.openxmlformats.org/officeDocument/2006/relationships/hyperlink" Target="https://budget.govt.nz/budget/2023/wellbeing/highlights.htm%20%20%20%20https:/budget.govt.nz/budget/pdfs/wellbeing-budget/b23-wellbeing-budget.pdf" TargetMode="External"/><Relationship Id="rId233" Type="http://schemas.openxmlformats.org/officeDocument/2006/relationships/hyperlink" Target="https://www.gob.cl/noticias/ministro-de-transportes-anuncia-que-se-mantendran-congeladas-las-tarifas-del-transporte-publico-regulado-durante-todo-el-primer-semestre/" TargetMode="External"/><Relationship Id="rId28" Type="http://schemas.openxmlformats.org/officeDocument/2006/relationships/hyperlink" Target="https://assets.publishing.service.gov.uk/government/uploads/system/uploads/attachment_data/file/1118417/CCS1022065440-001_SECURE_HMT_Autumn_Statement_November_2022_Web_accessible__1_.pdfhttps:/obr.uk/download/economic-and-fiscal-outlook-march-2023/?tmstv=1683896421" TargetMode="External"/><Relationship Id="rId49" Type="http://schemas.openxmlformats.org/officeDocument/2006/relationships/hyperlink" Target="https://www.bmwk.de/Redaktion/DE/Pressemitteilungen/2022/04/20220408-bundesregierung-beschliesst-schutzschild.html" TargetMode="External"/><Relationship Id="rId114" Type="http://schemas.openxmlformats.org/officeDocument/2006/relationships/hyperlink" Target="https://en.yna.co.kr/search/index?lang=EN&amp;query=gasoline%20tax" TargetMode="External"/><Relationship Id="rId60" Type="http://schemas.openxmlformats.org/officeDocument/2006/relationships/hyperlink" Target="https://wts.com/global/publishing-article/20220803-tax-measures-for-tackling-the-increasing-energy-prices-in-bulgaria~publishing-article?language=en%20and%20received%20data%20from%20MoF" TargetMode="External"/><Relationship Id="rId81" Type="http://schemas.openxmlformats.org/officeDocument/2006/relationships/hyperlink" Target="https://www.boe.es/eli/es/rdl/2022/12/27/20/con" TargetMode="External"/><Relationship Id="rId135" Type="http://schemas.openxmlformats.org/officeDocument/2006/relationships/hyperlink" Target="https://www.sueddeutsche.de/wirtschaft/energie-so-gehen-europaeische-laender-gegen-hohe-energiepreise-vor-dpa.urn-newsml-dpa-com-20090101-220425-99-31784" TargetMode="External"/><Relationship Id="rId156" Type="http://schemas.openxmlformats.org/officeDocument/2006/relationships/hyperlink" Target="http://www.asamblea.go.cr/Centro_de_informacion/Consultas_SIL/SitePages/ConsultaProyectos.aspx" TargetMode="External"/><Relationship Id="rId177" Type="http://schemas.openxmlformats.org/officeDocument/2006/relationships/hyperlink" Target="https://sloveniatimes.com/cap-on-electricity-and-gas-prices-extended/" TargetMode="External"/><Relationship Id="rId198" Type="http://schemas.openxmlformats.org/officeDocument/2006/relationships/hyperlink" Target="https://commission.europa.eu/system/files/2023-04/2023_Luxembourg_SP_2023_fr.pdf" TargetMode="External"/><Relationship Id="rId202" Type="http://schemas.openxmlformats.org/officeDocument/2006/relationships/hyperlink" Target="https://www.gov.pl/web/finanse/wieloletni-plan-finansowy-panstwa" TargetMode="External"/><Relationship Id="rId223" Type="http://schemas.openxmlformats.org/officeDocument/2006/relationships/hyperlink" Target="https://www.gov.ie/en/publication/cb7ac-expenditure-reports/" TargetMode="External"/><Relationship Id="rId18" Type="http://schemas.openxmlformats.org/officeDocument/2006/relationships/hyperlink" Target="https://tax.hawaii.gov/act-115-ref/" TargetMode="External"/><Relationship Id="rId39" Type="http://schemas.openxmlformats.org/officeDocument/2006/relationships/hyperlink" Target="https://www.boe.es/buscar/act.php?id=BOE-A-2022-10557" TargetMode="External"/><Relationship Id="rId50" Type="http://schemas.openxmlformats.org/officeDocument/2006/relationships/hyperlink" Target="https://www.spd.de/fileadmin/Dokumente/Sonstiges/20220903_Massnahmenpaket.pdf" TargetMode="External"/><Relationship Id="rId104" Type="http://schemas.openxmlformats.org/officeDocument/2006/relationships/hyperlink" Target="https://www.regeringen.se/pressmeddelanden/2022/01/kompensation-for-hoga-elpriser/" TargetMode="External"/><Relationship Id="rId125" Type="http://schemas.openxmlformats.org/officeDocument/2006/relationships/hyperlink" Target="https://www.dof.gob.mx/nota_detalle.php?codigo=5467667&amp;fecha=27/12/2016" TargetMode="External"/><Relationship Id="rId146" Type="http://schemas.openxmlformats.org/officeDocument/2006/relationships/hyperlink" Target="https://www.imf.org/en/Publications/CR/Issues/2022/09/01/Republic-of-Estonia-2022-Article-IV-Consultation-Press-Release-Staff-Report-and-Statement-522805" TargetMode="External"/><Relationship Id="rId167" Type="http://schemas.openxmlformats.org/officeDocument/2006/relationships/hyperlink" Target="https://fm.dk/nyheder/nyhedsarkiv/2023/februar/regeringen-indgaar-bred-aftale-om-inflationshjaelp/" TargetMode="External"/><Relationship Id="rId188" Type="http://schemas.openxmlformats.org/officeDocument/2006/relationships/hyperlink" Target="https://assets.publishing.service.gov.uk/government/uploads/system/uploads/attachment_data/file/1053576/Cost_of_living_factsheet__energy__v2.pdfhttps:/www.independent.co.uk/news/uk/home-news/what-is-energy-price-cap-b2048776.htmlhttps:/obr.uk/download/economic-and-fiscal-outlook-march-2023/?tmstv=1683896421" TargetMode="External"/><Relationship Id="rId71" Type="http://schemas.openxmlformats.org/officeDocument/2006/relationships/hyperlink" Target="https://www.derstandard.at/story/2000141782737/bis-zu-400-euro-zusaetzlich-als-teilkompensation-fuer-hohe-heizkosten" TargetMode="External"/><Relationship Id="rId92" Type="http://schemas.openxmlformats.org/officeDocument/2006/relationships/hyperlink" Target="https://www.regeringen.se/pressmeddelanden/2023/01/nytt-elstod-till-hushall-i-hela-landet/" TargetMode="External"/><Relationship Id="rId213" Type="http://schemas.openxmlformats.org/officeDocument/2006/relationships/hyperlink" Target="https://www.gov.ie/en/press-release/94258-extra-125-fuel-allowance-payments-to-be-paid-to-372000-households-from-today-minister-humphreys/" TargetMode="External"/><Relationship Id="rId234" Type="http://schemas.openxmlformats.org/officeDocument/2006/relationships/hyperlink" Target="https://www.budget.gouv.fr/files/uploads/extract/2023/PSTAB%202023%20-%20web.pdf" TargetMode="External"/><Relationship Id="rId2" Type="http://schemas.openxmlformats.org/officeDocument/2006/relationships/hyperlink" Target="https://yle.fi/uutiset/3-12394371" TargetMode="External"/><Relationship Id="rId29" Type="http://schemas.openxmlformats.org/officeDocument/2006/relationships/hyperlink" Target="https://assets.publishing.service.gov.uk/government/uploads/system/uploads/attachment_data/file/1118417/CCS1022065440-001_SECURE_HMT_Autumn_Statement_November_2022_Web_accessible__1_.pdfhttps:/obr.uk/download/economic-and-fiscal-outlook-march-2023/?tmstv=1683896421" TargetMode="External"/><Relationship Id="rId40" Type="http://schemas.openxmlformats.org/officeDocument/2006/relationships/hyperlink" Target="https://www.boe.es/buscar/act.php?id=BOE-A-2022-10557" TargetMode="External"/><Relationship Id="rId115" Type="http://schemas.openxmlformats.org/officeDocument/2006/relationships/hyperlink" Target="http://www.koreaherald.com/view.php?ud=20230126000546" TargetMode="External"/><Relationship Id="rId136" Type="http://schemas.openxmlformats.org/officeDocument/2006/relationships/hyperlink" Target="https://www.ceskenoviny.cz/zpravy/ode-dneska-stat-odpousti-placeni-poplatku-za-obnovitelne-zdroje/2264628" TargetMode="External"/><Relationship Id="rId157" Type="http://schemas.openxmlformats.org/officeDocument/2006/relationships/hyperlink" Target="http://www.asamblea.go.cr/Centro_de_informacion/Consultas_SIL/SitePages/ConsultaProyectos.aspx" TargetMode="External"/><Relationship Id="rId178" Type="http://schemas.openxmlformats.org/officeDocument/2006/relationships/hyperlink" Target="https://www.imf.org/en/Publications/CR/Issues/2022/09/01/Republic-of-Estonia-2022-Article-IV-Consultation-Press-Release-Staff-Report-and-Statement-522805" TargetMode="External"/><Relationship Id="rId61" Type="http://schemas.openxmlformats.org/officeDocument/2006/relationships/hyperlink" Target="https://dserver.bundestag.de/btd/20/014/2001411.pdf" TargetMode="External"/><Relationship Id="rId82" Type="http://schemas.openxmlformats.org/officeDocument/2006/relationships/hyperlink" Target="https://www.boe.es/eli/es/rdl/2022/12/27/20/con" TargetMode="External"/><Relationship Id="rId199" Type="http://schemas.openxmlformats.org/officeDocument/2006/relationships/hyperlink" Target="https://commission.europa.eu/system/files/2023-04/Latvia_SP_2023_en.pdf" TargetMode="External"/><Relationship Id="rId203" Type="http://schemas.openxmlformats.org/officeDocument/2006/relationships/hyperlink" Target="https://www.gov.pl/web/rozwoj-technologia/5-mld-zl-rekompensat-za-2022-r-dla-firm-energochlonnych" TargetMode="External"/><Relationship Id="rId19" Type="http://schemas.openxmlformats.org/officeDocument/2006/relationships/hyperlink" Target="https://tax.idaho.gov/i-2082.cfm" TargetMode="External"/><Relationship Id="rId224" Type="http://schemas.openxmlformats.org/officeDocument/2006/relationships/hyperlink" Target="https://www.gov.ie/en/publication/cb7ac-expenditure-reports/%20pg.65" TargetMode="External"/><Relationship Id="rId30" Type="http://schemas.openxmlformats.org/officeDocument/2006/relationships/hyperlink" Target="https://www.government.se/press-releases/2022/03/government-presents-package-of-measures-to-address-rising-fuel-and-electricity-prices-as-a-result-of-the-invasion-of-ukraine/" TargetMode="External"/><Relationship Id="rId105" Type="http://schemas.openxmlformats.org/officeDocument/2006/relationships/hyperlink" Target="https://apnews.com/article/russia-ukraine-austria-government-and-politics-42f460bbcc2ff49bb942915327e4f52a" TargetMode="External"/><Relationship Id="rId126" Type="http://schemas.openxmlformats.org/officeDocument/2006/relationships/hyperlink" Target="https://www.parlament.ch/fr/ratsbetrieb/suche-curia-vista/geschaeft?AffairId=20220031" TargetMode="External"/><Relationship Id="rId147" Type="http://schemas.openxmlformats.org/officeDocument/2006/relationships/hyperlink" Target="https://presse.economie.gouv.fr/09-03-2022-ouverture-de-la-conference-ministerielle-renforcer-lautonomie-energetique-europeenne-et-reussir-la-transition-ecologique-organisee-dans-le-cadre-de-la-presidence-fr/" TargetMode="External"/><Relationship Id="rId168" Type="http://schemas.openxmlformats.org/officeDocument/2006/relationships/hyperlink" Target="https://fm.dk/nyheder/nyhedsarkiv/2023/februar/regeringen-indgaar-bred-aftale-om-inflationshjaelp/" TargetMode="External"/><Relationship Id="rId51" Type="http://schemas.openxmlformats.org/officeDocument/2006/relationships/hyperlink" Target="../../../../../../../Bickmann_M/OneDrive%20-%20OECD/requests/Federal%20Budget/20220727-uberblickspapier-klima-und-transformationsfonds-ktf.pdf" TargetMode="External"/><Relationship Id="rId72" Type="http://schemas.openxmlformats.org/officeDocument/2006/relationships/hyperlink" Target="https://www.bcn.cl/leychile/navegar?idNorma=1188163&amp;tipoVersion=0" TargetMode="External"/><Relationship Id="rId93" Type="http://schemas.openxmlformats.org/officeDocument/2006/relationships/hyperlink" Target="https://www.regeringen.se/pressmeddelanden/2022/12/elprisstod-till-elintensiva-foretag/%20%20%20%20%20%20%20%20%20%20%20%20%20https:/www.regeringen.se/4aff77/contentassets/a115589e4a1e48b7b3780809e314d9eb/221222-pk-stod-till-foretag.pdf" TargetMode="External"/><Relationship Id="rId189" Type="http://schemas.openxmlformats.org/officeDocument/2006/relationships/hyperlink" Target="https://www.cnbc.com/2022/03/23/uk-announces-urgent-fuel-tax-cut-to-fight-cost-of-living-crisis.htmlhttps:/www.gov.uk/government/publications/changes-to-fuel-duty-rates/fuel-duty-rates-2022-23https:/www.gov.uk/government/publications/temporary-cut-to-fuel-duty/spring-statement-2022-fuel-duty-factsheethttps:/obr.uk/download/economic-and-fiscal-outlook-march-2023/?tmstv=1683896421" TargetMode="External"/><Relationship Id="rId3" Type="http://schemas.openxmlformats.org/officeDocument/2006/relationships/hyperlink" Target="https://www.ifo.de/pressemitteilung/2022-11-09/entlastungspakete-kosten-den-staat-135-milliarden-euro" TargetMode="External"/><Relationship Id="rId214" Type="http://schemas.openxmlformats.org/officeDocument/2006/relationships/hyperlink" Target="https://www.citizensinformation.ie/en/money_and_tax/budgets/budget_2023.html" TargetMode="External"/><Relationship Id="rId235" Type="http://schemas.openxmlformats.org/officeDocument/2006/relationships/printerSettings" Target="../printerSettings/printerSettings2.bin"/><Relationship Id="rId116" Type="http://schemas.openxmlformats.org/officeDocument/2006/relationships/hyperlink" Target="http://www.koreaherald.com/view.php?ud=20230126000546" TargetMode="External"/><Relationship Id="rId137" Type="http://schemas.openxmlformats.org/officeDocument/2006/relationships/hyperlink" Target="https://www.bruegel.org/publications/datasets/national-policies-to-shield-consumers-from-rising-energy-prices/" TargetMode="External"/><Relationship Id="rId158" Type="http://schemas.openxmlformats.org/officeDocument/2006/relationships/hyperlink" Target="https://apnews.com/article/russia-ukraine-austria-government-and-politics-42f460bbcc2ff49bb942915327e4f52a" TargetMode="External"/><Relationship Id="rId20" Type="http://schemas.openxmlformats.org/officeDocument/2006/relationships/hyperlink" Target="https://www2.illinois.gov/rev/research/news/Pages/Tax-Rebate-Payments-Begin-for-Millions-of-Illinoisans.aspx" TargetMode="External"/><Relationship Id="rId41" Type="http://schemas.openxmlformats.org/officeDocument/2006/relationships/hyperlink" Target="https://www.boe.es/buscar/act.php?id=BOE-A-2022-10557" TargetMode="External"/><Relationship Id="rId62" Type="http://schemas.openxmlformats.org/officeDocument/2006/relationships/hyperlink" Target="https://www.bcn.cl/leychile/navegar?idNorma=1188163&amp;tipoVersion=0" TargetMode="External"/><Relationship Id="rId83" Type="http://schemas.openxmlformats.org/officeDocument/2006/relationships/hyperlink" Target="https://www.boe.es/eli/es/rdl/2022/12/27/20/con" TargetMode="External"/><Relationship Id="rId179" Type="http://schemas.openxmlformats.org/officeDocument/2006/relationships/hyperlink" Target="https://www.euractiv.com/section/electricity/news/belgium-to-cut-vat-on-electricity-in-response-to-energy-price-spike/" TargetMode="External"/></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2.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6C0D4-BCC4-4998-AED3-242017E2A652}">
  <sheetPr>
    <tabColor rgb="FFFF0000"/>
    <pageSetUpPr fitToPage="1"/>
  </sheetPr>
  <dimension ref="A1:E118"/>
  <sheetViews>
    <sheetView tabSelected="1" topLeftCell="A16" zoomScale="115" zoomScaleNormal="115" workbookViewId="0">
      <selection activeCell="C27" sqref="C27"/>
    </sheetView>
  </sheetViews>
  <sheetFormatPr defaultRowHeight="12.75"/>
  <cols>
    <col min="1" max="1" width="3.7109375" customWidth="1"/>
    <col min="2" max="2" width="53.5703125" style="3" customWidth="1"/>
    <col min="3" max="3" width="143.28515625" style="3" customWidth="1"/>
  </cols>
  <sheetData>
    <row r="1" spans="1:5" ht="225" customHeight="1">
      <c r="A1" s="6"/>
      <c r="B1" s="18"/>
      <c r="C1" s="223" t="s">
        <v>2164</v>
      </c>
      <c r="D1" s="6"/>
      <c r="E1" s="6"/>
    </row>
    <row r="2" spans="1:5">
      <c r="A2" s="6"/>
      <c r="B2" s="45" t="s">
        <v>0</v>
      </c>
      <c r="C2" s="46" t="s">
        <v>1</v>
      </c>
      <c r="D2" s="6"/>
      <c r="E2" s="6"/>
    </row>
    <row r="3" spans="1:5">
      <c r="A3" s="6"/>
      <c r="B3" s="19" t="s">
        <v>2</v>
      </c>
      <c r="C3" s="20" t="s">
        <v>3</v>
      </c>
      <c r="D3" s="6"/>
      <c r="E3" s="6"/>
    </row>
    <row r="4" spans="1:5">
      <c r="A4" s="6"/>
      <c r="B4" s="21" t="s">
        <v>4</v>
      </c>
      <c r="C4" s="20" t="s">
        <v>5</v>
      </c>
      <c r="D4" s="6"/>
      <c r="E4" s="6"/>
    </row>
    <row r="5" spans="1:5">
      <c r="A5" s="6"/>
      <c r="B5" s="21" t="s">
        <v>7</v>
      </c>
      <c r="C5" s="20" t="s">
        <v>8</v>
      </c>
      <c r="D5" s="6"/>
      <c r="E5" s="6"/>
    </row>
    <row r="6" spans="1:5">
      <c r="A6" s="6"/>
      <c r="B6" s="21" t="s">
        <v>9</v>
      </c>
      <c r="C6" s="20" t="s">
        <v>10</v>
      </c>
      <c r="D6" s="6"/>
      <c r="E6" s="6"/>
    </row>
    <row r="7" spans="1:5" ht="19.5" customHeight="1">
      <c r="A7" s="6"/>
      <c r="B7" s="21" t="s">
        <v>11</v>
      </c>
      <c r="C7" s="20" t="s">
        <v>12</v>
      </c>
      <c r="D7" s="6"/>
      <c r="E7" s="6"/>
    </row>
    <row r="8" spans="1:5" ht="51">
      <c r="A8" s="6"/>
      <c r="B8" s="21" t="s">
        <v>13</v>
      </c>
      <c r="C8" s="22" t="s">
        <v>14</v>
      </c>
    </row>
    <row r="9" spans="1:5">
      <c r="A9" s="6"/>
      <c r="B9" s="21" t="s">
        <v>15</v>
      </c>
      <c r="C9" s="20" t="s">
        <v>16</v>
      </c>
    </row>
    <row r="10" spans="1:5">
      <c r="A10" s="6"/>
      <c r="B10" s="21" t="s">
        <v>17</v>
      </c>
      <c r="C10" s="20" t="s">
        <v>18</v>
      </c>
    </row>
    <row r="11" spans="1:5" ht="26.25" customHeight="1">
      <c r="A11" s="6"/>
      <c r="B11" s="21" t="s">
        <v>19</v>
      </c>
      <c r="C11" s="20" t="s">
        <v>20</v>
      </c>
    </row>
    <row r="12" spans="1:5" ht="45" customHeight="1">
      <c r="A12" s="6"/>
      <c r="B12" s="21" t="s">
        <v>21</v>
      </c>
      <c r="C12" s="20" t="s">
        <v>2157</v>
      </c>
    </row>
    <row r="13" spans="1:5" ht="216.75">
      <c r="A13" s="6"/>
      <c r="B13" s="21" t="s">
        <v>23</v>
      </c>
      <c r="C13" s="20" t="s">
        <v>2154</v>
      </c>
    </row>
    <row r="14" spans="1:5" ht="355.5" customHeight="1">
      <c r="A14" s="6"/>
      <c r="B14" s="21" t="s">
        <v>24</v>
      </c>
      <c r="C14" s="20" t="s">
        <v>2161</v>
      </c>
      <c r="D14" s="6"/>
      <c r="E14" s="6"/>
    </row>
    <row r="15" spans="1:5" ht="177" customHeight="1">
      <c r="A15" s="6"/>
      <c r="B15" s="21" t="s">
        <v>25</v>
      </c>
      <c r="C15" s="20" t="s">
        <v>2155</v>
      </c>
      <c r="D15" s="6"/>
      <c r="E15" s="6"/>
    </row>
    <row r="16" spans="1:5" ht="30.75" customHeight="1">
      <c r="A16" s="6"/>
      <c r="B16" s="21" t="s">
        <v>26</v>
      </c>
      <c r="C16" s="20" t="s">
        <v>2159</v>
      </c>
    </row>
    <row r="17" spans="1:5">
      <c r="A17" s="6"/>
      <c r="B17" s="21" t="s">
        <v>27</v>
      </c>
      <c r="C17" s="20" t="s">
        <v>2156</v>
      </c>
      <c r="D17" s="6"/>
      <c r="E17" s="6"/>
    </row>
    <row r="18" spans="1:5">
      <c r="A18" s="6"/>
      <c r="B18" s="21" t="s">
        <v>28</v>
      </c>
      <c r="C18" s="20" t="s">
        <v>2158</v>
      </c>
      <c r="D18" s="6"/>
      <c r="E18" s="6"/>
    </row>
    <row r="19" spans="1:5">
      <c r="A19" s="6"/>
      <c r="B19" s="19" t="s">
        <v>29</v>
      </c>
      <c r="C19" s="20"/>
      <c r="D19" s="6"/>
      <c r="E19" s="6"/>
    </row>
    <row r="20" spans="1:5" ht="25.5">
      <c r="A20" s="6"/>
      <c r="B20" s="21" t="s">
        <v>30</v>
      </c>
      <c r="C20" s="20" t="s">
        <v>31</v>
      </c>
      <c r="D20" s="6"/>
      <c r="E20" s="6"/>
    </row>
    <row r="21" spans="1:5">
      <c r="A21" s="6"/>
      <c r="B21" s="21" t="s">
        <v>32</v>
      </c>
      <c r="C21" s="20" t="s">
        <v>33</v>
      </c>
      <c r="D21" s="6"/>
      <c r="E21" s="6"/>
    </row>
    <row r="22" spans="1:5">
      <c r="A22" s="6"/>
      <c r="B22" s="47" t="s">
        <v>2160</v>
      </c>
      <c r="C22" s="20"/>
      <c r="D22" s="6"/>
      <c r="E22" s="6"/>
    </row>
    <row r="23" spans="1:5" ht="25.5">
      <c r="A23" s="6"/>
      <c r="B23" s="21" t="s">
        <v>34</v>
      </c>
      <c r="C23" s="20" t="s">
        <v>35</v>
      </c>
      <c r="D23" s="6"/>
      <c r="E23" s="6"/>
    </row>
    <row r="24" spans="1:5">
      <c r="A24" s="6"/>
      <c r="B24" s="21" t="s">
        <v>36</v>
      </c>
      <c r="C24" s="20" t="s">
        <v>37</v>
      </c>
      <c r="D24" s="6"/>
      <c r="E24" s="6"/>
    </row>
    <row r="25" spans="1:5">
      <c r="A25" s="6"/>
      <c r="B25" s="21" t="s">
        <v>38</v>
      </c>
      <c r="C25" s="20" t="s">
        <v>2162</v>
      </c>
      <c r="D25" s="6"/>
      <c r="E25" s="6"/>
    </row>
    <row r="26" spans="1:5" ht="13.5" thickBot="1">
      <c r="A26" s="6"/>
      <c r="B26" s="41" t="s">
        <v>2163</v>
      </c>
      <c r="C26" s="222" t="s">
        <v>2167</v>
      </c>
      <c r="D26" s="6"/>
      <c r="E26" s="6"/>
    </row>
    <row r="27" spans="1:5">
      <c r="A27" s="6"/>
      <c r="B27" s="219"/>
      <c r="C27" s="220"/>
      <c r="D27" s="6"/>
      <c r="E27" s="6"/>
    </row>
    <row r="28" spans="1:5">
      <c r="A28" s="6"/>
      <c r="B28" s="219"/>
      <c r="C28" s="221"/>
      <c r="D28" s="6"/>
      <c r="E28" s="6"/>
    </row>
    <row r="29" spans="1:5">
      <c r="A29" s="6"/>
      <c r="D29" s="6"/>
      <c r="E29" s="6"/>
    </row>
    <row r="30" spans="1:5" ht="15">
      <c r="A30" s="6"/>
      <c r="C30" s="57"/>
      <c r="D30" s="6"/>
      <c r="E30" s="6"/>
    </row>
    <row r="31" spans="1:5">
      <c r="A31" s="6"/>
      <c r="D31" s="6"/>
      <c r="E31" s="6"/>
    </row>
    <row r="32" spans="1:5">
      <c r="A32" s="6"/>
      <c r="D32" s="6"/>
      <c r="E32" s="6"/>
    </row>
    <row r="33" spans="1:5">
      <c r="A33" s="6"/>
      <c r="B33" s="18"/>
      <c r="C33" s="18"/>
      <c r="D33" s="6"/>
      <c r="E33" s="6"/>
    </row>
    <row r="34" spans="1:5">
      <c r="A34" s="6"/>
      <c r="B34" s="18"/>
      <c r="C34" s="18"/>
      <c r="D34" s="6"/>
      <c r="E34" s="6"/>
    </row>
    <row r="35" spans="1:5">
      <c r="A35" s="6"/>
      <c r="B35" s="18"/>
      <c r="C35" s="18"/>
      <c r="D35" s="6"/>
      <c r="E35" s="6"/>
    </row>
    <row r="36" spans="1:5">
      <c r="A36" s="6"/>
      <c r="B36" s="18"/>
      <c r="C36" s="18"/>
      <c r="D36" s="6"/>
      <c r="E36" s="6"/>
    </row>
    <row r="37" spans="1:5">
      <c r="A37" s="6"/>
      <c r="B37" s="18"/>
      <c r="C37" s="18"/>
      <c r="D37" s="6"/>
      <c r="E37" s="6"/>
    </row>
    <row r="38" spans="1:5">
      <c r="A38" s="6"/>
      <c r="B38" s="18"/>
      <c r="C38" s="18"/>
      <c r="D38" s="6"/>
      <c r="E38" s="6"/>
    </row>
    <row r="39" spans="1:5">
      <c r="A39" s="6"/>
      <c r="B39" s="18"/>
      <c r="C39" s="18"/>
      <c r="D39" s="6"/>
      <c r="E39" s="6"/>
    </row>
    <row r="40" spans="1:5">
      <c r="A40" s="6"/>
      <c r="B40" s="18"/>
      <c r="C40" s="18"/>
      <c r="D40" s="6"/>
      <c r="E40" s="6"/>
    </row>
    <row r="41" spans="1:5">
      <c r="A41" s="6"/>
      <c r="B41" s="18"/>
      <c r="C41" s="18"/>
      <c r="D41" s="6"/>
      <c r="E41" s="6"/>
    </row>
    <row r="42" spans="1:5">
      <c r="A42" s="6"/>
      <c r="B42" s="18"/>
      <c r="C42" s="18"/>
      <c r="D42" s="6"/>
      <c r="E42" s="6"/>
    </row>
    <row r="43" spans="1:5">
      <c r="A43" s="6"/>
      <c r="B43" s="18"/>
      <c r="C43" s="18"/>
      <c r="D43" s="6"/>
      <c r="E43" s="6"/>
    </row>
    <row r="44" spans="1:5">
      <c r="A44" s="6"/>
      <c r="B44" s="24"/>
      <c r="C44" s="18"/>
      <c r="D44" s="6"/>
      <c r="E44" s="6"/>
    </row>
    <row r="45" spans="1:5">
      <c r="A45" s="6"/>
      <c r="B45" s="24"/>
      <c r="C45" s="18"/>
      <c r="D45" s="6"/>
      <c r="E45" s="6"/>
    </row>
    <row r="46" spans="1:5">
      <c r="A46" s="6"/>
      <c r="B46" s="24"/>
      <c r="C46" s="18"/>
      <c r="D46" s="6"/>
      <c r="E46" s="6"/>
    </row>
    <row r="47" spans="1:5">
      <c r="A47" s="6"/>
      <c r="B47" s="24"/>
      <c r="C47" s="18"/>
      <c r="D47" s="6"/>
      <c r="E47" s="6"/>
    </row>
    <row r="48" spans="1:5">
      <c r="A48" s="6"/>
      <c r="B48" s="24"/>
      <c r="C48" s="25"/>
      <c r="D48" s="6"/>
      <c r="E48" s="6"/>
    </row>
    <row r="49" spans="1:5">
      <c r="A49" s="6"/>
      <c r="B49" s="24"/>
      <c r="C49" s="18"/>
      <c r="D49" s="6"/>
      <c r="E49" s="6"/>
    </row>
    <row r="50" spans="1:5">
      <c r="A50" s="6"/>
      <c r="B50" s="24"/>
      <c r="C50" s="18"/>
      <c r="D50" s="6"/>
      <c r="E50" s="6"/>
    </row>
    <row r="51" spans="1:5">
      <c r="A51" s="6"/>
      <c r="B51" s="24"/>
      <c r="C51" s="18"/>
      <c r="D51" s="6"/>
      <c r="E51" s="6"/>
    </row>
    <row r="52" spans="1:5">
      <c r="A52" s="6"/>
      <c r="B52" s="24"/>
      <c r="C52" s="25"/>
      <c r="D52" s="6"/>
      <c r="E52" s="6"/>
    </row>
    <row r="53" spans="1:5">
      <c r="A53" s="6"/>
      <c r="B53" s="24"/>
      <c r="C53" s="25"/>
      <c r="D53" s="6"/>
      <c r="E53" s="6"/>
    </row>
    <row r="54" spans="1:5">
      <c r="A54" s="6"/>
      <c r="B54" s="23"/>
      <c r="C54" s="18"/>
      <c r="D54" s="6"/>
      <c r="E54" s="6"/>
    </row>
    <row r="55" spans="1:5">
      <c r="A55" s="6"/>
      <c r="B55" s="24"/>
      <c r="C55" s="25"/>
      <c r="D55" s="6"/>
      <c r="E55" s="6"/>
    </row>
    <row r="56" spans="1:5">
      <c r="A56" s="6"/>
      <c r="B56" s="24"/>
      <c r="C56" s="18"/>
      <c r="D56" s="6"/>
      <c r="E56" s="6"/>
    </row>
    <row r="57" spans="1:5">
      <c r="A57" s="6"/>
      <c r="B57" s="24"/>
      <c r="C57" s="18"/>
      <c r="D57" s="6"/>
      <c r="E57" s="6"/>
    </row>
    <row r="58" spans="1:5">
      <c r="A58" s="6"/>
      <c r="B58" s="24"/>
      <c r="C58" s="18"/>
      <c r="D58" s="6"/>
      <c r="E58" s="6"/>
    </row>
    <row r="59" spans="1:5">
      <c r="A59" s="6"/>
      <c r="B59" s="24"/>
      <c r="C59" s="18"/>
      <c r="D59" s="6"/>
      <c r="E59" s="6"/>
    </row>
    <row r="60" spans="1:5">
      <c r="A60" s="6"/>
      <c r="B60" s="24"/>
      <c r="C60" s="25"/>
      <c r="D60" s="6"/>
      <c r="E60" s="6"/>
    </row>
    <row r="61" spans="1:5">
      <c r="A61" s="6"/>
      <c r="B61" s="23"/>
      <c r="C61" s="18"/>
      <c r="D61" s="6"/>
      <c r="E61" s="6"/>
    </row>
    <row r="62" spans="1:5">
      <c r="A62" s="6"/>
      <c r="B62" s="24"/>
      <c r="C62" s="18"/>
      <c r="D62" s="6"/>
      <c r="E62" s="6"/>
    </row>
    <row r="63" spans="1:5">
      <c r="A63" s="6"/>
      <c r="B63" s="24"/>
      <c r="C63" s="18"/>
      <c r="D63" s="6"/>
      <c r="E63" s="6"/>
    </row>
    <row r="64" spans="1:5">
      <c r="A64" s="6"/>
      <c r="B64" s="23"/>
      <c r="C64" s="18"/>
      <c r="D64" s="6"/>
      <c r="E64" s="6"/>
    </row>
    <row r="65" spans="1:5">
      <c r="A65" s="6"/>
      <c r="B65" s="24"/>
      <c r="C65" s="18"/>
      <c r="D65" s="6"/>
      <c r="E65" s="6"/>
    </row>
    <row r="66" spans="1:5">
      <c r="A66" s="6"/>
      <c r="B66" s="24"/>
      <c r="C66" s="18"/>
      <c r="D66" s="6"/>
      <c r="E66" s="6"/>
    </row>
    <row r="67" spans="1:5">
      <c r="A67" s="6"/>
      <c r="B67" s="24"/>
      <c r="C67" s="18"/>
      <c r="D67" s="6"/>
      <c r="E67" s="6"/>
    </row>
    <row r="68" spans="1:5">
      <c r="A68" s="6"/>
      <c r="B68" s="24"/>
      <c r="C68" s="18"/>
      <c r="D68" s="6"/>
      <c r="E68" s="6"/>
    </row>
    <row r="69" spans="1:5">
      <c r="A69" s="6"/>
      <c r="B69" s="18"/>
      <c r="C69" s="18"/>
      <c r="D69" s="6"/>
      <c r="E69" s="6"/>
    </row>
    <row r="70" spans="1:5">
      <c r="A70" s="6"/>
      <c r="B70" s="18"/>
      <c r="C70" s="18"/>
      <c r="D70" s="6"/>
      <c r="E70" s="6"/>
    </row>
    <row r="71" spans="1:5">
      <c r="A71" s="6"/>
      <c r="B71" s="18"/>
      <c r="C71" s="18"/>
      <c r="D71" s="6"/>
      <c r="E71" s="6"/>
    </row>
    <row r="72" spans="1:5">
      <c r="A72" s="6"/>
      <c r="B72" s="18"/>
      <c r="C72" s="18"/>
      <c r="D72" s="6"/>
      <c r="E72" s="6"/>
    </row>
    <row r="73" spans="1:5">
      <c r="A73" s="6"/>
      <c r="B73" s="18"/>
      <c r="C73" s="18"/>
      <c r="D73" s="6"/>
      <c r="E73" s="6"/>
    </row>
    <row r="74" spans="1:5">
      <c r="A74" s="6"/>
      <c r="B74" s="18"/>
      <c r="C74" s="18"/>
      <c r="D74" s="6"/>
      <c r="E74" s="6"/>
    </row>
    <row r="75" spans="1:5">
      <c r="A75" s="6"/>
      <c r="B75" s="18"/>
      <c r="C75" s="18"/>
      <c r="D75" s="6"/>
      <c r="E75" s="6"/>
    </row>
    <row r="76" spans="1:5">
      <c r="A76" s="6"/>
      <c r="B76" s="18"/>
      <c r="C76" s="18"/>
      <c r="D76" s="6"/>
      <c r="E76" s="6"/>
    </row>
    <row r="77" spans="1:5">
      <c r="A77" s="6"/>
      <c r="B77" s="18"/>
      <c r="C77" s="18"/>
      <c r="D77" s="6"/>
      <c r="E77" s="6"/>
    </row>
    <row r="78" spans="1:5">
      <c r="A78" s="6"/>
      <c r="B78" s="18"/>
      <c r="C78" s="18"/>
      <c r="D78" s="6"/>
      <c r="E78" s="6"/>
    </row>
    <row r="79" spans="1:5">
      <c r="A79" s="6"/>
      <c r="B79" s="18"/>
      <c r="C79" s="18"/>
      <c r="D79" s="6"/>
      <c r="E79" s="6"/>
    </row>
    <row r="80" spans="1:5">
      <c r="A80" s="6"/>
      <c r="B80" s="18"/>
      <c r="C80" s="18"/>
      <c r="D80" s="6"/>
      <c r="E80" s="6"/>
    </row>
    <row r="81" spans="1:5">
      <c r="A81" s="6"/>
      <c r="B81" s="18"/>
      <c r="C81" s="18"/>
      <c r="D81" s="6"/>
      <c r="E81" s="6"/>
    </row>
    <row r="82" spans="1:5">
      <c r="A82" s="6"/>
      <c r="B82" s="18"/>
      <c r="C82" s="18"/>
      <c r="D82" s="6"/>
      <c r="E82" s="6"/>
    </row>
    <row r="83" spans="1:5">
      <c r="A83" s="6"/>
      <c r="B83" s="18"/>
      <c r="C83" s="18"/>
      <c r="D83" s="6"/>
      <c r="E83" s="6"/>
    </row>
    <row r="84" spans="1:5">
      <c r="A84" s="6"/>
      <c r="B84" s="18"/>
      <c r="C84" s="18"/>
      <c r="D84" s="6"/>
      <c r="E84" s="6"/>
    </row>
    <row r="85" spans="1:5">
      <c r="A85" s="6"/>
      <c r="B85" s="18"/>
      <c r="C85" s="18"/>
      <c r="D85" s="6"/>
      <c r="E85" s="6"/>
    </row>
    <row r="86" spans="1:5">
      <c r="A86" s="6"/>
      <c r="B86" s="18"/>
      <c r="C86" s="18"/>
      <c r="D86" s="6"/>
      <c r="E86" s="6"/>
    </row>
    <row r="87" spans="1:5">
      <c r="A87" s="6"/>
      <c r="B87" s="18"/>
      <c r="C87" s="18"/>
      <c r="D87" s="6"/>
      <c r="E87" s="6"/>
    </row>
    <row r="88" spans="1:5">
      <c r="A88" s="6"/>
      <c r="B88" s="18"/>
      <c r="C88" s="18"/>
      <c r="D88" s="6"/>
      <c r="E88" s="6"/>
    </row>
    <row r="89" spans="1:5">
      <c r="A89" s="6"/>
      <c r="B89" s="18"/>
      <c r="C89" s="18"/>
      <c r="D89" s="6"/>
      <c r="E89" s="6"/>
    </row>
    <row r="90" spans="1:5">
      <c r="A90" s="6"/>
      <c r="B90" s="18"/>
      <c r="C90" s="18"/>
      <c r="D90" s="6"/>
      <c r="E90" s="6"/>
    </row>
    <row r="91" spans="1:5">
      <c r="A91" s="6"/>
      <c r="B91" s="18"/>
      <c r="C91" s="18"/>
      <c r="D91" s="6"/>
      <c r="E91" s="6"/>
    </row>
    <row r="92" spans="1:5">
      <c r="A92" s="6"/>
      <c r="B92" s="18"/>
      <c r="C92" s="18"/>
      <c r="D92" s="6"/>
      <c r="E92" s="6"/>
    </row>
    <row r="93" spans="1:5">
      <c r="A93" s="6"/>
      <c r="B93" s="18"/>
      <c r="C93" s="18"/>
      <c r="D93" s="6"/>
      <c r="E93" s="6"/>
    </row>
    <row r="94" spans="1:5">
      <c r="A94" s="6"/>
      <c r="B94" s="18"/>
      <c r="C94" s="18"/>
      <c r="D94" s="6"/>
      <c r="E94" s="6"/>
    </row>
    <row r="95" spans="1:5">
      <c r="A95" s="6"/>
      <c r="B95" s="18"/>
      <c r="C95" s="18"/>
      <c r="D95" s="6"/>
      <c r="E95" s="6"/>
    </row>
    <row r="96" spans="1:5">
      <c r="A96" s="6"/>
      <c r="B96" s="18"/>
      <c r="C96" s="18"/>
      <c r="D96" s="6"/>
      <c r="E96" s="6"/>
    </row>
    <row r="97" spans="1:5">
      <c r="A97" s="6"/>
      <c r="B97" s="18"/>
      <c r="C97" s="18"/>
      <c r="D97" s="6"/>
      <c r="E97" s="6"/>
    </row>
    <row r="98" spans="1:5">
      <c r="A98" s="6"/>
      <c r="B98" s="18"/>
      <c r="C98" s="18"/>
      <c r="D98" s="6"/>
      <c r="E98" s="6"/>
    </row>
    <row r="99" spans="1:5">
      <c r="A99" s="6"/>
      <c r="B99" s="18"/>
      <c r="C99" s="18"/>
      <c r="D99" s="6"/>
      <c r="E99" s="6"/>
    </row>
    <row r="100" spans="1:5">
      <c r="A100" s="6"/>
      <c r="B100" s="18"/>
      <c r="C100" s="18"/>
      <c r="D100" s="6"/>
      <c r="E100" s="6"/>
    </row>
    <row r="101" spans="1:5">
      <c r="A101" s="6"/>
      <c r="B101" s="18"/>
      <c r="C101" s="18"/>
      <c r="D101" s="6"/>
      <c r="E101" s="6"/>
    </row>
    <row r="102" spans="1:5">
      <c r="A102" s="6"/>
      <c r="B102" s="18"/>
      <c r="C102" s="18"/>
      <c r="D102" s="6"/>
      <c r="E102" s="6"/>
    </row>
    <row r="103" spans="1:5">
      <c r="A103" s="6"/>
      <c r="B103" s="18"/>
      <c r="C103" s="18"/>
      <c r="D103" s="6"/>
      <c r="E103" s="6"/>
    </row>
    <row r="104" spans="1:5">
      <c r="A104" s="6"/>
      <c r="B104" s="18"/>
      <c r="C104" s="18"/>
      <c r="D104" s="6"/>
      <c r="E104" s="6"/>
    </row>
    <row r="105" spans="1:5">
      <c r="A105" s="6"/>
      <c r="B105" s="18"/>
      <c r="C105" s="18"/>
      <c r="D105" s="6"/>
      <c r="E105" s="6"/>
    </row>
    <row r="106" spans="1:5">
      <c r="A106" s="6"/>
      <c r="B106" s="18"/>
      <c r="C106" s="18"/>
      <c r="D106" s="6"/>
      <c r="E106" s="6"/>
    </row>
    <row r="107" spans="1:5">
      <c r="A107" s="6"/>
      <c r="B107" s="18"/>
      <c r="C107" s="18"/>
      <c r="D107" s="6"/>
      <c r="E107" s="6"/>
    </row>
    <row r="108" spans="1:5">
      <c r="A108" s="6"/>
      <c r="B108" s="18"/>
      <c r="C108" s="18"/>
      <c r="D108" s="6"/>
      <c r="E108" s="6"/>
    </row>
    <row r="109" spans="1:5">
      <c r="A109" s="6"/>
      <c r="B109" s="18"/>
      <c r="C109" s="18"/>
      <c r="D109" s="6"/>
      <c r="E109" s="6"/>
    </row>
    <row r="110" spans="1:5">
      <c r="A110" s="6"/>
      <c r="B110" s="18"/>
      <c r="C110" s="18"/>
      <c r="D110" s="6"/>
      <c r="E110" s="6"/>
    </row>
    <row r="111" spans="1:5">
      <c r="A111" s="6"/>
      <c r="B111" s="18"/>
      <c r="C111" s="18"/>
      <c r="D111" s="6"/>
      <c r="E111" s="6"/>
    </row>
    <row r="112" spans="1:5">
      <c r="A112" s="6"/>
      <c r="B112" s="18"/>
      <c r="C112" s="18"/>
      <c r="D112" s="6"/>
      <c r="E112" s="6"/>
    </row>
    <row r="113" spans="1:5">
      <c r="A113" s="6"/>
      <c r="B113" s="18"/>
      <c r="C113" s="18"/>
      <c r="D113" s="6"/>
      <c r="E113" s="6"/>
    </row>
    <row r="114" spans="1:5">
      <c r="A114" s="6"/>
      <c r="B114" s="18"/>
      <c r="C114" s="18"/>
      <c r="D114" s="6"/>
      <c r="E114" s="6"/>
    </row>
    <row r="115" spans="1:5">
      <c r="A115" s="6"/>
      <c r="B115" s="18"/>
      <c r="C115" s="18"/>
      <c r="D115" s="6"/>
      <c r="E115" s="6"/>
    </row>
    <row r="116" spans="1:5">
      <c r="A116" s="6"/>
      <c r="B116" s="18"/>
      <c r="C116" s="18"/>
      <c r="D116" s="6"/>
      <c r="E116" s="6"/>
    </row>
    <row r="117" spans="1:5">
      <c r="A117" s="6"/>
      <c r="B117" s="18"/>
      <c r="C117" s="18"/>
      <c r="D117" s="6"/>
      <c r="E117" s="6"/>
    </row>
    <row r="118" spans="1:5">
      <c r="A118" s="6"/>
      <c r="B118" s="18"/>
      <c r="C118" s="18"/>
      <c r="D118" s="6"/>
      <c r="E118" s="6"/>
    </row>
  </sheetData>
  <pageMargins left="0.7" right="0.7" top="0.75" bottom="0.75" header="0.3" footer="0.3"/>
  <pageSetup paperSize="8"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4BE29-B52C-409A-8C37-A42DF83122CB}">
  <sheetPr codeName="Sheet2">
    <tabColor rgb="FFFFFF00"/>
  </sheetPr>
  <dimension ref="A1:U909"/>
  <sheetViews>
    <sheetView showGridLines="0" topLeftCell="A2" zoomScale="115" zoomScaleNormal="115" workbookViewId="0">
      <pane xSplit="4" topLeftCell="E1" activePane="topRight" state="frozen"/>
      <selection activeCell="U2" sqref="U2"/>
      <selection pane="topRight" activeCell="C3" sqref="C3"/>
    </sheetView>
  </sheetViews>
  <sheetFormatPr defaultColWidth="8.7109375" defaultRowHeight="12.75" customHeight="1"/>
  <cols>
    <col min="1" max="1" width="6.5703125" style="67" bestFit="1" customWidth="1"/>
    <col min="2" max="2" width="11.7109375" style="77" bestFit="1" customWidth="1"/>
    <col min="3" max="3" width="8" style="67" customWidth="1"/>
    <col min="4" max="4" width="33.140625" style="68" customWidth="1"/>
    <col min="5" max="5" width="18.140625" style="53" customWidth="1"/>
    <col min="6" max="6" width="22.42578125" style="52" customWidth="1"/>
    <col min="7" max="7" width="8.85546875" style="75" customWidth="1"/>
    <col min="8" max="8" width="11.7109375" style="75" customWidth="1"/>
    <col min="9" max="9" width="10.7109375" style="4" customWidth="1"/>
    <col min="10" max="10" width="25.5703125" style="53" customWidth="1"/>
    <col min="11" max="11" width="21.28515625" style="53" customWidth="1"/>
    <col min="12" max="12" width="19.28515625" style="69" customWidth="1"/>
    <col min="13" max="13" width="15.7109375" style="53" customWidth="1"/>
    <col min="14" max="14" width="20.140625" style="76" customWidth="1"/>
    <col min="15" max="15" width="16.140625" style="69" customWidth="1"/>
    <col min="16" max="16" width="39.5703125" style="69" customWidth="1"/>
    <col min="17" max="17" width="34.7109375" style="58" customWidth="1"/>
    <col min="18" max="18" width="15.140625" style="53" customWidth="1"/>
    <col min="19" max="19" width="18.85546875" style="69" customWidth="1"/>
    <col min="20" max="20" width="8.85546875" style="69" customWidth="1"/>
    <col min="21" max="21" width="8.7109375" style="69" customWidth="1"/>
  </cols>
  <sheetData>
    <row r="1" spans="1:21" s="44" customFormat="1" ht="26.45" customHeight="1">
      <c r="A1" s="213" t="s">
        <v>39</v>
      </c>
      <c r="B1" s="213"/>
      <c r="C1" s="213"/>
      <c r="D1" s="215" t="s">
        <v>40</v>
      </c>
      <c r="E1" s="215"/>
      <c r="F1" s="215"/>
      <c r="G1" s="215"/>
      <c r="H1" s="215"/>
      <c r="I1" s="215"/>
      <c r="J1" s="215"/>
      <c r="K1" s="215"/>
      <c r="L1" s="215"/>
      <c r="M1" s="207" t="s">
        <v>41</v>
      </c>
      <c r="N1" s="208" t="s">
        <v>2142</v>
      </c>
      <c r="O1" s="71" t="s">
        <v>2143</v>
      </c>
      <c r="P1" s="214" t="s">
        <v>42</v>
      </c>
      <c r="Q1" s="214"/>
      <c r="R1" s="214"/>
      <c r="S1" s="214"/>
      <c r="T1" s="214"/>
      <c r="U1" s="209"/>
    </row>
    <row r="2" spans="1:21" s="16" customFormat="1" ht="62.25" customHeight="1">
      <c r="A2" s="14" t="s">
        <v>4</v>
      </c>
      <c r="B2" s="14" t="s">
        <v>7</v>
      </c>
      <c r="C2" s="14" t="s">
        <v>9</v>
      </c>
      <c r="D2" s="60" t="s">
        <v>11</v>
      </c>
      <c r="E2" s="15" t="s">
        <v>13</v>
      </c>
      <c r="F2" s="15" t="s">
        <v>15</v>
      </c>
      <c r="G2" s="74" t="s">
        <v>17</v>
      </c>
      <c r="H2" s="74" t="s">
        <v>19</v>
      </c>
      <c r="I2" s="15" t="s">
        <v>21</v>
      </c>
      <c r="J2" s="15" t="s">
        <v>23</v>
      </c>
      <c r="K2" s="15" t="s">
        <v>24</v>
      </c>
      <c r="L2" s="15" t="s">
        <v>25</v>
      </c>
      <c r="M2" s="88" t="s">
        <v>26</v>
      </c>
      <c r="N2" s="55" t="s">
        <v>27</v>
      </c>
      <c r="O2" s="70" t="s">
        <v>43</v>
      </c>
      <c r="P2" s="56" t="s">
        <v>44</v>
      </c>
      <c r="Q2" s="56" t="s">
        <v>32</v>
      </c>
      <c r="R2" s="56" t="s">
        <v>34</v>
      </c>
      <c r="S2" s="56" t="s">
        <v>36</v>
      </c>
      <c r="T2" s="56" t="s">
        <v>38</v>
      </c>
      <c r="U2" s="17"/>
    </row>
    <row r="3" spans="1:21" s="66" customFormat="1" ht="67.5">
      <c r="A3" s="118">
        <f t="shared" ref="A3:A115" si="0">ROW()-2</f>
        <v>1</v>
      </c>
      <c r="B3" s="109" t="s">
        <v>45</v>
      </c>
      <c r="C3" s="109" t="s">
        <v>46</v>
      </c>
      <c r="D3" s="108" t="s">
        <v>47</v>
      </c>
      <c r="E3" s="50">
        <v>0</v>
      </c>
      <c r="F3" s="51" t="s">
        <v>2146</v>
      </c>
      <c r="G3" s="117">
        <v>44531</v>
      </c>
      <c r="H3" s="117">
        <v>44713</v>
      </c>
      <c r="I3" s="119">
        <f>IFERROR(IF(Energy[[#This Row],[Start date]]="","0",DATEDIF(Energy[[#This Row],[Start date]],Energy[[#This Row],[End date]],"m")+1),"Open-ended")</f>
        <v>7</v>
      </c>
      <c r="J3" s="51" t="s">
        <v>48</v>
      </c>
      <c r="K3" s="51" t="s">
        <v>49</v>
      </c>
      <c r="L3" s="51" t="s">
        <v>50</v>
      </c>
      <c r="M3" s="51"/>
      <c r="N3" s="51" t="s">
        <v>51</v>
      </c>
      <c r="O3" s="106">
        <f>IF(Energy[[#This Row],[Currency]]="USD",E3,IF(AND(Energy[[#This Row],[Currency]]="EUR",VLOOKUP(Energy[[#This Row],[ISO]],'EXCH to USD 2022'!A:D,4,FALSE)="N"),(E3/'EXCH to USD 2022'!$F$25),E3/VLOOKUP(C3,'EXCH to USD 2022'!A:F,3,FALSE)))</f>
        <v>0</v>
      </c>
      <c r="P3" s="106"/>
      <c r="Q3" s="51"/>
      <c r="R3" s="153">
        <v>44950</v>
      </c>
      <c r="S3" s="51" t="s">
        <v>22</v>
      </c>
      <c r="T3" s="51">
        <v>1</v>
      </c>
    </row>
    <row r="4" spans="1:21" s="66" customFormat="1" ht="112.5">
      <c r="A4" s="118">
        <f t="shared" si="0"/>
        <v>2</v>
      </c>
      <c r="B4" s="109" t="s">
        <v>45</v>
      </c>
      <c r="C4" s="109" t="s">
        <v>46</v>
      </c>
      <c r="D4" s="108" t="s">
        <v>52</v>
      </c>
      <c r="E4" s="50">
        <v>0</v>
      </c>
      <c r="F4" s="51" t="s">
        <v>2146</v>
      </c>
      <c r="G4" s="117">
        <v>44805</v>
      </c>
      <c r="H4" s="117"/>
      <c r="I4" s="119" t="str">
        <f>IFERROR(IF(Energy[[#This Row],[Start date]]="","0",DATEDIF(Energy[[#This Row],[Start date]],Energy[[#This Row],[End date]],"m")+1),"Open-ended")</f>
        <v>Open-ended</v>
      </c>
      <c r="J4" s="54" t="s">
        <v>54</v>
      </c>
      <c r="K4" s="54" t="s">
        <v>55</v>
      </c>
      <c r="L4" s="54" t="s">
        <v>56</v>
      </c>
      <c r="M4" s="54"/>
      <c r="N4" s="51" t="s">
        <v>57</v>
      </c>
      <c r="O4" s="106">
        <f>IF(Energy[[#This Row],[Currency]]="USD",E4,IF(AND(Energy[[#This Row],[Currency]]="EUR",VLOOKUP(Energy[[#This Row],[ISO]],'EXCH to USD 2022'!A:D,4,FALSE)="N"),(E4/'EXCH to USD 2022'!$F$25),E4/VLOOKUP(C4,'EXCH to USD 2022'!A:F,3,FALSE)))</f>
        <v>0</v>
      </c>
      <c r="P4" s="106"/>
      <c r="Q4" s="64" t="s">
        <v>58</v>
      </c>
      <c r="R4" s="153">
        <v>44953</v>
      </c>
      <c r="S4" s="51" t="s">
        <v>22</v>
      </c>
      <c r="T4" s="51">
        <v>2</v>
      </c>
    </row>
    <row r="5" spans="1:21" s="66" customFormat="1" ht="45">
      <c r="A5" s="118">
        <f t="shared" si="0"/>
        <v>3</v>
      </c>
      <c r="B5" s="109" t="s">
        <v>45</v>
      </c>
      <c r="C5" s="109" t="s">
        <v>46</v>
      </c>
      <c r="D5" s="108" t="s">
        <v>59</v>
      </c>
      <c r="E5" s="50">
        <v>0</v>
      </c>
      <c r="F5" s="51" t="s">
        <v>2146</v>
      </c>
      <c r="G5" s="117">
        <v>44866</v>
      </c>
      <c r="H5" s="117"/>
      <c r="I5" s="119" t="str">
        <f>IFERROR(IF(Energy[[#This Row],[Start date]]="","0",DATEDIF(Energy[[#This Row],[Start date]],Energy[[#This Row],[End date]],"m")+1),"Open-ended")</f>
        <v>Open-ended</v>
      </c>
      <c r="J5" s="54" t="s">
        <v>54</v>
      </c>
      <c r="K5" s="54" t="s">
        <v>55</v>
      </c>
      <c r="L5" s="54" t="s">
        <v>56</v>
      </c>
      <c r="M5" s="54"/>
      <c r="N5" s="51" t="s">
        <v>57</v>
      </c>
      <c r="O5" s="106">
        <f>IF(Energy[[#This Row],[Currency]]="USD",E5,IF(AND(Energy[[#This Row],[Currency]]="EUR",VLOOKUP(Energy[[#This Row],[ISO]],'EXCH to USD 2022'!A:D,4,FALSE)="N"),(E5/'EXCH to USD 2022'!$F$25),E5/VLOOKUP(C5,'EXCH to USD 2022'!A:F,3,FALSE)))</f>
        <v>0</v>
      </c>
      <c r="P5" s="106"/>
      <c r="Q5" s="64" t="s">
        <v>58</v>
      </c>
      <c r="R5" s="153">
        <v>44953</v>
      </c>
      <c r="S5" s="51" t="s">
        <v>22</v>
      </c>
      <c r="T5" s="51">
        <v>2</v>
      </c>
    </row>
    <row r="6" spans="1:21" s="66" customFormat="1" ht="33.75">
      <c r="A6" s="118">
        <f t="shared" si="0"/>
        <v>4</v>
      </c>
      <c r="B6" s="109" t="s">
        <v>45</v>
      </c>
      <c r="C6" s="109" t="s">
        <v>46</v>
      </c>
      <c r="D6" s="48" t="s">
        <v>60</v>
      </c>
      <c r="E6" s="50">
        <v>0</v>
      </c>
      <c r="F6" s="51" t="s">
        <v>2146</v>
      </c>
      <c r="G6" s="117">
        <v>45031</v>
      </c>
      <c r="H6" s="117">
        <v>45153</v>
      </c>
      <c r="I6" s="119">
        <f>IFERROR(IF(Energy[[#This Row],[Start date]]="","0",DATEDIF(Energy[[#This Row],[Start date]],Energy[[#This Row],[End date]],"m")+1),"Open-ended")</f>
        <v>5</v>
      </c>
      <c r="J6" s="66" t="s">
        <v>48</v>
      </c>
      <c r="K6" s="54" t="s">
        <v>61</v>
      </c>
      <c r="L6" s="54" t="s">
        <v>50</v>
      </c>
      <c r="M6" s="54"/>
      <c r="N6" s="51" t="s">
        <v>57</v>
      </c>
      <c r="O6" s="106">
        <f>IF(Energy[[#This Row],[Currency]]="USD",E6,IF(AND(Energy[[#This Row],[Currency]]="EUR",VLOOKUP(Energy[[#This Row],[ISO]],'EXCH to USD 2022'!A:D,4,FALSE)="N"),(E6/'EXCH to USD 2022'!$F$25),E6/VLOOKUP(C6,'EXCH to USD 2022'!A:F,3,FALSE)))</f>
        <v>0</v>
      </c>
      <c r="P6" s="107"/>
      <c r="Q6" s="64" t="s">
        <v>62</v>
      </c>
      <c r="R6" s="153">
        <v>45034</v>
      </c>
      <c r="S6" s="51" t="s">
        <v>22</v>
      </c>
      <c r="T6" s="51">
        <v>3</v>
      </c>
    </row>
    <row r="7" spans="1:21" s="66" customFormat="1" ht="33.75">
      <c r="A7" s="118">
        <f t="shared" si="0"/>
        <v>5</v>
      </c>
      <c r="B7" s="109" t="s">
        <v>45</v>
      </c>
      <c r="C7" s="109" t="s">
        <v>46</v>
      </c>
      <c r="D7" s="89" t="s">
        <v>63</v>
      </c>
      <c r="E7" s="50">
        <v>0</v>
      </c>
      <c r="F7" s="51" t="s">
        <v>2146</v>
      </c>
      <c r="G7" s="117">
        <v>44927</v>
      </c>
      <c r="H7" s="117">
        <v>44933</v>
      </c>
      <c r="I7" s="119">
        <f>IFERROR(IF(Energy[[#This Row],[Start date]]="","0",DATEDIF(Energy[[#This Row],[Start date]],Energy[[#This Row],[End date]],"m")+1),"Open-ended")</f>
        <v>1</v>
      </c>
      <c r="J7" s="51" t="s">
        <v>48</v>
      </c>
      <c r="K7" s="54" t="s">
        <v>49</v>
      </c>
      <c r="L7" s="51" t="s">
        <v>50</v>
      </c>
      <c r="M7" s="54"/>
      <c r="N7" s="51" t="s">
        <v>57</v>
      </c>
      <c r="O7" s="106">
        <f>IF(Energy[[#This Row],[Currency]]="USD",E7,IF(AND(Energy[[#This Row],[Currency]]="EUR",VLOOKUP(Energy[[#This Row],[ISO]],'EXCH to USD 2022'!A:D,4,FALSE)="N"),(E7/'EXCH to USD 2022'!$F$25),E7/VLOOKUP(C7,'EXCH to USD 2022'!A:F,3,FALSE)))</f>
        <v>0</v>
      </c>
      <c r="P7" s="51" t="s">
        <v>64</v>
      </c>
      <c r="Q7" s="64" t="s">
        <v>65</v>
      </c>
      <c r="R7" s="153">
        <v>45034</v>
      </c>
      <c r="S7" s="51" t="s">
        <v>22</v>
      </c>
      <c r="T7" s="51">
        <v>3</v>
      </c>
    </row>
    <row r="8" spans="1:21" s="66" customFormat="1" ht="67.5">
      <c r="A8" s="118">
        <f t="shared" si="0"/>
        <v>6</v>
      </c>
      <c r="B8" s="109" t="s">
        <v>66</v>
      </c>
      <c r="C8" s="109" t="s">
        <v>67</v>
      </c>
      <c r="D8" s="108" t="s">
        <v>68</v>
      </c>
      <c r="E8" s="50">
        <v>4100000000</v>
      </c>
      <c r="F8" s="51" t="s">
        <v>69</v>
      </c>
      <c r="G8" s="117">
        <v>44652</v>
      </c>
      <c r="H8" s="117">
        <v>44986</v>
      </c>
      <c r="I8" s="119">
        <f>IFERROR(IF(Energy[[#This Row],[Start date]]="","0",DATEDIF(Energy[[#This Row],[Start date]],Energy[[#This Row],[End date]],"m")+1),"Open-ended")</f>
        <v>12</v>
      </c>
      <c r="J8" s="51" t="s">
        <v>70</v>
      </c>
      <c r="K8" s="51" t="s">
        <v>49</v>
      </c>
      <c r="L8" s="51" t="s">
        <v>56</v>
      </c>
      <c r="M8" s="51" t="s">
        <v>71</v>
      </c>
      <c r="N8" s="51" t="s">
        <v>57</v>
      </c>
      <c r="O8" s="106">
        <f>IF(Energy[[#This Row],[Currency]]="USD",E8,IF(AND(Energy[[#This Row],[Currency]]="EUR",VLOOKUP(Energy[[#This Row],[ISO]],'EXCH to USD 2022'!A:D,4,FALSE)="N"),(E8/'EXCH to USD 2022'!$F$25),E8/VLOOKUP(C8,'EXCH to USD 2022'!A:F,3,FALSE)))</f>
        <v>2843731359.6877327</v>
      </c>
      <c r="P8" s="106"/>
      <c r="Q8" s="51" t="s">
        <v>72</v>
      </c>
      <c r="R8" s="153">
        <v>44950</v>
      </c>
      <c r="S8" s="51" t="s">
        <v>6</v>
      </c>
      <c r="T8" s="51">
        <v>1</v>
      </c>
    </row>
    <row r="9" spans="1:21" s="66" customFormat="1" ht="45">
      <c r="A9" s="118">
        <f t="shared" si="0"/>
        <v>7</v>
      </c>
      <c r="B9" s="109" t="s">
        <v>66</v>
      </c>
      <c r="C9" s="109" t="s">
        <v>67</v>
      </c>
      <c r="D9" s="142" t="s">
        <v>73</v>
      </c>
      <c r="E9" s="50">
        <v>3000000000</v>
      </c>
      <c r="F9" s="51" t="s">
        <v>69</v>
      </c>
      <c r="G9" s="117">
        <v>44652</v>
      </c>
      <c r="H9" s="117">
        <v>44805</v>
      </c>
      <c r="I9" s="119">
        <f>IFERROR(IF(Energy[[#This Row],[Start date]]="","0",DATEDIF(Energy[[#This Row],[Start date]],Energy[[#This Row],[End date]],"m")+1),"Open-ended")</f>
        <v>6</v>
      </c>
      <c r="J9" s="51" t="s">
        <v>48</v>
      </c>
      <c r="K9" s="51" t="s">
        <v>49</v>
      </c>
      <c r="L9" s="51" t="s">
        <v>50</v>
      </c>
      <c r="M9" s="51"/>
      <c r="N9" s="51" t="s">
        <v>74</v>
      </c>
      <c r="O9" s="106">
        <f>IF(Energy[[#This Row],[Currency]]="USD",E9,IF(AND(Energy[[#This Row],[Currency]]="EUR",VLOOKUP(Energy[[#This Row],[ISO]],'EXCH to USD 2022'!A:D,4,FALSE)="N"),(E9/'EXCH to USD 2022'!$F$25),E9/VLOOKUP(C9,'EXCH to USD 2022'!A:F,3,FALSE)))</f>
        <v>2080779043.6739509</v>
      </c>
      <c r="P9" s="106"/>
      <c r="Q9" s="51" t="s">
        <v>72</v>
      </c>
      <c r="R9" s="153">
        <v>44950</v>
      </c>
      <c r="S9" s="51" t="s">
        <v>6</v>
      </c>
      <c r="T9" s="51">
        <v>1</v>
      </c>
    </row>
    <row r="10" spans="1:21" s="66" customFormat="1" ht="36.6" customHeight="1">
      <c r="A10" s="118">
        <f t="shared" si="0"/>
        <v>8</v>
      </c>
      <c r="B10" s="109" t="s">
        <v>66</v>
      </c>
      <c r="C10" s="109" t="s">
        <v>67</v>
      </c>
      <c r="D10" s="143" t="s">
        <v>75</v>
      </c>
      <c r="E10" s="50">
        <v>1500000000</v>
      </c>
      <c r="F10" s="51" t="s">
        <v>69</v>
      </c>
      <c r="G10" s="117">
        <v>44652</v>
      </c>
      <c r="H10" s="117">
        <v>44652</v>
      </c>
      <c r="I10" s="119">
        <f>IFERROR(IF(Energy[[#This Row],[Start date]]="","0",DATEDIF(Energy[[#This Row],[Start date]],Energy[[#This Row],[End date]],"m")+1),"Open-ended")</f>
        <v>1</v>
      </c>
      <c r="J10" s="51" t="s">
        <v>70</v>
      </c>
      <c r="K10" s="51" t="s">
        <v>55</v>
      </c>
      <c r="L10" s="51" t="s">
        <v>56</v>
      </c>
      <c r="M10" s="51" t="s">
        <v>76</v>
      </c>
      <c r="N10" s="51" t="s">
        <v>57</v>
      </c>
      <c r="O10" s="106">
        <f>IF(Energy[[#This Row],[Currency]]="USD",E10,IF(AND(Energy[[#This Row],[Currency]]="EUR",VLOOKUP(Energy[[#This Row],[ISO]],'EXCH to USD 2022'!A:D,4,FALSE)="N"),(E10/'EXCH to USD 2022'!$F$25),E10/VLOOKUP(C10,'EXCH to USD 2022'!A:F,3,FALSE)))</f>
        <v>1040389521.8369755</v>
      </c>
      <c r="P10" s="106"/>
      <c r="Q10" s="51" t="s">
        <v>72</v>
      </c>
      <c r="R10" s="153">
        <v>44950</v>
      </c>
      <c r="S10" s="51" t="s">
        <v>6</v>
      </c>
      <c r="T10" s="51">
        <v>1</v>
      </c>
    </row>
    <row r="11" spans="1:21" s="66" customFormat="1" ht="67.5">
      <c r="A11" s="118">
        <f t="shared" si="0"/>
        <v>9</v>
      </c>
      <c r="B11" s="109" t="s">
        <v>66</v>
      </c>
      <c r="C11" s="109" t="s">
        <v>67</v>
      </c>
      <c r="D11" s="143" t="s">
        <v>77</v>
      </c>
      <c r="E11" s="50">
        <v>0</v>
      </c>
      <c r="F11" s="51" t="s">
        <v>69</v>
      </c>
      <c r="G11" s="117">
        <v>44896</v>
      </c>
      <c r="H11" s="117">
        <v>45283</v>
      </c>
      <c r="I11" s="119">
        <f>IFERROR(IF(Energy[[#This Row],[Start date]]="","0",DATEDIF(Energy[[#This Row],[Start date]],Energy[[#This Row],[End date]],"m")+1),"Open-ended")</f>
        <v>13</v>
      </c>
      <c r="J11" s="54" t="s">
        <v>48</v>
      </c>
      <c r="K11" s="54" t="s">
        <v>61</v>
      </c>
      <c r="L11" s="54" t="s">
        <v>50</v>
      </c>
      <c r="M11" s="54"/>
      <c r="N11" s="51" t="s">
        <v>78</v>
      </c>
      <c r="O11" s="106">
        <f>IF(Energy[[#This Row],[Currency]]="USD",E11,IF(AND(Energy[[#This Row],[Currency]]="EUR",VLOOKUP(Energy[[#This Row],[ISO]],'EXCH to USD 2022'!A:D,4,FALSE)="N"),(E11/'EXCH to USD 2022'!$F$25),E11/VLOOKUP(C11,'EXCH to USD 2022'!A:F,3,FALSE)))</f>
        <v>0</v>
      </c>
      <c r="P11" s="106"/>
      <c r="Q11" s="51" t="s">
        <v>79</v>
      </c>
      <c r="R11" s="153">
        <v>44950</v>
      </c>
      <c r="S11" s="51" t="s">
        <v>6</v>
      </c>
      <c r="T11" s="51">
        <v>2</v>
      </c>
    </row>
    <row r="12" spans="1:21" s="66" customFormat="1" ht="78.75">
      <c r="A12" s="118">
        <f t="shared" si="0"/>
        <v>10</v>
      </c>
      <c r="B12" s="109" t="s">
        <v>66</v>
      </c>
      <c r="C12" s="109" t="s">
        <v>67</v>
      </c>
      <c r="D12" s="143" t="s">
        <v>80</v>
      </c>
      <c r="E12" s="50">
        <v>0</v>
      </c>
      <c r="F12" s="51" t="s">
        <v>69</v>
      </c>
      <c r="G12" s="117">
        <v>44896</v>
      </c>
      <c r="H12" s="117">
        <v>45283</v>
      </c>
      <c r="I12" s="119">
        <f>IFERROR(IF(Energy[[#This Row],[Start date]]="","0",DATEDIF(Energy[[#This Row],[Start date]],Energy[[#This Row],[End date]],"m")+1),"Open-ended")</f>
        <v>13</v>
      </c>
      <c r="J12" s="54" t="s">
        <v>48</v>
      </c>
      <c r="K12" s="54" t="s">
        <v>61</v>
      </c>
      <c r="L12" s="54" t="s">
        <v>50</v>
      </c>
      <c r="M12" s="54"/>
      <c r="N12" s="51" t="s">
        <v>81</v>
      </c>
      <c r="O12" s="106">
        <f>IF(Energy[[#This Row],[Currency]]="USD",E12,IF(AND(Energy[[#This Row],[Currency]]="EUR",VLOOKUP(Energy[[#This Row],[ISO]],'EXCH to USD 2022'!A:D,4,FALSE)="N"),(E12/'EXCH to USD 2022'!$F$25),E12/VLOOKUP(C12,'EXCH to USD 2022'!A:F,3,FALSE)))</f>
        <v>0</v>
      </c>
      <c r="P12" s="51" t="s">
        <v>82</v>
      </c>
      <c r="Q12" s="51" t="s">
        <v>83</v>
      </c>
      <c r="R12" s="153">
        <v>44950</v>
      </c>
      <c r="S12" s="51" t="s">
        <v>6</v>
      </c>
      <c r="T12" s="51">
        <v>2</v>
      </c>
    </row>
    <row r="13" spans="1:21" s="66" customFormat="1" ht="93.95" customHeight="1">
      <c r="A13" s="118">
        <f t="shared" si="0"/>
        <v>11</v>
      </c>
      <c r="B13" s="109" t="s">
        <v>66</v>
      </c>
      <c r="C13" s="109" t="s">
        <v>67</v>
      </c>
      <c r="D13" s="143" t="s">
        <v>84</v>
      </c>
      <c r="E13" s="50">
        <v>3000000000</v>
      </c>
      <c r="F13" s="51" t="s">
        <v>69</v>
      </c>
      <c r="G13" s="117">
        <v>44896</v>
      </c>
      <c r="H13" s="117">
        <v>44918</v>
      </c>
      <c r="I13" s="119">
        <f>IFERROR(IF(Energy[[#This Row],[Start date]]="","0",DATEDIF(Energy[[#This Row],[Start date]],Energy[[#This Row],[End date]],"m")+1),"Open-ended")</f>
        <v>1</v>
      </c>
      <c r="J13" s="54" t="s">
        <v>54</v>
      </c>
      <c r="K13" s="54" t="s">
        <v>55</v>
      </c>
      <c r="L13" s="54" t="s">
        <v>56</v>
      </c>
      <c r="M13" s="54" t="s">
        <v>85</v>
      </c>
      <c r="N13" s="51" t="s">
        <v>86</v>
      </c>
      <c r="O13" s="106">
        <f>IF(Energy[[#This Row],[Currency]]="USD",E13,IF(AND(Energy[[#This Row],[Currency]]="EUR",VLOOKUP(Energy[[#This Row],[ISO]],'EXCH to USD 2022'!A:D,4,FALSE)="N"),(E13/'EXCH to USD 2022'!$F$25),E13/VLOOKUP(C13,'EXCH to USD 2022'!A:F,3,FALSE)))</f>
        <v>2080779043.6739509</v>
      </c>
      <c r="P13" s="51" t="s">
        <v>87</v>
      </c>
      <c r="Q13" s="51" t="s">
        <v>88</v>
      </c>
      <c r="R13" s="153">
        <v>44950</v>
      </c>
      <c r="S13" s="51" t="s">
        <v>6</v>
      </c>
      <c r="T13" s="51">
        <v>2</v>
      </c>
    </row>
    <row r="14" spans="1:21" s="66" customFormat="1" ht="67.5">
      <c r="A14" s="118">
        <f t="shared" si="0"/>
        <v>12</v>
      </c>
      <c r="B14" s="109" t="s">
        <v>89</v>
      </c>
      <c r="C14" s="109" t="s">
        <v>90</v>
      </c>
      <c r="D14" s="144" t="s">
        <v>91</v>
      </c>
      <c r="E14" s="145">
        <v>113500000</v>
      </c>
      <c r="F14" s="51" t="s">
        <v>92</v>
      </c>
      <c r="G14" s="189">
        <v>44562</v>
      </c>
      <c r="H14" s="189">
        <v>44562</v>
      </c>
      <c r="I14" s="119">
        <f>IFERROR(IF(Energy[[#This Row],[Start date]]="","0",DATEDIF(Energy[[#This Row],[Start date]],Energy[[#This Row],[End date]],"m")+1),"Open-ended")</f>
        <v>1</v>
      </c>
      <c r="J14" s="51" t="s">
        <v>70</v>
      </c>
      <c r="K14" s="51" t="s">
        <v>55</v>
      </c>
      <c r="L14" s="51" t="s">
        <v>56</v>
      </c>
      <c r="M14" s="51" t="s">
        <v>93</v>
      </c>
      <c r="N14" s="51" t="s">
        <v>94</v>
      </c>
      <c r="O14" s="106">
        <f>IF(Energy[[#This Row],[Currency]]="USD",E14,IF(AND(Energy[[#This Row],[Currency]]="EUR",VLOOKUP(Energy[[#This Row],[ISO]],'EXCH to USD 2022'!A:D,4,FALSE)="N"),(E14/'EXCH to USD 2022'!$F$25),E14/VLOOKUP(C14,'EXCH to USD 2022'!A:F,3,FALSE)))</f>
        <v>119301450.59001672</v>
      </c>
      <c r="P14" s="66" t="s">
        <v>95</v>
      </c>
      <c r="Q14" s="66" t="s">
        <v>96</v>
      </c>
      <c r="R14" s="123">
        <v>44952</v>
      </c>
      <c r="S14" s="51" t="s">
        <v>6</v>
      </c>
      <c r="T14" s="51">
        <v>1</v>
      </c>
    </row>
    <row r="15" spans="1:21" s="66" customFormat="1" ht="33.75">
      <c r="A15" s="118">
        <f t="shared" si="0"/>
        <v>13</v>
      </c>
      <c r="B15" s="109" t="s">
        <v>89</v>
      </c>
      <c r="C15" s="109" t="s">
        <v>90</v>
      </c>
      <c r="D15" s="144" t="s">
        <v>97</v>
      </c>
      <c r="E15" s="145">
        <v>400000000</v>
      </c>
      <c r="F15" s="51" t="s">
        <v>92</v>
      </c>
      <c r="G15" s="189">
        <v>44562</v>
      </c>
      <c r="H15" s="189">
        <v>45261</v>
      </c>
      <c r="I15" s="119">
        <f>IFERROR(IF(Energy[[#This Row],[Start date]]="","0",DATEDIF(Energy[[#This Row],[Start date]],Energy[[#This Row],[End date]],"m")+1),"Open-ended")</f>
        <v>24</v>
      </c>
      <c r="J15" s="51" t="s">
        <v>48</v>
      </c>
      <c r="K15" s="51" t="s">
        <v>49</v>
      </c>
      <c r="L15" s="51" t="s">
        <v>98</v>
      </c>
      <c r="M15" s="51"/>
      <c r="N15" s="51" t="s">
        <v>94</v>
      </c>
      <c r="O15" s="106">
        <f>IF(Energy[[#This Row],[Currency]]="USD",E15,IF(AND(Energy[[#This Row],[Currency]]="EUR",VLOOKUP(Energy[[#This Row],[ISO]],'EXCH to USD 2022'!A:D,4,FALSE)="N"),(E15/'EXCH to USD 2022'!$F$25),E15/VLOOKUP(C15,'EXCH to USD 2022'!A:F,3,FALSE)))</f>
        <v>420445640.84587389</v>
      </c>
      <c r="P15" s="66" t="s">
        <v>99</v>
      </c>
      <c r="Q15" s="66" t="s">
        <v>100</v>
      </c>
      <c r="R15" s="123">
        <v>44952</v>
      </c>
      <c r="S15" s="51" t="s">
        <v>6</v>
      </c>
      <c r="T15" s="51">
        <v>1</v>
      </c>
    </row>
    <row r="16" spans="1:21" s="66" customFormat="1" ht="33.75">
      <c r="A16" s="118">
        <f t="shared" si="0"/>
        <v>14</v>
      </c>
      <c r="B16" s="109" t="s">
        <v>89</v>
      </c>
      <c r="C16" s="109" t="s">
        <v>90</v>
      </c>
      <c r="D16" s="144" t="s">
        <v>97</v>
      </c>
      <c r="E16" s="145">
        <v>500000000</v>
      </c>
      <c r="F16" s="51" t="s">
        <v>92</v>
      </c>
      <c r="G16" s="189">
        <v>44562</v>
      </c>
      <c r="H16" s="189">
        <v>45261</v>
      </c>
      <c r="I16" s="119">
        <f>IFERROR(IF(Energy[[#This Row],[Start date]]="","0",DATEDIF(Energy[[#This Row],[Start date]],Energy[[#This Row],[End date]],"m")+1),"Open-ended")</f>
        <v>24</v>
      </c>
      <c r="J16" s="51" t="s">
        <v>48</v>
      </c>
      <c r="K16" s="51" t="s">
        <v>49</v>
      </c>
      <c r="L16" s="51" t="s">
        <v>101</v>
      </c>
      <c r="M16" s="51"/>
      <c r="N16" s="51" t="s">
        <v>94</v>
      </c>
      <c r="O16" s="106">
        <f>IF(Energy[[#This Row],[Currency]]="USD",E16,IF(AND(Energy[[#This Row],[Currency]]="EUR",VLOOKUP(Energy[[#This Row],[ISO]],'EXCH to USD 2022'!A:D,4,FALSE)="N"),(E16/'EXCH to USD 2022'!$F$25),E16/VLOOKUP(C16,'EXCH to USD 2022'!A:F,3,FALSE)))</f>
        <v>525557051.05734235</v>
      </c>
      <c r="P16" s="66" t="s">
        <v>99</v>
      </c>
      <c r="Q16" s="66" t="s">
        <v>100</v>
      </c>
      <c r="R16" s="123">
        <v>45021</v>
      </c>
      <c r="S16" s="51" t="s">
        <v>6</v>
      </c>
      <c r="T16" s="51">
        <v>2</v>
      </c>
    </row>
    <row r="17" spans="1:20" s="66" customFormat="1" ht="77.25" customHeight="1">
      <c r="A17" s="118">
        <f t="shared" si="0"/>
        <v>15</v>
      </c>
      <c r="B17" s="109" t="s">
        <v>89</v>
      </c>
      <c r="C17" s="109" t="s">
        <v>90</v>
      </c>
      <c r="D17" s="144" t="s">
        <v>102</v>
      </c>
      <c r="E17" s="145">
        <v>628000000</v>
      </c>
      <c r="F17" s="51" t="s">
        <v>92</v>
      </c>
      <c r="G17" s="189">
        <v>44896</v>
      </c>
      <c r="H17" s="189">
        <v>44896</v>
      </c>
      <c r="I17" s="119">
        <f>IFERROR(IF(Energy[[#This Row],[Start date]]="","0",DATEDIF(Energy[[#This Row],[Start date]],Energy[[#This Row],[End date]],"m")+1),"Open-ended")</f>
        <v>1</v>
      </c>
      <c r="J17" s="51" t="s">
        <v>54</v>
      </c>
      <c r="K17" s="51" t="s">
        <v>55</v>
      </c>
      <c r="L17" s="51" t="s">
        <v>98</v>
      </c>
      <c r="M17" s="51" t="s">
        <v>103</v>
      </c>
      <c r="N17" s="51" t="s">
        <v>94</v>
      </c>
      <c r="O17" s="106">
        <f>IF(Energy[[#This Row],[Currency]]="USD",E17,IF(AND(Energy[[#This Row],[Currency]]="EUR",VLOOKUP(Energy[[#This Row],[ISO]],'EXCH to USD 2022'!A:D,4,FALSE)="N"),(E17/'EXCH to USD 2022'!$F$25),E17/VLOOKUP(C17,'EXCH to USD 2022'!A:F,3,FALSE)))</f>
        <v>660099656.12802196</v>
      </c>
      <c r="P17" s="106"/>
      <c r="Q17" s="66" t="s">
        <v>100</v>
      </c>
      <c r="R17" s="123">
        <v>45021</v>
      </c>
      <c r="S17" s="51" t="s">
        <v>6</v>
      </c>
      <c r="T17" s="51">
        <v>1</v>
      </c>
    </row>
    <row r="18" spans="1:20" s="66" customFormat="1" ht="71.25" customHeight="1">
      <c r="A18" s="118">
        <f t="shared" si="0"/>
        <v>16</v>
      </c>
      <c r="B18" s="109" t="s">
        <v>89</v>
      </c>
      <c r="C18" s="109" t="s">
        <v>90</v>
      </c>
      <c r="D18" s="144" t="s">
        <v>104</v>
      </c>
      <c r="E18" s="145">
        <v>113500000</v>
      </c>
      <c r="F18" s="51" t="s">
        <v>92</v>
      </c>
      <c r="G18" s="189">
        <v>44562</v>
      </c>
      <c r="H18" s="189">
        <v>44562</v>
      </c>
      <c r="I18" s="119">
        <f>IFERROR(IF(Energy[[#This Row],[Start date]]="","0",DATEDIF(Energy[[#This Row],[Start date]],Energy[[#This Row],[End date]],"m")+1),"Open-ended")</f>
        <v>1</v>
      </c>
      <c r="J18" s="51" t="s">
        <v>70</v>
      </c>
      <c r="K18" s="51" t="s">
        <v>55</v>
      </c>
      <c r="L18" s="51" t="s">
        <v>56</v>
      </c>
      <c r="M18" s="51" t="s">
        <v>105</v>
      </c>
      <c r="N18" s="51" t="s">
        <v>86</v>
      </c>
      <c r="O18" s="106">
        <f>IF(Energy[[#This Row],[Currency]]="USD",E18,IF(AND(Energy[[#This Row],[Currency]]="EUR",VLOOKUP(Energy[[#This Row],[ISO]],'EXCH to USD 2022'!A:D,4,FALSE)="N"),(E18/'EXCH to USD 2022'!$F$25),E18/VLOOKUP(C18,'EXCH to USD 2022'!A:F,3,FALSE)))</f>
        <v>119301450.59001672</v>
      </c>
      <c r="P18" s="66" t="s">
        <v>95</v>
      </c>
      <c r="Q18" s="66" t="s">
        <v>100</v>
      </c>
      <c r="R18" s="123">
        <v>45021</v>
      </c>
      <c r="S18" s="51" t="s">
        <v>6</v>
      </c>
      <c r="T18" s="51">
        <v>1</v>
      </c>
    </row>
    <row r="19" spans="1:20" s="66" customFormat="1" ht="11.25">
      <c r="A19" s="118">
        <f t="shared" si="0"/>
        <v>17</v>
      </c>
      <c r="B19" s="109" t="s">
        <v>89</v>
      </c>
      <c r="C19" s="109" t="s">
        <v>90</v>
      </c>
      <c r="D19" s="144" t="s">
        <v>106</v>
      </c>
      <c r="E19" s="145">
        <v>15000000</v>
      </c>
      <c r="F19" s="51" t="s">
        <v>92</v>
      </c>
      <c r="G19" s="189">
        <v>44805</v>
      </c>
      <c r="H19" s="189">
        <v>45261</v>
      </c>
      <c r="I19" s="119">
        <f>IFERROR(IF(Energy[[#This Row],[Start date]]="","0",DATEDIF(Energy[[#This Row],[Start date]],Energy[[#This Row],[End date]],"m")+1),"Open-ended")</f>
        <v>16</v>
      </c>
      <c r="J19" s="51" t="s">
        <v>107</v>
      </c>
      <c r="K19" s="51"/>
      <c r="L19" s="51" t="s">
        <v>98</v>
      </c>
      <c r="M19" s="51"/>
      <c r="N19" s="51" t="s">
        <v>94</v>
      </c>
      <c r="O19" s="106">
        <f>IF(Energy[[#This Row],[Currency]]="USD",E19,IF(AND(Energy[[#This Row],[Currency]]="EUR",VLOOKUP(Energy[[#This Row],[ISO]],'EXCH to USD 2022'!A:D,4,FALSE)="N"),(E19/'EXCH to USD 2022'!$F$25),E19/VLOOKUP(C19,'EXCH to USD 2022'!A:F,3,FALSE)))</f>
        <v>15766711.531720271</v>
      </c>
      <c r="R19" s="123">
        <v>45021</v>
      </c>
      <c r="S19" s="51" t="s">
        <v>6</v>
      </c>
      <c r="T19" s="51">
        <v>1</v>
      </c>
    </row>
    <row r="20" spans="1:20" s="66" customFormat="1" ht="29.25" customHeight="1">
      <c r="A20" s="118">
        <f t="shared" si="0"/>
        <v>18</v>
      </c>
      <c r="B20" s="109" t="s">
        <v>89</v>
      </c>
      <c r="C20" s="109" t="s">
        <v>90</v>
      </c>
      <c r="D20" s="144" t="s">
        <v>108</v>
      </c>
      <c r="E20" s="145">
        <v>30000000</v>
      </c>
      <c r="F20" s="51" t="s">
        <v>92</v>
      </c>
      <c r="G20" s="189">
        <v>44805</v>
      </c>
      <c r="H20" s="189">
        <v>44896</v>
      </c>
      <c r="I20" s="119">
        <f>IFERROR(IF(Energy[[#This Row],[Start date]]="","0",DATEDIF(Energy[[#This Row],[Start date]],Energy[[#This Row],[End date]],"m")+1),"Open-ended")</f>
        <v>4</v>
      </c>
      <c r="J20" s="51" t="s">
        <v>107</v>
      </c>
      <c r="K20" s="51"/>
      <c r="L20" s="51" t="s">
        <v>50</v>
      </c>
      <c r="M20" s="51"/>
      <c r="N20" s="51" t="s">
        <v>109</v>
      </c>
      <c r="O20" s="106">
        <f>IF(Energy[[#This Row],[Currency]]="USD",E20,IF(AND(Energy[[#This Row],[Currency]]="EUR",VLOOKUP(Energy[[#This Row],[ISO]],'EXCH to USD 2022'!A:D,4,FALSE)="N"),(E20/'EXCH to USD 2022'!$F$25),E20/VLOOKUP(C20,'EXCH to USD 2022'!A:F,3,FALSE)))</f>
        <v>31533423.063440543</v>
      </c>
      <c r="P20" s="66" t="s">
        <v>110</v>
      </c>
      <c r="Q20" s="66" t="s">
        <v>111</v>
      </c>
      <c r="R20" s="123">
        <v>45021</v>
      </c>
      <c r="S20" s="51" t="s">
        <v>6</v>
      </c>
      <c r="T20" s="51">
        <v>1</v>
      </c>
    </row>
    <row r="21" spans="1:20" s="66" customFormat="1" ht="66" customHeight="1">
      <c r="A21" s="118">
        <f t="shared" si="0"/>
        <v>19</v>
      </c>
      <c r="B21" s="109" t="s">
        <v>89</v>
      </c>
      <c r="C21" s="109" t="s">
        <v>90</v>
      </c>
      <c r="D21" s="144" t="s">
        <v>112</v>
      </c>
      <c r="E21" s="145">
        <v>220000000</v>
      </c>
      <c r="F21" s="51" t="s">
        <v>92</v>
      </c>
      <c r="G21" s="189">
        <v>44927</v>
      </c>
      <c r="H21" s="189"/>
      <c r="I21" s="119" t="str">
        <f>IFERROR(IF(Energy[[#This Row],[Start date]]="","0",DATEDIF(Energy[[#This Row],[Start date]],Energy[[#This Row],[End date]],"m")+1),"Open-ended")</f>
        <v>Open-ended</v>
      </c>
      <c r="J21" s="51" t="s">
        <v>107</v>
      </c>
      <c r="K21" s="51"/>
      <c r="L21" s="51" t="s">
        <v>50</v>
      </c>
      <c r="M21" s="51"/>
      <c r="N21" s="51" t="s">
        <v>109</v>
      </c>
      <c r="O21" s="106">
        <f>IF(Energy[[#This Row],[Currency]]="USD",E21,IF(AND(Energy[[#This Row],[Currency]]="EUR",VLOOKUP(Energy[[#This Row],[ISO]],'EXCH to USD 2022'!A:D,4,FALSE)="N"),(E21/'EXCH to USD 2022'!$F$25),E21/VLOOKUP(C21,'EXCH to USD 2022'!A:F,3,FALSE)))</f>
        <v>231245102.46523064</v>
      </c>
      <c r="P21" s="66" t="s">
        <v>113</v>
      </c>
      <c r="Q21" s="66" t="s">
        <v>111</v>
      </c>
      <c r="R21" s="123">
        <v>45021</v>
      </c>
      <c r="S21" s="51" t="s">
        <v>6</v>
      </c>
      <c r="T21" s="51">
        <v>1</v>
      </c>
    </row>
    <row r="22" spans="1:20" s="118" customFormat="1" ht="33.75">
      <c r="A22" s="118">
        <f t="shared" si="0"/>
        <v>20</v>
      </c>
      <c r="B22" s="109" t="s">
        <v>89</v>
      </c>
      <c r="C22" s="109" t="s">
        <v>90</v>
      </c>
      <c r="D22" s="144" t="s">
        <v>114</v>
      </c>
      <c r="E22" s="145">
        <v>60000000</v>
      </c>
      <c r="F22" s="51" t="s">
        <v>92</v>
      </c>
      <c r="G22" s="189">
        <v>44713</v>
      </c>
      <c r="H22" s="117">
        <v>44896</v>
      </c>
      <c r="I22" s="119">
        <f>IFERROR(IF(Energy[[#This Row],[Start date]]="","0",DATEDIF(Energy[[#This Row],[Start date]],Energy[[#This Row],[End date]],"m")+1),"Open-ended")</f>
        <v>7</v>
      </c>
      <c r="J22" s="51" t="s">
        <v>107</v>
      </c>
      <c r="K22" s="51"/>
      <c r="L22" s="51" t="s">
        <v>101</v>
      </c>
      <c r="M22" s="51"/>
      <c r="N22" s="51" t="s">
        <v>86</v>
      </c>
      <c r="O22" s="106">
        <f>IF(Energy[[#This Row],[Currency]]="USD",E22,IF(AND(Energy[[#This Row],[Currency]]="EUR",VLOOKUP(Energy[[#This Row],[ISO]],'EXCH to USD 2022'!A:D,4,FALSE)="N"),(E22/'EXCH to USD 2022'!$F$25),E22/VLOOKUP(C22,'EXCH to USD 2022'!A:F,3,FALSE)))</f>
        <v>63066846.126881085</v>
      </c>
      <c r="P22" s="66" t="s">
        <v>115</v>
      </c>
      <c r="Q22" s="66" t="s">
        <v>111</v>
      </c>
      <c r="R22" s="123">
        <v>44952</v>
      </c>
      <c r="S22" s="51" t="s">
        <v>6</v>
      </c>
      <c r="T22" s="51">
        <v>1</v>
      </c>
    </row>
    <row r="23" spans="1:20" s="118" customFormat="1" ht="33.75">
      <c r="A23" s="118">
        <f>ROW()-2</f>
        <v>21</v>
      </c>
      <c r="B23" s="109" t="s">
        <v>89</v>
      </c>
      <c r="C23" s="109" t="s">
        <v>90</v>
      </c>
      <c r="D23" s="146" t="s">
        <v>116</v>
      </c>
      <c r="E23" s="145">
        <v>60000000</v>
      </c>
      <c r="F23" s="51" t="s">
        <v>92</v>
      </c>
      <c r="G23" s="189">
        <v>44927</v>
      </c>
      <c r="H23" s="189">
        <v>45283</v>
      </c>
      <c r="I23" s="119">
        <f>IFERROR(IF(Energy[[#This Row],[Start date]]="","0",DATEDIF(Energy[[#This Row],[Start date]],Energy[[#This Row],[End date]],"m")+1),"Open-ended")</f>
        <v>12</v>
      </c>
      <c r="J23" s="51" t="s">
        <v>107</v>
      </c>
      <c r="K23" s="51"/>
      <c r="L23" s="51" t="s">
        <v>101</v>
      </c>
      <c r="M23" s="51"/>
      <c r="N23" s="51" t="s">
        <v>86</v>
      </c>
      <c r="O23" s="106">
        <f>IF(Energy[[#This Row],[Currency]]="USD",E23,IF(AND(Energy[[#This Row],[Currency]]="EUR",VLOOKUP(Energy[[#This Row],[ISO]],'EXCH to USD 2022'!A:D,4,FALSE)="N"),(E23/'EXCH to USD 2022'!$F$25),E23/VLOOKUP(C23,'EXCH to USD 2022'!A:F,3,FALSE)))</f>
        <v>63066846.126881085</v>
      </c>
      <c r="P23" s="66" t="s">
        <v>115</v>
      </c>
      <c r="Q23" s="66" t="s">
        <v>111</v>
      </c>
      <c r="R23" s="123">
        <v>44952</v>
      </c>
      <c r="S23" s="51" t="s">
        <v>6</v>
      </c>
      <c r="T23" s="51">
        <v>1</v>
      </c>
    </row>
    <row r="24" spans="1:20" s="66" customFormat="1" ht="33.75">
      <c r="A24" s="118">
        <f t="shared" si="0"/>
        <v>22</v>
      </c>
      <c r="B24" s="109" t="s">
        <v>89</v>
      </c>
      <c r="C24" s="109" t="s">
        <v>90</v>
      </c>
      <c r="D24" s="146" t="s">
        <v>117</v>
      </c>
      <c r="E24" s="145">
        <v>618000000</v>
      </c>
      <c r="F24" s="51" t="s">
        <v>92</v>
      </c>
      <c r="G24" s="189">
        <v>44713</v>
      </c>
      <c r="H24" s="189"/>
      <c r="I24" s="119" t="str">
        <f>IFERROR(IF(Energy[[#This Row],[Start date]]="","0",DATEDIF(Energy[[#This Row],[Start date]],Energy[[#This Row],[End date]],"m")+1),"Open-ended")</f>
        <v>Open-ended</v>
      </c>
      <c r="J24" s="51" t="s">
        <v>107</v>
      </c>
      <c r="K24" s="51"/>
      <c r="L24" s="51" t="s">
        <v>98</v>
      </c>
      <c r="M24" s="51"/>
      <c r="N24" s="51" t="s">
        <v>57</v>
      </c>
      <c r="O24" s="106">
        <f>IF(Energy[[#This Row],[Currency]]="USD",E24,IF(AND(Energy[[#This Row],[Currency]]="EUR",VLOOKUP(Energy[[#This Row],[ISO]],'EXCH to USD 2022'!A:D,4,FALSE)="N"),(E24/'EXCH to USD 2022'!$F$25),E24/VLOOKUP(C24,'EXCH to USD 2022'!A:F,3,FALSE)))</f>
        <v>649588515.10687518</v>
      </c>
      <c r="P24" s="106"/>
      <c r="Q24" s="66" t="s">
        <v>111</v>
      </c>
      <c r="R24" s="123">
        <v>45021</v>
      </c>
      <c r="S24" s="51" t="s">
        <v>6</v>
      </c>
      <c r="T24" s="51">
        <v>1</v>
      </c>
    </row>
    <row r="25" spans="1:20" s="66" customFormat="1" ht="60.75" customHeight="1">
      <c r="A25" s="118">
        <f t="shared" si="0"/>
        <v>23</v>
      </c>
      <c r="B25" s="109" t="s">
        <v>89</v>
      </c>
      <c r="C25" s="109" t="s">
        <v>90</v>
      </c>
      <c r="D25" s="146" t="s">
        <v>118</v>
      </c>
      <c r="E25" s="145">
        <v>274000000</v>
      </c>
      <c r="F25" s="51" t="s">
        <v>92</v>
      </c>
      <c r="G25" s="189">
        <v>44713</v>
      </c>
      <c r="H25" s="189">
        <v>44896</v>
      </c>
      <c r="I25" s="119">
        <f>IFERROR(IF(Energy[[#This Row],[Start date]]="","0",DATEDIF(Energy[[#This Row],[Start date]],Energy[[#This Row],[End date]],"m")+1),"Open-ended")</f>
        <v>7</v>
      </c>
      <c r="J25" s="51" t="s">
        <v>48</v>
      </c>
      <c r="K25" s="51" t="s">
        <v>49</v>
      </c>
      <c r="L25" s="51" t="s">
        <v>98</v>
      </c>
      <c r="M25" s="51"/>
      <c r="N25" s="51" t="s">
        <v>86</v>
      </c>
      <c r="O25" s="106">
        <f>IF(Energy[[#This Row],[Currency]]="USD",E25,IF(AND(Energy[[#This Row],[Currency]]="EUR",VLOOKUP(Energy[[#This Row],[ISO]],'EXCH to USD 2022'!A:D,4,FALSE)="N"),(E25/'EXCH to USD 2022'!$F$25),E25/VLOOKUP(C25,'EXCH to USD 2022'!A:F,3,FALSE)))</f>
        <v>288005263.97942364</v>
      </c>
      <c r="P25" s="66" t="s">
        <v>119</v>
      </c>
      <c r="Q25" s="66" t="s">
        <v>111</v>
      </c>
      <c r="R25" s="123">
        <v>45021</v>
      </c>
      <c r="S25" s="51" t="s">
        <v>6</v>
      </c>
      <c r="T25" s="51">
        <v>1</v>
      </c>
    </row>
    <row r="26" spans="1:20" s="66" customFormat="1" ht="33.75">
      <c r="A26" s="118">
        <f t="shared" si="0"/>
        <v>24</v>
      </c>
      <c r="B26" s="109" t="s">
        <v>89</v>
      </c>
      <c r="C26" s="109" t="s">
        <v>90</v>
      </c>
      <c r="D26" s="146" t="s">
        <v>120</v>
      </c>
      <c r="E26" s="145">
        <v>229000000</v>
      </c>
      <c r="F26" s="51" t="s">
        <v>92</v>
      </c>
      <c r="G26" s="189">
        <v>44927</v>
      </c>
      <c r="H26" s="189">
        <v>45261</v>
      </c>
      <c r="I26" s="119">
        <f>IFERROR(IF(Energy[[#This Row],[Start date]]="","0",DATEDIF(Energy[[#This Row],[Start date]],Energy[[#This Row],[End date]],"m")+1),"Open-ended")</f>
        <v>12</v>
      </c>
      <c r="J26" s="51" t="s">
        <v>48</v>
      </c>
      <c r="K26" s="51" t="s">
        <v>49</v>
      </c>
      <c r="L26" s="51" t="s">
        <v>98</v>
      </c>
      <c r="M26" s="51"/>
      <c r="N26" s="51" t="s">
        <v>86</v>
      </c>
      <c r="O26" s="106">
        <f>IF(Energy[[#This Row],[Currency]]="USD",E26,IF(AND(Energy[[#This Row],[Currency]]="EUR",VLOOKUP(Energy[[#This Row],[ISO]],'EXCH to USD 2022'!A:D,4,FALSE)="N"),(E26/'EXCH to USD 2022'!$F$25),E26/VLOOKUP(C26,'EXCH to USD 2022'!A:F,3,FALSE)))</f>
        <v>240705129.3842628</v>
      </c>
      <c r="P26" s="66" t="s">
        <v>119</v>
      </c>
      <c r="Q26" s="66" t="s">
        <v>111</v>
      </c>
      <c r="R26" s="123">
        <v>45021</v>
      </c>
      <c r="S26" s="51" t="s">
        <v>6</v>
      </c>
      <c r="T26" s="51">
        <v>2</v>
      </c>
    </row>
    <row r="27" spans="1:20" s="66" customFormat="1" ht="21.75" customHeight="1">
      <c r="A27" s="118">
        <f t="shared" si="0"/>
        <v>25</v>
      </c>
      <c r="B27" s="109" t="s">
        <v>89</v>
      </c>
      <c r="C27" s="109" t="s">
        <v>90</v>
      </c>
      <c r="D27" s="146" t="s">
        <v>120</v>
      </c>
      <c r="E27" s="145">
        <v>-103000000</v>
      </c>
      <c r="F27" s="51" t="s">
        <v>92</v>
      </c>
      <c r="G27" s="189">
        <v>45292</v>
      </c>
      <c r="H27" s="189">
        <v>45444</v>
      </c>
      <c r="I27" s="119">
        <f>IFERROR(IF(Energy[[#This Row],[Start date]]="","0",DATEDIF(Energy[[#This Row],[Start date]],Energy[[#This Row],[End date]],"m")+1),"Open-ended")</f>
        <v>6</v>
      </c>
      <c r="J27" s="51" t="s">
        <v>48</v>
      </c>
      <c r="K27" s="51" t="s">
        <v>49</v>
      </c>
      <c r="L27" s="51" t="s">
        <v>98</v>
      </c>
      <c r="M27" s="51"/>
      <c r="N27" s="51" t="s">
        <v>86</v>
      </c>
      <c r="O27" s="106">
        <f>IF(Energy[[#This Row],[Currency]]="USD",E27,IF(AND(Energy[[#This Row],[Currency]]="EUR",VLOOKUP(Energy[[#This Row],[ISO]],'EXCH to USD 2022'!A:D,4,FALSE)="N"),(E27/'EXCH to USD 2022'!$F$25),E27/VLOOKUP(C27,'EXCH to USD 2022'!A:F,3,FALSE)))</f>
        <v>-108264752.51781252</v>
      </c>
      <c r="P27" s="66" t="s">
        <v>119</v>
      </c>
      <c r="Q27" s="66" t="s">
        <v>111</v>
      </c>
      <c r="R27" s="123">
        <v>45021</v>
      </c>
      <c r="S27" s="51" t="s">
        <v>6</v>
      </c>
      <c r="T27" s="51">
        <v>1</v>
      </c>
    </row>
    <row r="28" spans="1:20" s="66" customFormat="1" ht="33.75">
      <c r="A28" s="118">
        <f t="shared" si="0"/>
        <v>26</v>
      </c>
      <c r="B28" s="109" t="s">
        <v>89</v>
      </c>
      <c r="C28" s="109" t="s">
        <v>90</v>
      </c>
      <c r="D28" s="146" t="s">
        <v>121</v>
      </c>
      <c r="E28" s="145">
        <v>325000000</v>
      </c>
      <c r="F28" s="51" t="s">
        <v>92</v>
      </c>
      <c r="G28" s="189">
        <v>44713</v>
      </c>
      <c r="H28" s="189">
        <v>44896</v>
      </c>
      <c r="I28" s="119">
        <f>IFERROR(IF(Energy[[#This Row],[Start date]]="","0",DATEDIF(Energy[[#This Row],[Start date]],Energy[[#This Row],[End date]],"m")+1),"Open-ended")</f>
        <v>7</v>
      </c>
      <c r="J28" s="51" t="s">
        <v>48</v>
      </c>
      <c r="K28" s="51" t="s">
        <v>49</v>
      </c>
      <c r="L28" s="51" t="s">
        <v>101</v>
      </c>
      <c r="M28" s="51"/>
      <c r="N28" s="51" t="s">
        <v>86</v>
      </c>
      <c r="O28" s="106">
        <f>IF(Energy[[#This Row],[Currency]]="USD",E28,IF(AND(Energy[[#This Row],[Currency]]="EUR",VLOOKUP(Energy[[#This Row],[ISO]],'EXCH to USD 2022'!A:D,4,FALSE)="N"),(E28/'EXCH to USD 2022'!$F$25),E28/VLOOKUP(C28,'EXCH to USD 2022'!A:F,3,FALSE)))</f>
        <v>341612083.18727255</v>
      </c>
      <c r="P28" s="66" t="s">
        <v>122</v>
      </c>
      <c r="Q28" s="66" t="s">
        <v>111</v>
      </c>
      <c r="R28" s="123">
        <v>45021</v>
      </c>
      <c r="S28" s="51" t="s">
        <v>6</v>
      </c>
      <c r="T28" s="51">
        <v>1</v>
      </c>
    </row>
    <row r="29" spans="1:20" s="66" customFormat="1" ht="33.75">
      <c r="A29" s="118">
        <f t="shared" si="0"/>
        <v>27</v>
      </c>
      <c r="B29" s="109" t="s">
        <v>89</v>
      </c>
      <c r="C29" s="109" t="s">
        <v>90</v>
      </c>
      <c r="D29" s="146" t="s">
        <v>123</v>
      </c>
      <c r="E29" s="145">
        <v>272000000</v>
      </c>
      <c r="F29" s="51" t="s">
        <v>92</v>
      </c>
      <c r="G29" s="189">
        <v>44927</v>
      </c>
      <c r="H29" s="189">
        <v>45261</v>
      </c>
      <c r="I29" s="119">
        <f>IFERROR(IF(Energy[[#This Row],[Start date]]="","0",DATEDIF(Energy[[#This Row],[Start date]],Energy[[#This Row],[End date]],"m")+1),"Open-ended")</f>
        <v>12</v>
      </c>
      <c r="J29" s="51" t="s">
        <v>48</v>
      </c>
      <c r="K29" s="51" t="s">
        <v>49</v>
      </c>
      <c r="L29" s="51" t="s">
        <v>101</v>
      </c>
      <c r="M29" s="51"/>
      <c r="N29" s="51" t="s">
        <v>86</v>
      </c>
      <c r="O29" s="106">
        <f>IF(Energy[[#This Row],[Currency]]="USD",E29,IF(AND(Energy[[#This Row],[Currency]]="EUR",VLOOKUP(Energy[[#This Row],[ISO]],'EXCH to USD 2022'!A:D,4,FALSE)="N"),(E29/'EXCH to USD 2022'!$F$25),E29/VLOOKUP(C29,'EXCH to USD 2022'!A:F,3,FALSE)))</f>
        <v>285903035.77519423</v>
      </c>
      <c r="P29" s="66" t="s">
        <v>122</v>
      </c>
      <c r="Q29" s="66" t="s">
        <v>111</v>
      </c>
      <c r="R29" s="123">
        <v>45021</v>
      </c>
      <c r="S29" s="51" t="s">
        <v>6</v>
      </c>
      <c r="T29" s="51">
        <v>1</v>
      </c>
    </row>
    <row r="30" spans="1:20" s="66" customFormat="1" ht="33.75">
      <c r="A30" s="118">
        <f t="shared" si="0"/>
        <v>28</v>
      </c>
      <c r="B30" s="109" t="s">
        <v>89</v>
      </c>
      <c r="C30" s="109" t="s">
        <v>90</v>
      </c>
      <c r="D30" s="146" t="s">
        <v>123</v>
      </c>
      <c r="E30" s="145">
        <v>-122000000</v>
      </c>
      <c r="F30" s="51" t="s">
        <v>92</v>
      </c>
      <c r="G30" s="189">
        <v>45292</v>
      </c>
      <c r="H30" s="189">
        <v>45444</v>
      </c>
      <c r="I30" s="119">
        <f>IFERROR(IF(Energy[[#This Row],[Start date]]="","0",DATEDIF(Energy[[#This Row],[Start date]],Energy[[#This Row],[End date]],"m")+1),"Open-ended")</f>
        <v>6</v>
      </c>
      <c r="J30" s="51" t="s">
        <v>48</v>
      </c>
      <c r="K30" s="51" t="s">
        <v>49</v>
      </c>
      <c r="L30" s="51" t="s">
        <v>101</v>
      </c>
      <c r="M30" s="51"/>
      <c r="N30" s="51" t="s">
        <v>86</v>
      </c>
      <c r="O30" s="106">
        <f>IF(Energy[[#This Row],[Currency]]="USD",E30,IF(AND(Energy[[#This Row],[Currency]]="EUR",VLOOKUP(Energy[[#This Row],[ISO]],'EXCH to USD 2022'!A:D,4,FALSE)="N"),(E30/'EXCH to USD 2022'!$F$25),E30/VLOOKUP(C30,'EXCH to USD 2022'!A:F,3,FALSE)))</f>
        <v>-128235920.45799154</v>
      </c>
      <c r="P30" s="66" t="s">
        <v>122</v>
      </c>
      <c r="Q30" s="66" t="s">
        <v>111</v>
      </c>
      <c r="R30" s="123">
        <v>45021</v>
      </c>
      <c r="S30" s="51" t="s">
        <v>6</v>
      </c>
      <c r="T30" s="51">
        <v>1</v>
      </c>
    </row>
    <row r="31" spans="1:20" s="66" customFormat="1" ht="33.75">
      <c r="A31" s="118">
        <f t="shared" si="0"/>
        <v>29</v>
      </c>
      <c r="B31" s="109" t="s">
        <v>89</v>
      </c>
      <c r="C31" s="109" t="s">
        <v>90</v>
      </c>
      <c r="D31" s="146" t="s">
        <v>124</v>
      </c>
      <c r="E31" s="145">
        <v>120000000</v>
      </c>
      <c r="F31" s="51" t="s">
        <v>92</v>
      </c>
      <c r="G31" s="189">
        <v>44713</v>
      </c>
      <c r="H31" s="189">
        <v>44896</v>
      </c>
      <c r="I31" s="119">
        <f>IFERROR(IF(Energy[[#This Row],[Start date]]="","0",DATEDIF(Energy[[#This Row],[Start date]],Energy[[#This Row],[End date]],"m")+1),"Open-ended")</f>
        <v>7</v>
      </c>
      <c r="J31" s="51" t="s">
        <v>70</v>
      </c>
      <c r="K31" s="51" t="s">
        <v>55</v>
      </c>
      <c r="L31" s="51" t="s">
        <v>98</v>
      </c>
      <c r="M31" s="51"/>
      <c r="N31" s="51" t="s">
        <v>51</v>
      </c>
      <c r="O31" s="106">
        <f>IF(Energy[[#This Row],[Currency]]="USD",E31,IF(AND(Energy[[#This Row],[Currency]]="EUR",VLOOKUP(Energy[[#This Row],[ISO]],'EXCH to USD 2022'!A:D,4,FALSE)="N"),(E31/'EXCH to USD 2022'!$F$25),E31/VLOOKUP(C31,'EXCH to USD 2022'!A:F,3,FALSE)))</f>
        <v>126133692.25376217</v>
      </c>
      <c r="P31" s="66" t="s">
        <v>125</v>
      </c>
      <c r="Q31" s="66" t="s">
        <v>111</v>
      </c>
      <c r="R31" s="123">
        <v>45021</v>
      </c>
      <c r="S31" s="51" t="s">
        <v>6</v>
      </c>
      <c r="T31" s="51">
        <v>1</v>
      </c>
    </row>
    <row r="32" spans="1:20" s="66" customFormat="1" ht="33.75">
      <c r="A32" s="118">
        <f t="shared" si="0"/>
        <v>30</v>
      </c>
      <c r="B32" s="109" t="s">
        <v>89</v>
      </c>
      <c r="C32" s="109" t="s">
        <v>90</v>
      </c>
      <c r="D32" s="146" t="s">
        <v>126</v>
      </c>
      <c r="E32" s="145">
        <v>220000000</v>
      </c>
      <c r="F32" s="51" t="s">
        <v>92</v>
      </c>
      <c r="G32" s="189">
        <v>44927</v>
      </c>
      <c r="H32" s="189">
        <v>45261</v>
      </c>
      <c r="I32" s="119">
        <f>IFERROR(IF(Energy[[#This Row],[Start date]]="","0",DATEDIF(Energy[[#This Row],[Start date]],Energy[[#This Row],[End date]],"m")+1),"Open-ended")</f>
        <v>12</v>
      </c>
      <c r="J32" s="51" t="s">
        <v>70</v>
      </c>
      <c r="K32" s="51" t="s">
        <v>55</v>
      </c>
      <c r="L32" s="51" t="s">
        <v>98</v>
      </c>
      <c r="M32" s="51"/>
      <c r="N32" s="51" t="s">
        <v>51</v>
      </c>
      <c r="O32" s="106">
        <f>IF(Energy[[#This Row],[Currency]]="USD",E32,IF(AND(Energy[[#This Row],[Currency]]="EUR",VLOOKUP(Energy[[#This Row],[ISO]],'EXCH to USD 2022'!A:D,4,FALSE)="N"),(E32/'EXCH to USD 2022'!$F$25),E32/VLOOKUP(C32,'EXCH to USD 2022'!A:F,3,FALSE)))</f>
        <v>231245102.46523064</v>
      </c>
      <c r="P32" s="66" t="s">
        <v>125</v>
      </c>
      <c r="Q32" s="66" t="s">
        <v>111</v>
      </c>
      <c r="R32" s="123">
        <v>45021</v>
      </c>
      <c r="S32" s="51" t="s">
        <v>6</v>
      </c>
      <c r="T32" s="51">
        <v>1</v>
      </c>
    </row>
    <row r="33" spans="1:20" s="66" customFormat="1" ht="33.75">
      <c r="A33" s="118">
        <f t="shared" si="0"/>
        <v>31</v>
      </c>
      <c r="B33" s="109" t="s">
        <v>89</v>
      </c>
      <c r="C33" s="109" t="s">
        <v>90</v>
      </c>
      <c r="D33" s="146" t="s">
        <v>126</v>
      </c>
      <c r="E33" s="145">
        <v>80000000</v>
      </c>
      <c r="F33" s="51" t="s">
        <v>92</v>
      </c>
      <c r="G33" s="189">
        <v>45292</v>
      </c>
      <c r="H33" s="189">
        <v>45444</v>
      </c>
      <c r="I33" s="119">
        <f>IFERROR(IF(Energy[[#This Row],[Start date]]="","0",DATEDIF(Energy[[#This Row],[Start date]],Energy[[#This Row],[End date]],"m")+1),"Open-ended")</f>
        <v>6</v>
      </c>
      <c r="J33" s="51" t="s">
        <v>70</v>
      </c>
      <c r="K33" s="51" t="s">
        <v>55</v>
      </c>
      <c r="L33" s="51" t="s">
        <v>98</v>
      </c>
      <c r="M33" s="51"/>
      <c r="N33" s="51" t="s">
        <v>51</v>
      </c>
      <c r="O33" s="106">
        <f>IF(Energy[[#This Row],[Currency]]="USD",E33,IF(AND(Energy[[#This Row],[Currency]]="EUR",VLOOKUP(Energy[[#This Row],[ISO]],'EXCH to USD 2022'!A:D,4,FALSE)="N"),(E33/'EXCH to USD 2022'!$F$25),E33/VLOOKUP(C33,'EXCH to USD 2022'!A:F,3,FALSE)))</f>
        <v>84089128.169174775</v>
      </c>
      <c r="P33" s="66" t="s">
        <v>125</v>
      </c>
      <c r="Q33" s="66" t="s">
        <v>111</v>
      </c>
      <c r="R33" s="123">
        <v>45021</v>
      </c>
      <c r="S33" s="51" t="s">
        <v>6</v>
      </c>
      <c r="T33" s="51">
        <v>1</v>
      </c>
    </row>
    <row r="34" spans="1:20" s="66" customFormat="1" ht="45">
      <c r="A34" s="118">
        <f t="shared" si="0"/>
        <v>32</v>
      </c>
      <c r="B34" s="109" t="s">
        <v>89</v>
      </c>
      <c r="C34" s="109" t="s">
        <v>90</v>
      </c>
      <c r="D34" s="146" t="s">
        <v>127</v>
      </c>
      <c r="E34" s="63">
        <v>2733000000</v>
      </c>
      <c r="F34" s="51" t="s">
        <v>92</v>
      </c>
      <c r="G34" s="117">
        <v>44896</v>
      </c>
      <c r="H34" s="189">
        <v>45261</v>
      </c>
      <c r="I34" s="119">
        <f>IFERROR(IF(Energy[[#This Row],[Start date]]="","0",DATEDIF(Energy[[#This Row],[Start date]],Energy[[#This Row],[End date]],"m")+1),"Open-ended")</f>
        <v>13</v>
      </c>
      <c r="J34" s="51" t="s">
        <v>48</v>
      </c>
      <c r="K34" s="51" t="s">
        <v>61</v>
      </c>
      <c r="L34" s="51" t="s">
        <v>50</v>
      </c>
      <c r="M34" s="51" t="s">
        <v>128</v>
      </c>
      <c r="N34" s="51" t="s">
        <v>57</v>
      </c>
      <c r="O34" s="106">
        <f>IF(Energy[[#This Row],[Currency]]="USD",E34,IF(AND(Energy[[#This Row],[Currency]]="EUR",VLOOKUP(Energy[[#This Row],[ISO]],'EXCH to USD 2022'!A:D,4,FALSE)="N"),(E34/'EXCH to USD 2022'!$F$25),E34/VLOOKUP(C34,'EXCH to USD 2022'!A:F,3,FALSE)))</f>
        <v>2872694841.0794334</v>
      </c>
      <c r="P34" s="66" t="s">
        <v>129</v>
      </c>
      <c r="Q34" s="66" t="s">
        <v>130</v>
      </c>
      <c r="R34" s="123">
        <v>45021</v>
      </c>
      <c r="S34" s="51" t="s">
        <v>6</v>
      </c>
      <c r="T34" s="51">
        <v>1</v>
      </c>
    </row>
    <row r="35" spans="1:20" s="66" customFormat="1" ht="45">
      <c r="A35" s="118">
        <f t="shared" si="0"/>
        <v>33</v>
      </c>
      <c r="B35" s="109" t="s">
        <v>89</v>
      </c>
      <c r="C35" s="109" t="s">
        <v>90</v>
      </c>
      <c r="D35" s="146" t="s">
        <v>131</v>
      </c>
      <c r="E35" s="63">
        <v>1093000000</v>
      </c>
      <c r="F35" s="51" t="s">
        <v>92</v>
      </c>
      <c r="G35" s="117">
        <v>45292</v>
      </c>
      <c r="H35" s="189">
        <v>45444</v>
      </c>
      <c r="I35" s="119">
        <f>IFERROR(IF(Energy[[#This Row],[Start date]]="","0",DATEDIF(Energy[[#This Row],[Start date]],Energy[[#This Row],[End date]],"m")+1),"Open-ended")</f>
        <v>6</v>
      </c>
      <c r="J35" s="51" t="s">
        <v>48</v>
      </c>
      <c r="K35" s="51" t="s">
        <v>61</v>
      </c>
      <c r="L35" s="51" t="s">
        <v>50</v>
      </c>
      <c r="M35" s="51" t="s">
        <v>128</v>
      </c>
      <c r="N35" s="51" t="s">
        <v>57</v>
      </c>
      <c r="O35" s="106">
        <f>IF(Energy[[#This Row],[Currency]]="USD",E35,IF(AND(Energy[[#This Row],[Currency]]="EUR",VLOOKUP(Energy[[#This Row],[ISO]],'EXCH to USD 2022'!A:D,4,FALSE)="N"),(E35/'EXCH to USD 2022'!$F$25),E35/VLOOKUP(C35,'EXCH to USD 2022'!A:F,3,FALSE)))</f>
        <v>1148867713.6113503</v>
      </c>
      <c r="P35" s="66" t="s">
        <v>129</v>
      </c>
      <c r="Q35" s="66" t="s">
        <v>130</v>
      </c>
      <c r="R35" s="123">
        <v>45021</v>
      </c>
      <c r="S35" s="51" t="s">
        <v>6</v>
      </c>
      <c r="T35" s="51">
        <v>1</v>
      </c>
    </row>
    <row r="36" spans="1:20" s="66" customFormat="1" ht="33.75">
      <c r="A36" s="118">
        <f t="shared" si="0"/>
        <v>34</v>
      </c>
      <c r="B36" s="109" t="s">
        <v>89</v>
      </c>
      <c r="C36" s="109" t="s">
        <v>90</v>
      </c>
      <c r="D36" s="108" t="s">
        <v>132</v>
      </c>
      <c r="E36" s="147">
        <v>205000000</v>
      </c>
      <c r="F36" s="51" t="s">
        <v>92</v>
      </c>
      <c r="G36" s="117">
        <v>44805</v>
      </c>
      <c r="H36" s="117">
        <v>44810</v>
      </c>
      <c r="I36" s="119">
        <f>IFERROR(IF(Energy[[#This Row],[Start date]]="","0",DATEDIF(Energy[[#This Row],[Start date]],Energy[[#This Row],[End date]],"m")+1),"Open-ended")</f>
        <v>1</v>
      </c>
      <c r="J36" s="54" t="s">
        <v>70</v>
      </c>
      <c r="K36" s="54" t="s">
        <v>55</v>
      </c>
      <c r="L36" s="54" t="s">
        <v>56</v>
      </c>
      <c r="M36" s="54"/>
      <c r="N36" s="51" t="s">
        <v>57</v>
      </c>
      <c r="O36" s="106">
        <f>IF(Energy[[#This Row],[Currency]]="USD",E36,IF(AND(Energy[[#This Row],[Currency]]="EUR",VLOOKUP(Energy[[#This Row],[ISO]],'EXCH to USD 2022'!A:D,4,FALSE)="N"),(E36/'EXCH to USD 2022'!$F$25),E36/VLOOKUP(C36,'EXCH to USD 2022'!A:F,3,FALSE)))</f>
        <v>215478390.93351036</v>
      </c>
      <c r="P36" s="106"/>
      <c r="Q36" s="66" t="s">
        <v>133</v>
      </c>
      <c r="R36" s="153">
        <v>44953</v>
      </c>
      <c r="S36" s="51" t="s">
        <v>6</v>
      </c>
      <c r="T36" s="51">
        <v>2</v>
      </c>
    </row>
    <row r="37" spans="1:20" s="66" customFormat="1" ht="33.75">
      <c r="A37" s="118">
        <f t="shared" si="0"/>
        <v>35</v>
      </c>
      <c r="B37" s="109" t="s">
        <v>89</v>
      </c>
      <c r="C37" s="109" t="s">
        <v>90</v>
      </c>
      <c r="D37" s="108" t="s">
        <v>134</v>
      </c>
      <c r="E37" s="147">
        <v>341000000</v>
      </c>
      <c r="F37" s="51" t="s">
        <v>92</v>
      </c>
      <c r="G37" s="117">
        <v>44774</v>
      </c>
      <c r="H37" s="117">
        <v>44774</v>
      </c>
      <c r="I37" s="119">
        <f>IFERROR(IF(Energy[[#This Row],[Start date]]="","0",DATEDIF(Energy[[#This Row],[Start date]],Energy[[#This Row],[End date]],"m")+1),"Open-ended")</f>
        <v>1</v>
      </c>
      <c r="J37" s="54" t="s">
        <v>70</v>
      </c>
      <c r="K37" s="54" t="s">
        <v>49</v>
      </c>
      <c r="L37" s="54" t="s">
        <v>98</v>
      </c>
      <c r="M37" s="54" t="s">
        <v>135</v>
      </c>
      <c r="N37" s="51" t="s">
        <v>57</v>
      </c>
      <c r="O37" s="106">
        <f>IF(Energy[[#This Row],[Currency]]="USD",E37,IF(AND(Energy[[#This Row],[Currency]]="EUR",VLOOKUP(Energy[[#This Row],[ISO]],'EXCH to USD 2022'!A:D,4,FALSE)="N"),(E37/'EXCH to USD 2022'!$F$25),E37/VLOOKUP(C37,'EXCH to USD 2022'!A:F,3,FALSE)))</f>
        <v>358429908.82110751</v>
      </c>
      <c r="P37" s="106"/>
      <c r="Q37" s="66" t="s">
        <v>136</v>
      </c>
      <c r="R37" s="153">
        <v>45051</v>
      </c>
      <c r="S37" s="51" t="s">
        <v>6</v>
      </c>
      <c r="T37" s="51">
        <v>2</v>
      </c>
    </row>
    <row r="38" spans="1:20" s="66" customFormat="1" ht="45">
      <c r="A38" s="118">
        <f t="shared" si="0"/>
        <v>36</v>
      </c>
      <c r="B38" s="109" t="s">
        <v>89</v>
      </c>
      <c r="C38" s="109" t="s">
        <v>90</v>
      </c>
      <c r="D38" s="108" t="s">
        <v>137</v>
      </c>
      <c r="E38" s="147">
        <v>100000000</v>
      </c>
      <c r="F38" s="51" t="s">
        <v>92</v>
      </c>
      <c r="G38" s="117">
        <v>44854</v>
      </c>
      <c r="H38" s="117">
        <v>44907</v>
      </c>
      <c r="I38" s="119">
        <f>IFERROR(IF(Energy[[#This Row],[Start date]]="","0",DATEDIF(Energy[[#This Row],[Start date]],Energy[[#This Row],[End date]],"m")+1),"Open-ended")</f>
        <v>2</v>
      </c>
      <c r="J38" s="54" t="s">
        <v>70</v>
      </c>
      <c r="K38" s="54" t="s">
        <v>49</v>
      </c>
      <c r="L38" s="54" t="s">
        <v>98</v>
      </c>
      <c r="M38" s="54" t="s">
        <v>135</v>
      </c>
      <c r="N38" s="51" t="s">
        <v>57</v>
      </c>
      <c r="O38" s="106">
        <f>IF(Energy[[#This Row],[Currency]]="USD",E38,IF(AND(Energy[[#This Row],[Currency]]="EUR",VLOOKUP(Energy[[#This Row],[ISO]],'EXCH to USD 2022'!A:D,4,FALSE)="N"),(E38/'EXCH to USD 2022'!$F$25),E38/VLOOKUP(C38,'EXCH to USD 2022'!A:F,3,FALSE)))</f>
        <v>105111410.21146847</v>
      </c>
      <c r="P38" s="51" t="s">
        <v>138</v>
      </c>
      <c r="Q38" s="51" t="s">
        <v>139</v>
      </c>
      <c r="R38" s="123">
        <v>45021</v>
      </c>
      <c r="S38" s="51" t="s">
        <v>6</v>
      </c>
      <c r="T38" s="51">
        <v>2</v>
      </c>
    </row>
    <row r="39" spans="1:20" s="66" customFormat="1" ht="45">
      <c r="A39" s="118">
        <f t="shared" si="0"/>
        <v>37</v>
      </c>
      <c r="B39" s="109" t="s">
        <v>89</v>
      </c>
      <c r="C39" s="109" t="s">
        <v>90</v>
      </c>
      <c r="D39" s="108" t="s">
        <v>140</v>
      </c>
      <c r="E39" s="147">
        <v>200000000</v>
      </c>
      <c r="F39" s="51" t="s">
        <v>92</v>
      </c>
      <c r="G39" s="117">
        <v>44927</v>
      </c>
      <c r="H39" s="117">
        <v>45261</v>
      </c>
      <c r="I39" s="119">
        <f>IFERROR(IF(Energy[[#This Row],[Start date]]="","0",DATEDIF(Energy[[#This Row],[Start date]],Energy[[#This Row],[End date]],"m")+1),"Open-ended")</f>
        <v>12</v>
      </c>
      <c r="J39" s="54" t="s">
        <v>70</v>
      </c>
      <c r="K39" s="54" t="s">
        <v>49</v>
      </c>
      <c r="L39" s="54" t="s">
        <v>98</v>
      </c>
      <c r="M39" s="54" t="s">
        <v>135</v>
      </c>
      <c r="N39" s="51" t="s">
        <v>57</v>
      </c>
      <c r="O39" s="106">
        <f>IF(Energy[[#This Row],[Currency]]="USD",E39,IF(AND(Energy[[#This Row],[Currency]]="EUR",VLOOKUP(Energy[[#This Row],[ISO]],'EXCH to USD 2022'!A:D,4,FALSE)="N"),(E39/'EXCH to USD 2022'!$F$25),E39/VLOOKUP(C39,'EXCH to USD 2022'!A:F,3,FALSE)))</f>
        <v>210222820.42293695</v>
      </c>
      <c r="P39" s="51" t="s">
        <v>138</v>
      </c>
      <c r="Q39" s="51" t="s">
        <v>139</v>
      </c>
      <c r="R39" s="123">
        <v>45021</v>
      </c>
      <c r="S39" s="51" t="s">
        <v>6</v>
      </c>
      <c r="T39" s="51">
        <v>2</v>
      </c>
    </row>
    <row r="40" spans="1:20" s="66" customFormat="1" ht="45">
      <c r="A40" s="118">
        <f t="shared" si="0"/>
        <v>38</v>
      </c>
      <c r="B40" s="109" t="s">
        <v>89</v>
      </c>
      <c r="C40" s="109" t="s">
        <v>90</v>
      </c>
      <c r="D40" s="108" t="s">
        <v>141</v>
      </c>
      <c r="E40" s="147">
        <v>200000000</v>
      </c>
      <c r="F40" s="51" t="s">
        <v>92</v>
      </c>
      <c r="G40" s="117">
        <v>44927</v>
      </c>
      <c r="H40" s="117">
        <v>46357</v>
      </c>
      <c r="I40" s="119">
        <f>IFERROR(IF(Energy[[#This Row],[Start date]]="","0",DATEDIF(Energy[[#This Row],[Start date]],Energy[[#This Row],[End date]],"m")+1),"Open-ended")</f>
        <v>48</v>
      </c>
      <c r="J40" s="54" t="s">
        <v>70</v>
      </c>
      <c r="K40" s="54" t="s">
        <v>49</v>
      </c>
      <c r="L40" s="54" t="s">
        <v>98</v>
      </c>
      <c r="M40" s="54" t="s">
        <v>135</v>
      </c>
      <c r="N40" s="51" t="s">
        <v>57</v>
      </c>
      <c r="O40" s="106">
        <f>IF(Energy[[#This Row],[Currency]]="USD",E40,IF(AND(Energy[[#This Row],[Currency]]="EUR",VLOOKUP(Energy[[#This Row],[ISO]],'EXCH to USD 2022'!A:D,4,FALSE)="N"),(E40/'EXCH to USD 2022'!$F$25),E40/VLOOKUP(C40,'EXCH to USD 2022'!A:F,3,FALSE)))</f>
        <v>210222820.42293695</v>
      </c>
      <c r="P40" s="51" t="s">
        <v>142</v>
      </c>
      <c r="Q40" s="51" t="s">
        <v>139</v>
      </c>
      <c r="R40" s="123">
        <v>45051</v>
      </c>
      <c r="S40" s="51" t="s">
        <v>6</v>
      </c>
      <c r="T40" s="51">
        <v>2</v>
      </c>
    </row>
    <row r="41" spans="1:20" s="66" customFormat="1" ht="76.5" customHeight="1">
      <c r="A41" s="118">
        <f t="shared" si="0"/>
        <v>39</v>
      </c>
      <c r="B41" s="109" t="s">
        <v>89</v>
      </c>
      <c r="C41" s="109" t="s">
        <v>90</v>
      </c>
      <c r="D41" s="108" t="s">
        <v>143</v>
      </c>
      <c r="E41" s="147">
        <v>2800000000</v>
      </c>
      <c r="F41" s="51" t="s">
        <v>92</v>
      </c>
      <c r="G41" s="117">
        <v>44846</v>
      </c>
      <c r="H41" s="117">
        <v>44846</v>
      </c>
      <c r="I41" s="119">
        <f>IFERROR(IF(Energy[[#This Row],[Start date]]="","0",DATEDIF(Energy[[#This Row],[Start date]],Energy[[#This Row],[End date]],"m")+1),"Open-ended")</f>
        <v>1</v>
      </c>
      <c r="J41" s="54" t="s">
        <v>70</v>
      </c>
      <c r="K41" s="54" t="s">
        <v>55</v>
      </c>
      <c r="L41" s="54" t="s">
        <v>98</v>
      </c>
      <c r="M41" s="54"/>
      <c r="N41" s="51" t="s">
        <v>57</v>
      </c>
      <c r="O41" s="106">
        <f>IF(Energy[[#This Row],[Currency]]="USD",E41,IF(AND(Energy[[#This Row],[Currency]]="EUR",VLOOKUP(Energy[[#This Row],[ISO]],'EXCH to USD 2022'!A:D,4,FALSE)="N"),(E41/'EXCH to USD 2022'!$F$25),E41/VLOOKUP(C41,'EXCH to USD 2022'!A:F,3,FALSE)))</f>
        <v>2943119485.9211173</v>
      </c>
      <c r="P41" s="106"/>
      <c r="Q41" s="51" t="s">
        <v>144</v>
      </c>
      <c r="R41" s="123">
        <v>45033</v>
      </c>
      <c r="S41" s="51" t="s">
        <v>6</v>
      </c>
      <c r="T41" s="51">
        <v>2</v>
      </c>
    </row>
    <row r="42" spans="1:20" s="66" customFormat="1" ht="22.5">
      <c r="A42" s="118">
        <f t="shared" si="0"/>
        <v>40</v>
      </c>
      <c r="B42" s="109" t="s">
        <v>89</v>
      </c>
      <c r="C42" s="109" t="s">
        <v>90</v>
      </c>
      <c r="D42" s="108" t="s">
        <v>145</v>
      </c>
      <c r="E42" s="147">
        <v>452000000</v>
      </c>
      <c r="F42" s="51" t="s">
        <v>92</v>
      </c>
      <c r="G42" s="117">
        <v>44805</v>
      </c>
      <c r="H42" s="117">
        <v>44816</v>
      </c>
      <c r="I42" s="119">
        <f>IFERROR(IF(Energy[[#This Row],[Start date]]="","0",DATEDIF(Energy[[#This Row],[Start date]],Energy[[#This Row],[End date]],"m")+1),"Open-ended")</f>
        <v>1</v>
      </c>
      <c r="J42" s="54" t="s">
        <v>70</v>
      </c>
      <c r="K42" s="54" t="s">
        <v>55</v>
      </c>
      <c r="L42" s="54" t="s">
        <v>98</v>
      </c>
      <c r="M42" s="54" t="s">
        <v>146</v>
      </c>
      <c r="N42" s="51" t="s">
        <v>57</v>
      </c>
      <c r="O42" s="106">
        <f>IF(Energy[[#This Row],[Currency]]="USD",E42,IF(AND(Energy[[#This Row],[Currency]]="EUR",VLOOKUP(Energy[[#This Row],[ISO]],'EXCH to USD 2022'!A:D,4,FALSE)="N"),(E42/'EXCH to USD 2022'!$F$25),E42/VLOOKUP(C42,'EXCH to USD 2022'!A:F,3,FALSE)))</f>
        <v>475103574.15583748</v>
      </c>
      <c r="P42" s="51"/>
      <c r="Q42" s="51"/>
      <c r="R42" s="123">
        <v>45051</v>
      </c>
      <c r="S42" s="51" t="s">
        <v>6</v>
      </c>
      <c r="T42" s="51">
        <v>2</v>
      </c>
    </row>
    <row r="43" spans="1:20" s="66" customFormat="1" ht="22.5">
      <c r="A43" s="118">
        <f t="shared" si="0"/>
        <v>41</v>
      </c>
      <c r="B43" s="109" t="s">
        <v>89</v>
      </c>
      <c r="C43" s="109" t="s">
        <v>90</v>
      </c>
      <c r="D43" s="108" t="s">
        <v>145</v>
      </c>
      <c r="E43" s="147">
        <v>680000000</v>
      </c>
      <c r="F43" s="51" t="s">
        <v>92</v>
      </c>
      <c r="G43" s="117">
        <v>45170</v>
      </c>
      <c r="H43" s="117">
        <v>45170</v>
      </c>
      <c r="I43" s="119">
        <f>IFERROR(IF(Energy[[#This Row],[Start date]]="","0",DATEDIF(Energy[[#This Row],[Start date]],Energy[[#This Row],[End date]],"m")+1),"Open-ended")</f>
        <v>1</v>
      </c>
      <c r="J43" s="54" t="s">
        <v>70</v>
      </c>
      <c r="K43" s="54" t="s">
        <v>55</v>
      </c>
      <c r="L43" s="54" t="s">
        <v>98</v>
      </c>
      <c r="M43" s="54" t="s">
        <v>146</v>
      </c>
      <c r="N43" s="51" t="s">
        <v>57</v>
      </c>
      <c r="O43" s="106">
        <f>IF(Energy[[#This Row],[Currency]]="USD",E43,IF(AND(Energy[[#This Row],[Currency]]="EUR",VLOOKUP(Energy[[#This Row],[ISO]],'EXCH to USD 2022'!A:D,4,FALSE)="N"),(E43/'EXCH to USD 2022'!$F$25),E43/VLOOKUP(C43,'EXCH to USD 2022'!A:F,3,FALSE)))</f>
        <v>714757589.43798566</v>
      </c>
      <c r="P43" s="51"/>
      <c r="Q43" s="51"/>
      <c r="R43" s="123">
        <v>45051</v>
      </c>
      <c r="S43" s="51" t="s">
        <v>6</v>
      </c>
      <c r="T43" s="51">
        <v>2</v>
      </c>
    </row>
    <row r="44" spans="1:20" s="66" customFormat="1" ht="45">
      <c r="A44" s="118">
        <f t="shared" si="0"/>
        <v>42</v>
      </c>
      <c r="B44" s="109" t="s">
        <v>89</v>
      </c>
      <c r="C44" s="109" t="s">
        <v>90</v>
      </c>
      <c r="D44" s="108" t="s">
        <v>147</v>
      </c>
      <c r="E44" s="147">
        <v>600000000</v>
      </c>
      <c r="F44" s="51" t="s">
        <v>92</v>
      </c>
      <c r="G44" s="117">
        <v>44562</v>
      </c>
      <c r="H44" s="117">
        <v>45261</v>
      </c>
      <c r="I44" s="119">
        <f>IFERROR(IF(Energy[[#This Row],[Start date]]="","0",DATEDIF(Energy[[#This Row],[Start date]],Energy[[#This Row],[End date]],"m")+1),"Open-ended")</f>
        <v>24</v>
      </c>
      <c r="J44" s="54" t="s">
        <v>70</v>
      </c>
      <c r="K44" s="54" t="s">
        <v>49</v>
      </c>
      <c r="L44" s="54" t="s">
        <v>98</v>
      </c>
      <c r="M44" s="54"/>
      <c r="N44" s="51" t="s">
        <v>57</v>
      </c>
      <c r="O44" s="106">
        <f>IF(Energy[[#This Row],[Currency]]="USD",E44,IF(AND(Energy[[#This Row],[Currency]]="EUR",VLOOKUP(Energy[[#This Row],[ISO]],'EXCH to USD 2022'!A:D,4,FALSE)="N"),(E44/'EXCH to USD 2022'!$F$25),E44/VLOOKUP(C44,'EXCH to USD 2022'!A:F,3,FALSE)))</f>
        <v>630668461.26881087</v>
      </c>
      <c r="P44" s="51"/>
      <c r="Q44" s="51" t="s">
        <v>139</v>
      </c>
      <c r="R44" s="153">
        <v>44953</v>
      </c>
      <c r="S44" s="51" t="s">
        <v>6</v>
      </c>
      <c r="T44" s="51">
        <v>2</v>
      </c>
    </row>
    <row r="45" spans="1:20" s="66" customFormat="1" ht="45">
      <c r="A45" s="118">
        <f t="shared" si="0"/>
        <v>43</v>
      </c>
      <c r="B45" s="109" t="s">
        <v>89</v>
      </c>
      <c r="C45" s="109" t="s">
        <v>90</v>
      </c>
      <c r="D45" s="108" t="s">
        <v>148</v>
      </c>
      <c r="E45" s="147">
        <v>1000000000</v>
      </c>
      <c r="F45" s="51" t="s">
        <v>92</v>
      </c>
      <c r="G45" s="117">
        <v>44562</v>
      </c>
      <c r="H45" s="117">
        <v>44896</v>
      </c>
      <c r="I45" s="119">
        <f>IFERROR(IF(Energy[[#This Row],[Start date]]="","0",DATEDIF(Energy[[#This Row],[Start date]],Energy[[#This Row],[End date]],"m")+1),"Open-ended")</f>
        <v>12</v>
      </c>
      <c r="J45" s="54" t="s">
        <v>70</v>
      </c>
      <c r="K45" s="54" t="s">
        <v>49</v>
      </c>
      <c r="L45" s="54" t="s">
        <v>98</v>
      </c>
      <c r="M45" s="54"/>
      <c r="N45" s="51" t="s">
        <v>57</v>
      </c>
      <c r="O45" s="106">
        <f>IF(Energy[[#This Row],[Currency]]="USD",E45,IF(AND(Energy[[#This Row],[Currency]]="EUR",VLOOKUP(Energy[[#This Row],[ISO]],'EXCH to USD 2022'!A:D,4,FALSE)="N"),(E45/'EXCH to USD 2022'!$F$25),E45/VLOOKUP(C45,'EXCH to USD 2022'!A:F,3,FALSE)))</f>
        <v>1051114102.1146847</v>
      </c>
      <c r="P45" s="106"/>
      <c r="Q45" s="51" t="s">
        <v>139</v>
      </c>
      <c r="R45" s="153">
        <v>45051</v>
      </c>
      <c r="S45" s="51" t="s">
        <v>6</v>
      </c>
      <c r="T45" s="51">
        <v>2</v>
      </c>
    </row>
    <row r="46" spans="1:20" s="66" customFormat="1" ht="45">
      <c r="A46" s="118">
        <f t="shared" si="0"/>
        <v>44</v>
      </c>
      <c r="B46" s="109" t="s">
        <v>89</v>
      </c>
      <c r="C46" s="109" t="s">
        <v>90</v>
      </c>
      <c r="D46" s="108" t="s">
        <v>149</v>
      </c>
      <c r="E46" s="147">
        <v>160000000</v>
      </c>
      <c r="F46" s="51" t="s">
        <v>92</v>
      </c>
      <c r="G46" s="117">
        <v>44743</v>
      </c>
      <c r="H46" s="117">
        <v>44835</v>
      </c>
      <c r="I46" s="119">
        <f>IFERROR(IF(Energy[[#This Row],[Start date]]="","0",DATEDIF(Energy[[#This Row],[Start date]],Energy[[#This Row],[End date]],"m")+1),"Open-ended")</f>
        <v>4</v>
      </c>
      <c r="J46" s="54" t="s">
        <v>48</v>
      </c>
      <c r="K46" s="54" t="s">
        <v>61</v>
      </c>
      <c r="L46" s="54" t="s">
        <v>50</v>
      </c>
      <c r="M46" s="54"/>
      <c r="N46" s="51" t="s">
        <v>150</v>
      </c>
      <c r="O46" s="106">
        <f>IF(Energy[[#This Row],[Currency]]="USD",E46,IF(AND(Energy[[#This Row],[Currency]]="EUR",VLOOKUP(Energy[[#This Row],[ISO]],'EXCH to USD 2022'!A:D,4,FALSE)="N"),(E46/'EXCH to USD 2022'!$F$25),E46/VLOOKUP(C46,'EXCH to USD 2022'!A:F,3,FALSE)))</f>
        <v>168178256.33834955</v>
      </c>
      <c r="P46" s="106"/>
      <c r="Q46" s="51" t="s">
        <v>151</v>
      </c>
      <c r="R46" s="123">
        <v>45021</v>
      </c>
      <c r="S46" s="51" t="s">
        <v>6</v>
      </c>
      <c r="T46" s="51">
        <v>2</v>
      </c>
    </row>
    <row r="47" spans="1:20" s="66" customFormat="1" ht="78.75">
      <c r="A47" s="118">
        <f t="shared" si="0"/>
        <v>45</v>
      </c>
      <c r="B47" s="109" t="s">
        <v>89</v>
      </c>
      <c r="C47" s="109" t="s">
        <v>90</v>
      </c>
      <c r="D47" s="108" t="s">
        <v>152</v>
      </c>
      <c r="E47" s="147">
        <v>350000000</v>
      </c>
      <c r="F47" s="51" t="s">
        <v>92</v>
      </c>
      <c r="G47" s="117">
        <v>44896</v>
      </c>
      <c r="H47" s="117">
        <v>44896</v>
      </c>
      <c r="I47" s="119">
        <f>IFERROR(IF(Energy[[#This Row],[Start date]]="","0",DATEDIF(Energy[[#This Row],[Start date]],Energy[[#This Row],[End date]],"m")+1),"Open-ended")</f>
        <v>1</v>
      </c>
      <c r="J47" s="54" t="s">
        <v>153</v>
      </c>
      <c r="K47" s="54" t="s">
        <v>154</v>
      </c>
      <c r="L47" s="54" t="s">
        <v>101</v>
      </c>
      <c r="M47" s="54"/>
      <c r="N47" s="51" t="s">
        <v>57</v>
      </c>
      <c r="O47" s="106">
        <f>IF(Energy[[#This Row],[Currency]]="USD",E47,IF(AND(Energy[[#This Row],[Currency]]="EUR",VLOOKUP(Energy[[#This Row],[ISO]],'EXCH to USD 2022'!A:D,4,FALSE)="N"),(E47/'EXCH to USD 2022'!$F$25),E47/VLOOKUP(C47,'EXCH to USD 2022'!A:F,3,FALSE)))</f>
        <v>367889935.74013966</v>
      </c>
      <c r="P47" s="106"/>
      <c r="Q47" s="51" t="s">
        <v>155</v>
      </c>
      <c r="R47" s="123">
        <v>45021</v>
      </c>
      <c r="S47" s="51" t="s">
        <v>6</v>
      </c>
      <c r="T47" s="51">
        <v>2</v>
      </c>
    </row>
    <row r="48" spans="1:20" s="66" customFormat="1" ht="67.5">
      <c r="A48" s="118">
        <f t="shared" si="0"/>
        <v>46</v>
      </c>
      <c r="B48" s="109" t="s">
        <v>89</v>
      </c>
      <c r="C48" s="109" t="s">
        <v>90</v>
      </c>
      <c r="D48" s="108" t="s">
        <v>156</v>
      </c>
      <c r="E48" s="147">
        <v>1480000000</v>
      </c>
      <c r="F48" s="51" t="s">
        <v>92</v>
      </c>
      <c r="G48" s="117">
        <v>44927</v>
      </c>
      <c r="H48" s="117">
        <v>45283</v>
      </c>
      <c r="I48" s="119">
        <f>IFERROR(IF(Energy[[#This Row],[Start date]]="","0",DATEDIF(Energy[[#This Row],[Start date]],Energy[[#This Row],[End date]],"m")+1),"Open-ended")</f>
        <v>12</v>
      </c>
      <c r="J48" s="54" t="s">
        <v>70</v>
      </c>
      <c r="K48" s="54" t="s">
        <v>49</v>
      </c>
      <c r="L48" s="54" t="s">
        <v>98</v>
      </c>
      <c r="M48" s="54"/>
      <c r="N48" s="51" t="s">
        <v>57</v>
      </c>
      <c r="O48" s="106">
        <f>IF(Energy[[#This Row],[Currency]]="USD",E48,IF(AND(Energy[[#This Row],[Currency]]="EUR",VLOOKUP(Energy[[#This Row],[ISO]],'EXCH to USD 2022'!A:D,4,FALSE)="N"),(E48/'EXCH to USD 2022'!$F$25),E48/VLOOKUP(C48,'EXCH to USD 2022'!A:F,3,FALSE)))</f>
        <v>1555648871.1297333</v>
      </c>
      <c r="P48" s="51" t="s">
        <v>157</v>
      </c>
      <c r="Q48" s="51" t="s">
        <v>158</v>
      </c>
      <c r="R48" s="153">
        <v>44953</v>
      </c>
      <c r="S48" s="51" t="s">
        <v>6</v>
      </c>
      <c r="T48" s="51">
        <v>2</v>
      </c>
    </row>
    <row r="49" spans="1:20" s="66" customFormat="1" ht="67.5">
      <c r="A49" s="118">
        <f t="shared" si="0"/>
        <v>47</v>
      </c>
      <c r="B49" s="109" t="s">
        <v>89</v>
      </c>
      <c r="C49" s="109" t="s">
        <v>90</v>
      </c>
      <c r="D49" s="108" t="s">
        <v>159</v>
      </c>
      <c r="E49" s="147">
        <v>288600000</v>
      </c>
      <c r="F49" s="51" t="s">
        <v>92</v>
      </c>
      <c r="G49" s="117">
        <v>44927</v>
      </c>
      <c r="H49" s="117">
        <v>45283</v>
      </c>
      <c r="I49" s="119">
        <f>IFERROR(IF(Energy[[#This Row],[Start date]]="","0",DATEDIF(Energy[[#This Row],[Start date]],Energy[[#This Row],[End date]],"m")+1),"Open-ended")</f>
        <v>12</v>
      </c>
      <c r="J49" s="54" t="s">
        <v>70</v>
      </c>
      <c r="K49" s="54" t="s">
        <v>55</v>
      </c>
      <c r="L49" s="54" t="s">
        <v>98</v>
      </c>
      <c r="M49" s="54"/>
      <c r="N49" s="51" t="s">
        <v>57</v>
      </c>
      <c r="O49" s="106">
        <f>IF(Energy[[#This Row],[Currency]]="USD",E49,IF(AND(Energy[[#This Row],[Currency]]="EUR",VLOOKUP(Energy[[#This Row],[ISO]],'EXCH to USD 2022'!A:D,4,FALSE)="N"),(E49/'EXCH to USD 2022'!$F$25),E49/VLOOKUP(C49,'EXCH to USD 2022'!A:F,3,FALSE)))</f>
        <v>303351529.87029803</v>
      </c>
      <c r="P49" s="51" t="s">
        <v>157</v>
      </c>
      <c r="Q49" s="51" t="s">
        <v>158</v>
      </c>
      <c r="R49" s="153">
        <v>44953</v>
      </c>
      <c r="S49" s="51" t="s">
        <v>6</v>
      </c>
      <c r="T49" s="51">
        <v>2</v>
      </c>
    </row>
    <row r="50" spans="1:20" s="66" customFormat="1" ht="67.5">
      <c r="A50" s="118">
        <f t="shared" si="0"/>
        <v>48</v>
      </c>
      <c r="B50" s="109" t="s">
        <v>89</v>
      </c>
      <c r="C50" s="109" t="s">
        <v>90</v>
      </c>
      <c r="D50" s="108" t="s">
        <v>160</v>
      </c>
      <c r="E50" s="147">
        <v>80000000</v>
      </c>
      <c r="F50" s="51" t="s">
        <v>92</v>
      </c>
      <c r="G50" s="117">
        <v>44927</v>
      </c>
      <c r="H50" s="117">
        <v>45283</v>
      </c>
      <c r="I50" s="119">
        <f>IFERROR(IF(Energy[[#This Row],[Start date]]="","0",DATEDIF(Energy[[#This Row],[Start date]],Energy[[#This Row],[End date]],"m")+1),"Open-ended")</f>
        <v>12</v>
      </c>
      <c r="J50" s="54" t="s">
        <v>70</v>
      </c>
      <c r="K50" s="54" t="s">
        <v>49</v>
      </c>
      <c r="L50" s="54" t="s">
        <v>98</v>
      </c>
      <c r="M50" s="54"/>
      <c r="N50" s="51" t="s">
        <v>57</v>
      </c>
      <c r="O50" s="106">
        <f>IF(Energy[[#This Row],[Currency]]="USD",E50,IF(AND(Energy[[#This Row],[Currency]]="EUR",VLOOKUP(Energy[[#This Row],[ISO]],'EXCH to USD 2022'!A:D,4,FALSE)="N"),(E50/'EXCH to USD 2022'!$F$25),E50/VLOOKUP(C50,'EXCH to USD 2022'!A:F,3,FALSE)))</f>
        <v>84089128.169174775</v>
      </c>
      <c r="P50" s="51" t="s">
        <v>157</v>
      </c>
      <c r="Q50" s="51" t="s">
        <v>158</v>
      </c>
      <c r="R50" s="153">
        <v>44953</v>
      </c>
      <c r="S50" s="51" t="s">
        <v>6</v>
      </c>
      <c r="T50" s="51">
        <v>2</v>
      </c>
    </row>
    <row r="51" spans="1:20" s="66" customFormat="1" ht="67.5">
      <c r="A51" s="118">
        <f t="shared" si="0"/>
        <v>49</v>
      </c>
      <c r="B51" s="109" t="s">
        <v>89</v>
      </c>
      <c r="C51" s="109" t="s">
        <v>90</v>
      </c>
      <c r="D51" s="108" t="s">
        <v>161</v>
      </c>
      <c r="E51" s="147">
        <v>353000000</v>
      </c>
      <c r="F51" s="51" t="s">
        <v>92</v>
      </c>
      <c r="G51" s="117">
        <v>44927</v>
      </c>
      <c r="H51" s="117">
        <v>45283</v>
      </c>
      <c r="I51" s="119">
        <f>IFERROR(IF(Energy[[#This Row],[Start date]]="","0",DATEDIF(Energy[[#This Row],[Start date]],Energy[[#This Row],[End date]],"m")+1),"Open-ended")</f>
        <v>12</v>
      </c>
      <c r="J51" s="54" t="s">
        <v>70</v>
      </c>
      <c r="K51" s="54" t="s">
        <v>49</v>
      </c>
      <c r="L51" s="54" t="s">
        <v>101</v>
      </c>
      <c r="M51" s="54"/>
      <c r="N51" s="51" t="s">
        <v>57</v>
      </c>
      <c r="O51" s="106">
        <f>IF(Energy[[#This Row],[Currency]]="USD",E51,IF(AND(Energy[[#This Row],[Currency]]="EUR",VLOOKUP(Energy[[#This Row],[ISO]],'EXCH to USD 2022'!A:D,4,FALSE)="N"),(E51/'EXCH to USD 2022'!$F$25),E51/VLOOKUP(C51,'EXCH to USD 2022'!A:F,3,FALSE)))</f>
        <v>371043278.0464837</v>
      </c>
      <c r="P51" s="51" t="s">
        <v>157</v>
      </c>
      <c r="Q51" s="51" t="s">
        <v>158</v>
      </c>
      <c r="R51" s="153">
        <v>44953</v>
      </c>
      <c r="S51" s="51" t="s">
        <v>6</v>
      </c>
      <c r="T51" s="51">
        <v>2</v>
      </c>
    </row>
    <row r="52" spans="1:20" s="66" customFormat="1" ht="33.75">
      <c r="A52" s="118">
        <f t="shared" si="0"/>
        <v>50</v>
      </c>
      <c r="B52" s="109" t="s">
        <v>89</v>
      </c>
      <c r="C52" s="109" t="s">
        <v>90</v>
      </c>
      <c r="D52" s="108" t="s">
        <v>162</v>
      </c>
      <c r="E52" s="147">
        <v>2000000000</v>
      </c>
      <c r="F52" s="51" t="s">
        <v>92</v>
      </c>
      <c r="G52" s="117">
        <v>44774</v>
      </c>
      <c r="H52" s="117">
        <v>44796</v>
      </c>
      <c r="I52" s="119">
        <f>IFERROR(IF(Energy[[#This Row],[Start date]]="","0",DATEDIF(Energy[[#This Row],[Start date]],Energy[[#This Row],[End date]],"m")+1),"Open-ended")</f>
        <v>1</v>
      </c>
      <c r="J52" s="54" t="s">
        <v>153</v>
      </c>
      <c r="K52" s="54" t="s">
        <v>154</v>
      </c>
      <c r="L52" s="54" t="s">
        <v>163</v>
      </c>
      <c r="M52" s="54" t="s">
        <v>164</v>
      </c>
      <c r="N52" s="51" t="s">
        <v>94</v>
      </c>
      <c r="O52" s="106">
        <f>IF(Energy[[#This Row],[Currency]]="USD",E52,IF(AND(Energy[[#This Row],[Currency]]="EUR",VLOOKUP(Energy[[#This Row],[ISO]],'EXCH to USD 2022'!A:D,4,FALSE)="N"),(E52/'EXCH to USD 2022'!$F$25),E52/VLOOKUP(C52,'EXCH to USD 2022'!A:F,3,FALSE)))</f>
        <v>2102228204.2293694</v>
      </c>
      <c r="P52" s="106"/>
      <c r="Q52" s="51" t="s">
        <v>165</v>
      </c>
      <c r="R52" s="153">
        <v>44953</v>
      </c>
      <c r="S52" s="51" t="s">
        <v>6</v>
      </c>
      <c r="T52" s="51">
        <v>2</v>
      </c>
    </row>
    <row r="53" spans="1:20" s="66" customFormat="1" ht="33.75">
      <c r="A53" s="118">
        <f t="shared" si="0"/>
        <v>51</v>
      </c>
      <c r="B53" s="109" t="s">
        <v>89</v>
      </c>
      <c r="C53" s="109" t="s">
        <v>90</v>
      </c>
      <c r="D53" s="108" t="s">
        <v>166</v>
      </c>
      <c r="E53" s="147">
        <v>-2000000000</v>
      </c>
      <c r="F53" s="51" t="s">
        <v>92</v>
      </c>
      <c r="G53" s="117">
        <v>44927</v>
      </c>
      <c r="H53" s="117">
        <v>45261</v>
      </c>
      <c r="I53" s="119">
        <f>IFERROR(IF(Energy[[#This Row],[Start date]]="","0",DATEDIF(Energy[[#This Row],[Start date]],Energy[[#This Row],[End date]],"m")+1),"Open-ended")</f>
        <v>12</v>
      </c>
      <c r="J53" s="54" t="s">
        <v>107</v>
      </c>
      <c r="K53" s="54"/>
      <c r="L53" s="54" t="s">
        <v>163</v>
      </c>
      <c r="M53" s="54" t="s">
        <v>167</v>
      </c>
      <c r="N53" s="51" t="s">
        <v>168</v>
      </c>
      <c r="O53" s="106">
        <f>IF(Energy[[#This Row],[Currency]]="USD",E53,IF(AND(Energy[[#This Row],[Currency]]="EUR",VLOOKUP(Energy[[#This Row],[ISO]],'EXCH to USD 2022'!A:D,4,FALSE)="N"),(E53/'EXCH to USD 2022'!$F$25),E53/VLOOKUP(C53,'EXCH to USD 2022'!A:F,3,FALSE)))</f>
        <v>-2102228204.2293694</v>
      </c>
      <c r="P53" s="106"/>
      <c r="Q53" s="64" t="s">
        <v>169</v>
      </c>
      <c r="R53" s="123">
        <v>45021</v>
      </c>
      <c r="S53" s="51" t="s">
        <v>6</v>
      </c>
      <c r="T53" s="51">
        <v>2</v>
      </c>
    </row>
    <row r="54" spans="1:20" s="66" customFormat="1" ht="33.75">
      <c r="A54" s="118">
        <f t="shared" si="0"/>
        <v>52</v>
      </c>
      <c r="B54" s="109" t="s">
        <v>89</v>
      </c>
      <c r="C54" s="109" t="s">
        <v>90</v>
      </c>
      <c r="D54" s="108" t="s">
        <v>170</v>
      </c>
      <c r="E54" s="147">
        <v>450000000</v>
      </c>
      <c r="F54" s="51" t="s">
        <v>92</v>
      </c>
      <c r="G54" s="117">
        <v>44927</v>
      </c>
      <c r="H54" s="117">
        <v>45261</v>
      </c>
      <c r="I54" s="119">
        <f>IFERROR(IF(Energy[[#This Row],[Start date]]="","0",DATEDIF(Energy[[#This Row],[Start date]],Energy[[#This Row],[End date]],"m")+1),"Open-ended")</f>
        <v>12</v>
      </c>
      <c r="J54" s="54" t="s">
        <v>54</v>
      </c>
      <c r="K54" s="54" t="s">
        <v>55</v>
      </c>
      <c r="L54" s="54" t="s">
        <v>56</v>
      </c>
      <c r="M54" s="54" t="s">
        <v>171</v>
      </c>
      <c r="N54" s="51" t="s">
        <v>172</v>
      </c>
      <c r="O54" s="106">
        <f>IF(Energy[[#This Row],[Currency]]="USD",E54,IF(AND(Energy[[#This Row],[Currency]]="EUR",VLOOKUP(Energy[[#This Row],[ISO]],'EXCH to USD 2022'!A:D,4,FALSE)="N"),(E54/'EXCH to USD 2022'!$F$25),E54/VLOOKUP(C54,'EXCH to USD 2022'!A:F,3,FALSE)))</f>
        <v>473001345.95160812</v>
      </c>
      <c r="P54" s="51" t="s">
        <v>173</v>
      </c>
      <c r="Q54" s="64" t="s">
        <v>174</v>
      </c>
      <c r="R54" s="153">
        <v>44953</v>
      </c>
      <c r="S54" s="51" t="s">
        <v>6</v>
      </c>
      <c r="T54" s="51">
        <v>2</v>
      </c>
    </row>
    <row r="55" spans="1:20" s="66" customFormat="1" ht="45">
      <c r="A55" s="118">
        <f t="shared" si="0"/>
        <v>53</v>
      </c>
      <c r="B55" s="109" t="s">
        <v>89</v>
      </c>
      <c r="C55" s="109" t="s">
        <v>90</v>
      </c>
      <c r="D55" s="108" t="s">
        <v>175</v>
      </c>
      <c r="E55" s="147">
        <v>450000000</v>
      </c>
      <c r="F55" s="51" t="s">
        <v>92</v>
      </c>
      <c r="G55" s="117">
        <v>44562</v>
      </c>
      <c r="H55" s="117">
        <v>44896</v>
      </c>
      <c r="I55" s="119">
        <f>IFERROR(IF(Energy[[#This Row],[Start date]]="","0",DATEDIF(Energy[[#This Row],[Start date]],Energy[[#This Row],[End date]],"m")+1),"Open-ended")</f>
        <v>12</v>
      </c>
      <c r="J55" s="54" t="s">
        <v>54</v>
      </c>
      <c r="K55" s="54" t="s">
        <v>55</v>
      </c>
      <c r="L55" s="54" t="s">
        <v>176</v>
      </c>
      <c r="M55" s="54"/>
      <c r="N55" s="51" t="s">
        <v>57</v>
      </c>
      <c r="O55" s="106">
        <f>IF(Energy[[#This Row],[Currency]]="USD",E55,IF(AND(Energy[[#This Row],[Currency]]="EUR",VLOOKUP(Energy[[#This Row],[ISO]],'EXCH to USD 2022'!A:D,4,FALSE)="N"),(E55/'EXCH to USD 2022'!$F$25),E55/VLOOKUP(C55,'EXCH to USD 2022'!A:F,3,FALSE)))</f>
        <v>473001345.95160812</v>
      </c>
      <c r="P55" s="51" t="s">
        <v>177</v>
      </c>
      <c r="Q55" s="51" t="s">
        <v>178</v>
      </c>
      <c r="R55" s="153">
        <v>45051</v>
      </c>
      <c r="S55" s="51" t="s">
        <v>6</v>
      </c>
      <c r="T55" s="51">
        <v>2</v>
      </c>
    </row>
    <row r="56" spans="1:20" s="66" customFormat="1" ht="45">
      <c r="A56" s="118">
        <f>ROW()-2</f>
        <v>54</v>
      </c>
      <c r="B56" s="109" t="s">
        <v>89</v>
      </c>
      <c r="C56" s="109" t="s">
        <v>90</v>
      </c>
      <c r="D56" s="108" t="s">
        <v>179</v>
      </c>
      <c r="E56" s="147">
        <v>850000000</v>
      </c>
      <c r="F56" s="51" t="s">
        <v>92</v>
      </c>
      <c r="G56" s="117">
        <v>44927</v>
      </c>
      <c r="H56" s="117">
        <v>45261</v>
      </c>
      <c r="I56" s="119">
        <f>IFERROR(IF(Energy[[#This Row],[Start date]]="","0",DATEDIF(Energy[[#This Row],[Start date]],Energy[[#This Row],[End date]],"m")+1),"Open-ended")</f>
        <v>12</v>
      </c>
      <c r="J56" s="54" t="s">
        <v>54</v>
      </c>
      <c r="K56" s="54" t="s">
        <v>55</v>
      </c>
      <c r="L56" s="54" t="s">
        <v>176</v>
      </c>
      <c r="M56" s="54"/>
      <c r="N56" s="51" t="s">
        <v>57</v>
      </c>
      <c r="O56" s="106">
        <f>IF(Energy[[#This Row],[Currency]]="USD",E56,IF(AND(Energy[[#This Row],[Currency]]="EUR",VLOOKUP(Energy[[#This Row],[ISO]],'EXCH to USD 2022'!A:D,4,FALSE)="N"),(E56/'EXCH to USD 2022'!$F$25),E56/VLOOKUP(C56,'EXCH to USD 2022'!A:F,3,FALSE)))</f>
        <v>893446986.79748201</v>
      </c>
      <c r="P56" s="51" t="s">
        <v>177</v>
      </c>
      <c r="Q56" s="51" t="s">
        <v>178</v>
      </c>
      <c r="R56" s="153">
        <v>45051</v>
      </c>
      <c r="S56" s="51" t="s">
        <v>6</v>
      </c>
      <c r="T56" s="51">
        <v>2</v>
      </c>
    </row>
    <row r="57" spans="1:20" s="66" customFormat="1" ht="56.25">
      <c r="A57" s="118">
        <f t="shared" si="0"/>
        <v>55</v>
      </c>
      <c r="B57" s="109" t="s">
        <v>89</v>
      </c>
      <c r="C57" s="109" t="s">
        <v>90</v>
      </c>
      <c r="D57" s="146" t="s">
        <v>180</v>
      </c>
      <c r="E57" s="145">
        <v>30000000</v>
      </c>
      <c r="F57" s="51" t="s">
        <v>92</v>
      </c>
      <c r="G57" s="189">
        <v>44927</v>
      </c>
      <c r="H57" s="189">
        <v>45283</v>
      </c>
      <c r="I57" s="119">
        <f>IFERROR(IF(Energy[[#This Row],[Start date]]="","0",DATEDIF(Energy[[#This Row],[Start date]],Energy[[#This Row],[End date]],"m")+1),"Open-ended")</f>
        <v>12</v>
      </c>
      <c r="J57" s="51" t="s">
        <v>70</v>
      </c>
      <c r="K57" s="51" t="s">
        <v>55</v>
      </c>
      <c r="L57" s="51" t="s">
        <v>176</v>
      </c>
      <c r="M57" s="66" t="s">
        <v>181</v>
      </c>
      <c r="N57" s="51" t="s">
        <v>57</v>
      </c>
      <c r="O57" s="106">
        <f>IF(Energy[[#This Row],[Currency]]="USD",E57,IF(AND(Energy[[#This Row],[Currency]]="EUR",VLOOKUP(Energy[[#This Row],[ISO]],'EXCH to USD 2022'!A:D,4,FALSE)="N"),(E57/'EXCH to USD 2022'!$F$25),E57/VLOOKUP(C57,'EXCH to USD 2022'!A:F,3,FALSE)))</f>
        <v>31533423.063440543</v>
      </c>
      <c r="P57" s="66" t="s">
        <v>182</v>
      </c>
      <c r="Q57" s="66" t="s">
        <v>111</v>
      </c>
      <c r="R57" s="123">
        <v>45021</v>
      </c>
      <c r="S57" s="51" t="s">
        <v>6</v>
      </c>
      <c r="T57" s="51">
        <v>1</v>
      </c>
    </row>
    <row r="58" spans="1:20" s="66" customFormat="1" ht="54.75" customHeight="1">
      <c r="A58" s="118">
        <f t="shared" si="0"/>
        <v>56</v>
      </c>
      <c r="B58" s="109" t="s">
        <v>89</v>
      </c>
      <c r="C58" s="109" t="s">
        <v>90</v>
      </c>
      <c r="D58" s="48" t="s">
        <v>183</v>
      </c>
      <c r="E58" s="145">
        <v>8000000</v>
      </c>
      <c r="F58" s="51" t="s">
        <v>92</v>
      </c>
      <c r="G58" s="189">
        <v>44621</v>
      </c>
      <c r="H58" s="117">
        <v>44896</v>
      </c>
      <c r="I58" s="119">
        <f>IFERROR(IF(Energy[[#This Row],[Start date]]="","0",DATEDIF(Energy[[#This Row],[Start date]],Energy[[#This Row],[End date]],"m")+1),"Open-ended")</f>
        <v>10</v>
      </c>
      <c r="J58" s="51" t="s">
        <v>70</v>
      </c>
      <c r="K58" s="51" t="s">
        <v>55</v>
      </c>
      <c r="L58" s="51" t="s">
        <v>56</v>
      </c>
      <c r="M58" s="51" t="s">
        <v>184</v>
      </c>
      <c r="N58" s="114" t="s">
        <v>57</v>
      </c>
      <c r="O58" s="106">
        <f>IF(Energy[[#This Row],[Currency]]="USD",E58,IF(AND(Energy[[#This Row],[Currency]]="EUR",VLOOKUP(Energy[[#This Row],[ISO]],'EXCH to USD 2022'!A:D,4,FALSE)="N"),(E58/'EXCH to USD 2022'!$F$25),E58/VLOOKUP(C58,'EXCH to USD 2022'!A:F,3,FALSE)))</f>
        <v>8408912.8169174772</v>
      </c>
      <c r="P58" s="51" t="s">
        <v>185</v>
      </c>
      <c r="Q58" s="66" t="s">
        <v>186</v>
      </c>
      <c r="R58" s="123">
        <v>45051</v>
      </c>
      <c r="S58" s="51" t="s">
        <v>6</v>
      </c>
      <c r="T58" s="51">
        <v>2</v>
      </c>
    </row>
    <row r="59" spans="1:20" s="66" customFormat="1" ht="54.75" customHeight="1">
      <c r="A59" s="118">
        <f>ROW()-2</f>
        <v>57</v>
      </c>
      <c r="B59" s="109" t="s">
        <v>89</v>
      </c>
      <c r="C59" s="109" t="s">
        <v>90</v>
      </c>
      <c r="D59" s="48" t="s">
        <v>187</v>
      </c>
      <c r="E59" s="145">
        <v>45000000</v>
      </c>
      <c r="F59" s="51" t="s">
        <v>92</v>
      </c>
      <c r="G59" s="189">
        <v>44927</v>
      </c>
      <c r="H59" s="189">
        <v>45261</v>
      </c>
      <c r="I59" s="119">
        <f>IFERROR(IF(Energy[[#This Row],[Start date]]="","0",DATEDIF(Energy[[#This Row],[Start date]],Energy[[#This Row],[End date]],"m")+1),"Open-ended")</f>
        <v>12</v>
      </c>
      <c r="J59" s="51" t="s">
        <v>70</v>
      </c>
      <c r="K59" s="51" t="s">
        <v>55</v>
      </c>
      <c r="L59" s="51" t="s">
        <v>56</v>
      </c>
      <c r="M59" s="51" t="s">
        <v>184</v>
      </c>
      <c r="N59" s="114" t="s">
        <v>57</v>
      </c>
      <c r="O59" s="106">
        <f>IF(Energy[[#This Row],[Currency]]="USD",E59,IF(AND(Energy[[#This Row],[Currency]]="EUR",VLOOKUP(Energy[[#This Row],[ISO]],'EXCH to USD 2022'!A:D,4,FALSE)="N"),(E59/'EXCH to USD 2022'!$F$25),E59/VLOOKUP(C59,'EXCH to USD 2022'!A:F,3,FALSE)))</f>
        <v>47300134.595160812</v>
      </c>
      <c r="P59" s="51" t="s">
        <v>185</v>
      </c>
      <c r="Q59" s="66" t="s">
        <v>186</v>
      </c>
      <c r="R59" s="123">
        <v>45051</v>
      </c>
      <c r="S59" s="51" t="s">
        <v>6</v>
      </c>
      <c r="T59" s="51">
        <v>2</v>
      </c>
    </row>
    <row r="60" spans="1:20" s="66" customFormat="1" ht="54.75" customHeight="1">
      <c r="A60" s="118">
        <f>ROW()-2</f>
        <v>58</v>
      </c>
      <c r="B60" s="109" t="s">
        <v>89</v>
      </c>
      <c r="C60" s="109" t="s">
        <v>90</v>
      </c>
      <c r="D60" s="48" t="s">
        <v>187</v>
      </c>
      <c r="E60" s="145">
        <v>65000000</v>
      </c>
      <c r="F60" s="51" t="s">
        <v>92</v>
      </c>
      <c r="G60" s="189">
        <v>45292</v>
      </c>
      <c r="H60" s="189">
        <v>45627</v>
      </c>
      <c r="I60" s="119">
        <f>IFERROR(IF(Energy[[#This Row],[Start date]]="","0",DATEDIF(Energy[[#This Row],[Start date]],Energy[[#This Row],[End date]],"m")+1),"Open-ended")</f>
        <v>12</v>
      </c>
      <c r="J60" s="51" t="s">
        <v>70</v>
      </c>
      <c r="K60" s="51" t="s">
        <v>55</v>
      </c>
      <c r="L60" s="51" t="s">
        <v>56</v>
      </c>
      <c r="M60" s="51" t="s">
        <v>184</v>
      </c>
      <c r="N60" s="114" t="s">
        <v>57</v>
      </c>
      <c r="O60" s="106">
        <f>IF(Energy[[#This Row],[Currency]]="USD",E60,IF(AND(Energy[[#This Row],[Currency]]="EUR",VLOOKUP(Energy[[#This Row],[ISO]],'EXCH to USD 2022'!A:D,4,FALSE)="N"),(E60/'EXCH to USD 2022'!$F$25),E60/VLOOKUP(C60,'EXCH to USD 2022'!A:F,3,FALSE)))</f>
        <v>68322416.63745451</v>
      </c>
      <c r="P60" s="51" t="s">
        <v>185</v>
      </c>
      <c r="Q60" s="66" t="s">
        <v>186</v>
      </c>
      <c r="R60" s="123">
        <v>45051</v>
      </c>
      <c r="S60" s="51" t="s">
        <v>6</v>
      </c>
      <c r="T60" s="51">
        <v>2</v>
      </c>
    </row>
    <row r="61" spans="1:20" s="66" customFormat="1" ht="54.75" customHeight="1">
      <c r="A61" s="118">
        <f>ROW()-2</f>
        <v>59</v>
      </c>
      <c r="B61" s="109" t="s">
        <v>89</v>
      </c>
      <c r="C61" s="109" t="s">
        <v>90</v>
      </c>
      <c r="D61" s="48" t="s">
        <v>187</v>
      </c>
      <c r="E61" s="145">
        <v>15000000</v>
      </c>
      <c r="F61" s="51" t="s">
        <v>92</v>
      </c>
      <c r="G61" s="189">
        <v>45658</v>
      </c>
      <c r="H61" s="189">
        <v>45992</v>
      </c>
      <c r="I61" s="119">
        <f>IFERROR(IF(Energy[[#This Row],[Start date]]="","0",DATEDIF(Energy[[#This Row],[Start date]],Energy[[#This Row],[End date]],"m")+1),"Open-ended")</f>
        <v>12</v>
      </c>
      <c r="J61" s="51" t="s">
        <v>70</v>
      </c>
      <c r="K61" s="51" t="s">
        <v>55</v>
      </c>
      <c r="L61" s="51" t="s">
        <v>56</v>
      </c>
      <c r="M61" s="51" t="s">
        <v>184</v>
      </c>
      <c r="N61" s="114" t="s">
        <v>57</v>
      </c>
      <c r="O61" s="106">
        <f>IF(Energy[[#This Row],[Currency]]="USD",E61,IF(AND(Energy[[#This Row],[Currency]]="EUR",VLOOKUP(Energy[[#This Row],[ISO]],'EXCH to USD 2022'!A:D,4,FALSE)="N"),(E61/'EXCH to USD 2022'!$F$25),E61/VLOOKUP(C61,'EXCH to USD 2022'!A:F,3,FALSE)))</f>
        <v>15766711.531720271</v>
      </c>
      <c r="P61" s="51" t="s">
        <v>185</v>
      </c>
      <c r="Q61" s="66" t="s">
        <v>186</v>
      </c>
      <c r="R61" s="123">
        <v>45051</v>
      </c>
      <c r="S61" s="51" t="s">
        <v>6</v>
      </c>
      <c r="T61" s="51">
        <v>2</v>
      </c>
    </row>
    <row r="62" spans="1:20" s="66" customFormat="1" ht="54.75" customHeight="1">
      <c r="A62" s="118">
        <f>ROW()-2</f>
        <v>60</v>
      </c>
      <c r="B62" s="109" t="s">
        <v>89</v>
      </c>
      <c r="C62" s="109" t="s">
        <v>90</v>
      </c>
      <c r="D62" s="48" t="s">
        <v>187</v>
      </c>
      <c r="E62" s="145">
        <v>20000000</v>
      </c>
      <c r="F62" s="51" t="s">
        <v>92</v>
      </c>
      <c r="G62" s="189">
        <v>46023</v>
      </c>
      <c r="H62" s="189">
        <v>46387</v>
      </c>
      <c r="I62" s="119">
        <f>IFERROR(IF(Energy[[#This Row],[Start date]]="","0",DATEDIF(Energy[[#This Row],[Start date]],Energy[[#This Row],[End date]],"m")+1),"Open-ended")</f>
        <v>12</v>
      </c>
      <c r="J62" s="51" t="s">
        <v>70</v>
      </c>
      <c r="K62" s="51" t="s">
        <v>55</v>
      </c>
      <c r="L62" s="51" t="s">
        <v>56</v>
      </c>
      <c r="M62" s="51" t="s">
        <v>184</v>
      </c>
      <c r="N62" s="114" t="s">
        <v>57</v>
      </c>
      <c r="O62" s="106">
        <f>IF(Energy[[#This Row],[Currency]]="USD",E62,IF(AND(Energy[[#This Row],[Currency]]="EUR",VLOOKUP(Energy[[#This Row],[ISO]],'EXCH to USD 2022'!A:D,4,FALSE)="N"),(E62/'EXCH to USD 2022'!$F$25),E62/VLOOKUP(C62,'EXCH to USD 2022'!A:F,3,FALSE)))</f>
        <v>21022282.042293694</v>
      </c>
      <c r="P62" s="51" t="s">
        <v>185</v>
      </c>
      <c r="Q62" s="66" t="s">
        <v>186</v>
      </c>
      <c r="R62" s="123">
        <v>45051</v>
      </c>
      <c r="S62" s="51" t="s">
        <v>6</v>
      </c>
      <c r="T62" s="51">
        <v>2</v>
      </c>
    </row>
    <row r="63" spans="1:20" s="66" customFormat="1" ht="33.75">
      <c r="A63" s="118">
        <f t="shared" si="0"/>
        <v>61</v>
      </c>
      <c r="B63" s="109" t="s">
        <v>89</v>
      </c>
      <c r="C63" s="109" t="s">
        <v>90</v>
      </c>
      <c r="D63" s="48" t="s">
        <v>188</v>
      </c>
      <c r="E63" s="145">
        <v>233300000</v>
      </c>
      <c r="F63" s="51" t="s">
        <v>92</v>
      </c>
      <c r="G63" s="189">
        <v>44927</v>
      </c>
      <c r="H63" s="189">
        <v>45291</v>
      </c>
      <c r="I63" s="119">
        <f>IFERROR(IF(Energy[[#This Row],[Start date]]="","0",DATEDIF(Energy[[#This Row],[Start date]],Energy[[#This Row],[End date]],"m")+1),"Open-ended")</f>
        <v>12</v>
      </c>
      <c r="J63" s="51" t="s">
        <v>54</v>
      </c>
      <c r="K63" s="51" t="s">
        <v>55</v>
      </c>
      <c r="L63" s="51" t="s">
        <v>176</v>
      </c>
      <c r="M63" s="51"/>
      <c r="N63" s="114" t="s">
        <v>172</v>
      </c>
      <c r="O63" s="106">
        <f>IF(Energy[[#This Row],[Currency]]="USD",E63,IF(AND(Energy[[#This Row],[Currency]]="EUR",VLOOKUP(Energy[[#This Row],[ISO]],'EXCH to USD 2022'!A:D,4,FALSE)="N"),(E63/'EXCH to USD 2022'!$F$25),E63/VLOOKUP(C63,'EXCH to USD 2022'!A:F,3,FALSE)))</f>
        <v>245224920.02335596</v>
      </c>
      <c r="P63" s="66" t="s">
        <v>189</v>
      </c>
      <c r="Q63" s="66" t="s">
        <v>190</v>
      </c>
      <c r="R63" s="123">
        <v>45051</v>
      </c>
      <c r="S63" s="51" t="s">
        <v>6</v>
      </c>
      <c r="T63" s="51">
        <v>2</v>
      </c>
    </row>
    <row r="64" spans="1:20" s="66" customFormat="1" ht="33.75">
      <c r="A64" s="118">
        <f t="shared" si="0"/>
        <v>62</v>
      </c>
      <c r="B64" s="109" t="s">
        <v>89</v>
      </c>
      <c r="C64" s="109" t="s">
        <v>90</v>
      </c>
      <c r="D64" s="48" t="s">
        <v>191</v>
      </c>
      <c r="E64" s="145">
        <v>110000000</v>
      </c>
      <c r="F64" s="51" t="s">
        <v>92</v>
      </c>
      <c r="G64" s="189">
        <v>44562</v>
      </c>
      <c r="H64" s="189">
        <v>44926</v>
      </c>
      <c r="I64" s="119">
        <f>IFERROR(IF(Energy[[#This Row],[Start date]]="","0",DATEDIF(Energy[[#This Row],[Start date]],Energy[[#This Row],[End date]],"m")+1),"Open-ended")</f>
        <v>12</v>
      </c>
      <c r="J64" s="51" t="s">
        <v>70</v>
      </c>
      <c r="K64" s="51" t="s">
        <v>55</v>
      </c>
      <c r="L64" s="51" t="s">
        <v>192</v>
      </c>
      <c r="M64" s="51"/>
      <c r="N64" s="114" t="s">
        <v>57</v>
      </c>
      <c r="O64" s="106">
        <f>IF(Energy[[#This Row],[Currency]]="USD",E64,IF(AND(Energy[[#This Row],[Currency]]="EUR",VLOOKUP(Energy[[#This Row],[ISO]],'EXCH to USD 2022'!A:D,4,FALSE)="N"),(E64/'EXCH to USD 2022'!$F$25),E64/VLOOKUP(C64,'EXCH to USD 2022'!A:F,3,FALSE)))</f>
        <v>115622551.23261532</v>
      </c>
      <c r="P64" s="106"/>
      <c r="Q64" s="66" t="s">
        <v>193</v>
      </c>
      <c r="R64" s="123">
        <v>45021</v>
      </c>
      <c r="S64" s="51" t="s">
        <v>6</v>
      </c>
      <c r="T64" s="51">
        <v>2</v>
      </c>
    </row>
    <row r="65" spans="1:20" s="66" customFormat="1" ht="33.75">
      <c r="A65" s="118">
        <f t="shared" si="0"/>
        <v>63</v>
      </c>
      <c r="B65" s="109" t="s">
        <v>89</v>
      </c>
      <c r="C65" s="109" t="s">
        <v>90</v>
      </c>
      <c r="D65" s="148" t="s">
        <v>194</v>
      </c>
      <c r="E65" s="145">
        <v>500000000</v>
      </c>
      <c r="F65" s="51" t="s">
        <v>92</v>
      </c>
      <c r="G65" s="189">
        <v>44835</v>
      </c>
      <c r="H65" s="117">
        <v>44896</v>
      </c>
      <c r="I65" s="119">
        <f>IFERROR(IF(Energy[[#This Row],[Start date]]="","0",DATEDIF(Energy[[#This Row],[Start date]],Energy[[#This Row],[End date]],"m")+1),"Open-ended")</f>
        <v>3</v>
      </c>
      <c r="J65" s="51" t="s">
        <v>54</v>
      </c>
      <c r="K65" s="51" t="s">
        <v>55</v>
      </c>
      <c r="L65" s="51" t="s">
        <v>176</v>
      </c>
      <c r="M65" s="51"/>
      <c r="N65" s="114" t="s">
        <v>57</v>
      </c>
      <c r="O65" s="106">
        <f>IF(Energy[[#This Row],[Currency]]="USD",E65,IF(AND(Energy[[#This Row],[Currency]]="EUR",VLOOKUP(Energy[[#This Row],[ISO]],'EXCH to USD 2022'!A:D,4,FALSE)="N"),(E65/'EXCH to USD 2022'!$F$25),E65/VLOOKUP(C65,'EXCH to USD 2022'!A:F,3,FALSE)))</f>
        <v>525557051.05734235</v>
      </c>
      <c r="P65" s="51" t="s">
        <v>195</v>
      </c>
      <c r="Q65" s="66" t="s">
        <v>196</v>
      </c>
      <c r="R65" s="123">
        <v>45051</v>
      </c>
      <c r="S65" s="51" t="s">
        <v>6</v>
      </c>
      <c r="T65" s="51">
        <v>2</v>
      </c>
    </row>
    <row r="66" spans="1:20" s="66" customFormat="1" ht="33.75">
      <c r="A66" s="118">
        <f>ROW()-2</f>
        <v>64</v>
      </c>
      <c r="B66" s="109" t="s">
        <v>89</v>
      </c>
      <c r="C66" s="109" t="s">
        <v>90</v>
      </c>
      <c r="D66" s="149" t="s">
        <v>197</v>
      </c>
      <c r="E66" s="145">
        <v>5200000000</v>
      </c>
      <c r="F66" s="51" t="s">
        <v>92</v>
      </c>
      <c r="G66" s="189">
        <v>44927</v>
      </c>
      <c r="H66" s="189">
        <v>45291</v>
      </c>
      <c r="I66" s="119">
        <f>IFERROR(IF(Energy[[#This Row],[Start date]]="","0",DATEDIF(Energy[[#This Row],[Start date]],Energy[[#This Row],[End date]],"m")+1),"Open-ended")</f>
        <v>12</v>
      </c>
      <c r="J66" s="51" t="s">
        <v>54</v>
      </c>
      <c r="K66" s="51" t="s">
        <v>55</v>
      </c>
      <c r="L66" s="51" t="s">
        <v>176</v>
      </c>
      <c r="M66" s="51"/>
      <c r="N66" s="114" t="s">
        <v>57</v>
      </c>
      <c r="O66" s="106">
        <f>IF(Energy[[#This Row],[Currency]]="USD",E66,IF(AND(Energy[[#This Row],[Currency]]="EUR",VLOOKUP(Energy[[#This Row],[ISO]],'EXCH to USD 2022'!A:D,4,FALSE)="N"),(E66/'EXCH to USD 2022'!$F$25),E66/VLOOKUP(C66,'EXCH to USD 2022'!A:F,3,FALSE)))</f>
        <v>5465793330.9963608</v>
      </c>
      <c r="P66" s="51" t="s">
        <v>195</v>
      </c>
      <c r="Q66" s="66" t="s">
        <v>196</v>
      </c>
      <c r="R66" s="123">
        <v>45051</v>
      </c>
      <c r="S66" s="51" t="s">
        <v>6</v>
      </c>
      <c r="T66" s="51">
        <v>2</v>
      </c>
    </row>
    <row r="67" spans="1:20" s="66" customFormat="1" ht="31.5" customHeight="1">
      <c r="A67" s="118">
        <f t="shared" si="0"/>
        <v>65</v>
      </c>
      <c r="B67" s="109" t="s">
        <v>89</v>
      </c>
      <c r="C67" s="109" t="s">
        <v>90</v>
      </c>
      <c r="D67" s="150" t="s">
        <v>198</v>
      </c>
      <c r="E67" s="145">
        <v>130000000</v>
      </c>
      <c r="F67" s="66" t="s">
        <v>92</v>
      </c>
      <c r="G67" s="189">
        <v>44927</v>
      </c>
      <c r="H67" s="189">
        <v>45291</v>
      </c>
      <c r="I67" s="119">
        <f>IFERROR(IF(Energy[[#This Row],[Start date]]="","0",DATEDIF(Energy[[#This Row],[Start date]],Energy[[#This Row],[End date]],"m")+1),"Open-ended")</f>
        <v>12</v>
      </c>
      <c r="J67" s="51" t="s">
        <v>70</v>
      </c>
      <c r="K67" s="51" t="s">
        <v>49</v>
      </c>
      <c r="L67" s="51" t="s">
        <v>101</v>
      </c>
      <c r="N67" s="114" t="s">
        <v>57</v>
      </c>
      <c r="O67" s="106">
        <f>IF(Energy[[#This Row],[Currency]]="USD",E67,IF(AND(Energy[[#This Row],[Currency]]="EUR",VLOOKUP(Energy[[#This Row],[ISO]],'EXCH to USD 2022'!A:D,4,FALSE)="N"),(E67/'EXCH to USD 2022'!$F$25),E67/VLOOKUP(C67,'EXCH to USD 2022'!A:F,3,FALSE)))</f>
        <v>136644833.27490902</v>
      </c>
      <c r="P67" s="66" t="s">
        <v>199</v>
      </c>
      <c r="Q67" s="151" t="s">
        <v>158</v>
      </c>
      <c r="R67" s="123">
        <v>45033</v>
      </c>
      <c r="S67" s="51" t="s">
        <v>6</v>
      </c>
      <c r="T67" s="51">
        <v>3</v>
      </c>
    </row>
    <row r="68" spans="1:20" s="66" customFormat="1" ht="42.75" customHeight="1">
      <c r="A68" s="118">
        <f t="shared" si="0"/>
        <v>66</v>
      </c>
      <c r="B68" s="109" t="s">
        <v>89</v>
      </c>
      <c r="C68" s="109" t="s">
        <v>90</v>
      </c>
      <c r="D68" s="150" t="s">
        <v>200</v>
      </c>
      <c r="E68" s="145">
        <v>225000000</v>
      </c>
      <c r="F68" s="66" t="s">
        <v>92</v>
      </c>
      <c r="G68" s="189">
        <v>44927</v>
      </c>
      <c r="H68" s="189">
        <v>45291</v>
      </c>
      <c r="I68" s="119">
        <f>IFERROR(IF(Energy[[#This Row],[Start date]]="","0",DATEDIF(Energy[[#This Row],[Start date]],Energy[[#This Row],[End date]],"m")+1),"Open-ended")</f>
        <v>12</v>
      </c>
      <c r="J68" s="51" t="s">
        <v>70</v>
      </c>
      <c r="K68" s="51" t="s">
        <v>55</v>
      </c>
      <c r="L68" s="51" t="s">
        <v>56</v>
      </c>
      <c r="M68" s="51" t="s">
        <v>103</v>
      </c>
      <c r="N68" s="114" t="s">
        <v>57</v>
      </c>
      <c r="O68" s="106">
        <f>IF(Energy[[#This Row],[Currency]]="USD",E68,IF(AND(Energy[[#This Row],[Currency]]="EUR",VLOOKUP(Energy[[#This Row],[ISO]],'EXCH to USD 2022'!A:D,4,FALSE)="N"),(E68/'EXCH to USD 2022'!$F$25),E68/VLOOKUP(C68,'EXCH to USD 2022'!A:F,3,FALSE)))</f>
        <v>236500672.97580406</v>
      </c>
      <c r="P68" s="107"/>
      <c r="Q68" s="151" t="s">
        <v>201</v>
      </c>
      <c r="R68" s="123">
        <v>45033</v>
      </c>
      <c r="S68" s="51" t="s">
        <v>6</v>
      </c>
      <c r="T68" s="51">
        <v>3</v>
      </c>
    </row>
    <row r="69" spans="1:20" s="66" customFormat="1" ht="56.25">
      <c r="A69" s="118">
        <f t="shared" si="0"/>
        <v>67</v>
      </c>
      <c r="B69" s="109" t="s">
        <v>89</v>
      </c>
      <c r="C69" s="109" t="s">
        <v>90</v>
      </c>
      <c r="D69" s="48" t="s">
        <v>202</v>
      </c>
      <c r="E69" s="145">
        <v>558000000</v>
      </c>
      <c r="F69" s="51" t="s">
        <v>92</v>
      </c>
      <c r="G69" s="189">
        <v>44944</v>
      </c>
      <c r="H69" s="189">
        <v>45291</v>
      </c>
      <c r="I69" s="119">
        <f>IFERROR(IF(Energy[[#This Row],[Start date]]="","0",DATEDIF(Energy[[#This Row],[Start date]],Energy[[#This Row],[End date]],"m")+1),"Open-ended")</f>
        <v>12</v>
      </c>
      <c r="J69" s="51" t="s">
        <v>48</v>
      </c>
      <c r="K69" s="51" t="s">
        <v>61</v>
      </c>
      <c r="L69" s="51" t="s">
        <v>50</v>
      </c>
      <c r="M69" s="51"/>
      <c r="N69" s="152" t="s">
        <v>86</v>
      </c>
      <c r="O69" s="106">
        <f>IF(Energy[[#This Row],[Currency]]="USD",E69,IF(AND(Energy[[#This Row],[Currency]]="EUR",VLOOKUP(Energy[[#This Row],[ISO]],'EXCH to USD 2022'!A:D,4,FALSE)="N"),(E69/'EXCH to USD 2022'!$F$25),E69/VLOOKUP(C69,'EXCH to USD 2022'!A:F,3,FALSE)))</f>
        <v>586521668.97999406</v>
      </c>
      <c r="P69" s="106"/>
      <c r="Q69" s="66" t="s">
        <v>203</v>
      </c>
      <c r="R69" s="123">
        <v>45021</v>
      </c>
      <c r="S69" s="51" t="s">
        <v>6</v>
      </c>
      <c r="T69" s="51">
        <v>2</v>
      </c>
    </row>
    <row r="70" spans="1:20" s="66" customFormat="1" ht="90">
      <c r="A70" s="118">
        <f>ROW()-2</f>
        <v>68</v>
      </c>
      <c r="B70" s="109" t="s">
        <v>89</v>
      </c>
      <c r="C70" s="109" t="s">
        <v>90</v>
      </c>
      <c r="D70" s="48" t="s">
        <v>204</v>
      </c>
      <c r="E70" s="145">
        <v>120000000</v>
      </c>
      <c r="F70" s="51" t="s">
        <v>92</v>
      </c>
      <c r="G70" s="189">
        <v>44927</v>
      </c>
      <c r="H70" s="189">
        <v>45261</v>
      </c>
      <c r="I70" s="119">
        <f>IFERROR(IF(Energy[[#This Row],[Start date]]="","0",DATEDIF(Energy[[#This Row],[Start date]],Energy[[#This Row],[End date]],"m")+1),"Open-ended")</f>
        <v>12</v>
      </c>
      <c r="J70" s="51" t="s">
        <v>54</v>
      </c>
      <c r="K70" s="51" t="s">
        <v>55</v>
      </c>
      <c r="L70" s="51" t="s">
        <v>192</v>
      </c>
      <c r="M70" s="51" t="s">
        <v>205</v>
      </c>
      <c r="N70" s="114" t="s">
        <v>86</v>
      </c>
      <c r="O70" s="106">
        <f>IF(Energy[[#This Row],[Currency]]="USD",E70,IF(AND(Energy[[#This Row],[Currency]]="EUR",VLOOKUP(Energy[[#This Row],[ISO]],'EXCH to USD 2022'!A:D,4,FALSE)="N"),(E70/'EXCH to USD 2022'!$F$25),E70/VLOOKUP(C70,'EXCH to USD 2022'!A:F,3,FALSE)))</f>
        <v>126133692.25376217</v>
      </c>
      <c r="P70" s="106"/>
      <c r="Q70" s="151" t="s">
        <v>206</v>
      </c>
      <c r="R70" s="123">
        <v>45051</v>
      </c>
      <c r="S70" s="51" t="s">
        <v>6</v>
      </c>
      <c r="T70" s="51">
        <v>3</v>
      </c>
    </row>
    <row r="71" spans="1:20" s="66" customFormat="1" ht="112.5">
      <c r="A71" s="118">
        <f>ROW()-2</f>
        <v>69</v>
      </c>
      <c r="B71" s="109" t="s">
        <v>89</v>
      </c>
      <c r="C71" s="109" t="s">
        <v>90</v>
      </c>
      <c r="D71" s="48" t="s">
        <v>207</v>
      </c>
      <c r="E71" s="145">
        <v>100000000</v>
      </c>
      <c r="F71" s="51" t="s">
        <v>92</v>
      </c>
      <c r="G71" s="189">
        <v>44927</v>
      </c>
      <c r="H71" s="189">
        <v>45261</v>
      </c>
      <c r="I71" s="119">
        <f>IFERROR(IF(Energy[[#This Row],[Start date]]="","0",DATEDIF(Energy[[#This Row],[Start date]],Energy[[#This Row],[End date]],"m")+1),"Open-ended")</f>
        <v>12</v>
      </c>
      <c r="J71" s="51" t="s">
        <v>54</v>
      </c>
      <c r="K71" s="51" t="s">
        <v>55</v>
      </c>
      <c r="L71" s="51" t="s">
        <v>50</v>
      </c>
      <c r="N71" s="114" t="s">
        <v>86</v>
      </c>
      <c r="O71" s="106">
        <f>IF(Energy[[#This Row],[Currency]]="USD",E71,IF(AND(Energy[[#This Row],[Currency]]="EUR",VLOOKUP(Energy[[#This Row],[ISO]],'EXCH to USD 2022'!A:D,4,FALSE)="N"),(E71/'EXCH to USD 2022'!$F$25),E71/VLOOKUP(C71,'EXCH to USD 2022'!A:F,3,FALSE)))</f>
        <v>105111410.21146847</v>
      </c>
      <c r="P71" s="106"/>
      <c r="Q71" s="151" t="s">
        <v>208</v>
      </c>
      <c r="R71" s="123">
        <v>45056</v>
      </c>
      <c r="S71" s="51" t="s">
        <v>6</v>
      </c>
      <c r="T71" s="51">
        <v>3</v>
      </c>
    </row>
    <row r="72" spans="1:20" s="66" customFormat="1" ht="71.25" customHeight="1">
      <c r="A72" s="118">
        <f>ROW()-2</f>
        <v>70</v>
      </c>
      <c r="B72" s="109" t="s">
        <v>89</v>
      </c>
      <c r="C72" s="109" t="s">
        <v>90</v>
      </c>
      <c r="D72" s="48" t="s">
        <v>209</v>
      </c>
      <c r="E72" s="145">
        <v>200000000</v>
      </c>
      <c r="F72" s="51" t="s">
        <v>92</v>
      </c>
      <c r="G72" s="189">
        <v>44927</v>
      </c>
      <c r="H72" s="189">
        <v>45261</v>
      </c>
      <c r="I72" s="119">
        <f>IFERROR(IF(Energy[[#This Row],[Start date]]="","0",DATEDIF(Energy[[#This Row],[Start date]],Energy[[#This Row],[End date]],"m")+1),"Open-ended")</f>
        <v>12</v>
      </c>
      <c r="J72" s="51" t="s">
        <v>54</v>
      </c>
      <c r="K72" s="51" t="s">
        <v>55</v>
      </c>
      <c r="L72" s="51" t="s">
        <v>163</v>
      </c>
      <c r="M72" s="51" t="s">
        <v>210</v>
      </c>
      <c r="N72" s="66" t="s">
        <v>78</v>
      </c>
      <c r="O72" s="106">
        <f>IF(Energy[[#This Row],[Currency]]="USD",E72,IF(AND(Energy[[#This Row],[Currency]]="EUR",VLOOKUP(Energy[[#This Row],[ISO]],'EXCH to USD 2022'!A:D,4,FALSE)="N"),(E72/'EXCH to USD 2022'!$F$25),E72/VLOOKUP(C72,'EXCH to USD 2022'!A:F,3,FALSE)))</f>
        <v>210222820.42293695</v>
      </c>
      <c r="P72" s="51" t="s">
        <v>211</v>
      </c>
      <c r="Q72" s="151" t="s">
        <v>212</v>
      </c>
      <c r="R72" s="123">
        <v>45056</v>
      </c>
      <c r="S72" s="51" t="s">
        <v>6</v>
      </c>
      <c r="T72" s="51">
        <v>3</v>
      </c>
    </row>
    <row r="73" spans="1:20" s="66" customFormat="1" ht="78.75">
      <c r="A73" s="118">
        <f>ROW()-2</f>
        <v>71</v>
      </c>
      <c r="B73" s="109" t="s">
        <v>89</v>
      </c>
      <c r="C73" s="109" t="s">
        <v>90</v>
      </c>
      <c r="D73" s="48" t="s">
        <v>213</v>
      </c>
      <c r="E73" s="145">
        <v>200000000</v>
      </c>
      <c r="F73" s="51" t="s">
        <v>92</v>
      </c>
      <c r="G73" s="189">
        <v>45292</v>
      </c>
      <c r="H73" s="189">
        <v>45992</v>
      </c>
      <c r="I73" s="119">
        <f>IFERROR(IF(Energy[[#This Row],[Start date]]="","0",DATEDIF(Energy[[#This Row],[Start date]],Energy[[#This Row],[End date]],"m")+1),"Open-ended")</f>
        <v>24</v>
      </c>
      <c r="J73" s="51" t="s">
        <v>54</v>
      </c>
      <c r="K73" s="51" t="s">
        <v>55</v>
      </c>
      <c r="L73" s="51" t="s">
        <v>163</v>
      </c>
      <c r="M73" s="51" t="s">
        <v>210</v>
      </c>
      <c r="N73" s="66" t="s">
        <v>78</v>
      </c>
      <c r="O73" s="106">
        <f>IF(Energy[[#This Row],[Currency]]="USD",E73,IF(AND(Energy[[#This Row],[Currency]]="EUR",VLOOKUP(Energy[[#This Row],[ISO]],'EXCH to USD 2022'!A:D,4,FALSE)="N"),(E73/'EXCH to USD 2022'!$F$25),E73/VLOOKUP(C73,'EXCH to USD 2022'!A:F,3,FALSE)))</f>
        <v>210222820.42293695</v>
      </c>
      <c r="P73" s="51" t="s">
        <v>211</v>
      </c>
      <c r="Q73" s="151" t="s">
        <v>212</v>
      </c>
      <c r="R73" s="123">
        <v>45056</v>
      </c>
      <c r="S73" s="51" t="s">
        <v>6</v>
      </c>
      <c r="T73" s="51">
        <v>3</v>
      </c>
    </row>
    <row r="74" spans="1:20" s="66" customFormat="1" ht="45">
      <c r="A74" s="118">
        <f t="shared" si="0"/>
        <v>72</v>
      </c>
      <c r="B74" s="109" t="s">
        <v>214</v>
      </c>
      <c r="C74" s="109" t="s">
        <v>215</v>
      </c>
      <c r="D74" s="108" t="s">
        <v>216</v>
      </c>
      <c r="E74" s="50">
        <v>1670000000</v>
      </c>
      <c r="F74" s="51" t="s">
        <v>92</v>
      </c>
      <c r="G74" s="117">
        <v>44228</v>
      </c>
      <c r="H74" s="117">
        <v>45108</v>
      </c>
      <c r="I74" s="119">
        <f>IFERROR(IF(Energy[[#This Row],[Start date]]="","0",DATEDIF(Energy[[#This Row],[Start date]],Energy[[#This Row],[End date]],"m")+1),"Open-ended")</f>
        <v>30</v>
      </c>
      <c r="J74" s="51" t="s">
        <v>48</v>
      </c>
      <c r="K74" s="51" t="s">
        <v>61</v>
      </c>
      <c r="L74" s="109" t="s">
        <v>56</v>
      </c>
      <c r="M74" s="51" t="s">
        <v>217</v>
      </c>
      <c r="N74" s="109" t="s">
        <v>94</v>
      </c>
      <c r="O74" s="106">
        <f>IF(Energy[[#This Row],[Currency]]="USD",E74,IF(AND(Energy[[#This Row],[Currency]]="EUR",VLOOKUP(Energy[[#This Row],[ISO]],'EXCH to USD 2022'!A:D,4,FALSE)="N"),(E74/'EXCH to USD 2022'!$F$25),E74/VLOOKUP(C74,'EXCH to USD 2022'!A:F,3,FALSE)))</f>
        <v>1755360550.5315235</v>
      </c>
      <c r="P74" s="109" t="s">
        <v>218</v>
      </c>
      <c r="Q74" s="61" t="s">
        <v>219</v>
      </c>
      <c r="R74" s="153">
        <v>45057</v>
      </c>
      <c r="S74" s="109" t="s">
        <v>6</v>
      </c>
      <c r="T74" s="51">
        <v>1</v>
      </c>
    </row>
    <row r="75" spans="1:20" s="66" customFormat="1" ht="45">
      <c r="A75" s="118">
        <f t="shared" si="0"/>
        <v>73</v>
      </c>
      <c r="B75" s="109" t="s">
        <v>214</v>
      </c>
      <c r="C75" s="109" t="s">
        <v>215</v>
      </c>
      <c r="D75" s="108" t="s">
        <v>220</v>
      </c>
      <c r="E75" s="50">
        <v>72000000</v>
      </c>
      <c r="F75" s="51" t="s">
        <v>92</v>
      </c>
      <c r="G75" s="117">
        <v>44470</v>
      </c>
      <c r="H75" s="117">
        <v>44470</v>
      </c>
      <c r="I75" s="119">
        <f>IFERROR(IF(Energy[[#This Row],[Start date]]="","0",DATEDIF(Energy[[#This Row],[Start date]],Energy[[#This Row],[End date]],"m")+1),"Open-ended")</f>
        <v>1</v>
      </c>
      <c r="J75" s="51" t="s">
        <v>54</v>
      </c>
      <c r="K75" s="51" t="s">
        <v>55</v>
      </c>
      <c r="L75" s="109" t="s">
        <v>56</v>
      </c>
      <c r="M75" s="51" t="s">
        <v>221</v>
      </c>
      <c r="N75" s="109" t="s">
        <v>94</v>
      </c>
      <c r="O75" s="106">
        <f>IF(Energy[[#This Row],[Currency]]="USD",E75,IF(AND(Energy[[#This Row],[Currency]]="EUR",VLOOKUP(Energy[[#This Row],[ISO]],'EXCH to USD 2022'!A:D,4,FALSE)="N"),(E75/'EXCH to USD 2022'!$F$25),E75/VLOOKUP(C75,'EXCH to USD 2022'!A:F,3,FALSE)))</f>
        <v>75680215.352257296</v>
      </c>
      <c r="P75" s="109" t="s">
        <v>222</v>
      </c>
      <c r="Q75" s="97" t="s">
        <v>223</v>
      </c>
      <c r="R75" s="153">
        <v>44952</v>
      </c>
      <c r="S75" s="109" t="s">
        <v>6</v>
      </c>
      <c r="T75" s="51">
        <v>1</v>
      </c>
    </row>
    <row r="76" spans="1:20" s="66" customFormat="1" ht="101.25">
      <c r="A76" s="118">
        <f t="shared" si="0"/>
        <v>74</v>
      </c>
      <c r="B76" s="109" t="s">
        <v>214</v>
      </c>
      <c r="C76" s="109" t="s">
        <v>215</v>
      </c>
      <c r="D76" s="108" t="s">
        <v>224</v>
      </c>
      <c r="E76" s="50">
        <v>3491000000</v>
      </c>
      <c r="F76" s="51" t="s">
        <v>92</v>
      </c>
      <c r="G76" s="117">
        <v>44621</v>
      </c>
      <c r="H76" s="117">
        <v>45016</v>
      </c>
      <c r="I76" s="119">
        <f>IFERROR(IF(Energy[[#This Row],[Start date]]="","0",DATEDIF(Energy[[#This Row],[Start date]],Energy[[#This Row],[End date]],"m")+1),"Open-ended")</f>
        <v>13</v>
      </c>
      <c r="J76" s="51" t="s">
        <v>48</v>
      </c>
      <c r="K76" s="51" t="s">
        <v>49</v>
      </c>
      <c r="L76" s="109" t="s">
        <v>98</v>
      </c>
      <c r="M76" s="51"/>
      <c r="N76" s="109" t="s">
        <v>225</v>
      </c>
      <c r="O76" s="106">
        <f>IF(Energy[[#This Row],[Currency]]="USD",E76,IF(AND(Energy[[#This Row],[Currency]]="EUR",VLOOKUP(Energy[[#This Row],[ISO]],'EXCH to USD 2022'!A:D,4,FALSE)="N"),(E76/'EXCH to USD 2022'!$F$25),E76/VLOOKUP(C76,'EXCH to USD 2022'!A:F,3,FALSE)))</f>
        <v>3669439330.4823642</v>
      </c>
      <c r="P76" s="109" t="s">
        <v>226</v>
      </c>
      <c r="Q76" s="97" t="s">
        <v>227</v>
      </c>
      <c r="R76" s="153">
        <v>45057</v>
      </c>
      <c r="S76" s="109" t="s">
        <v>6</v>
      </c>
      <c r="T76" s="51">
        <v>1</v>
      </c>
    </row>
    <row r="77" spans="1:20" s="66" customFormat="1" ht="67.5">
      <c r="A77" s="118">
        <f t="shared" si="0"/>
        <v>75</v>
      </c>
      <c r="B77" s="109" t="s">
        <v>214</v>
      </c>
      <c r="C77" s="109" t="s">
        <v>215</v>
      </c>
      <c r="D77" s="108" t="s">
        <v>228</v>
      </c>
      <c r="E77" s="50">
        <v>1081330000</v>
      </c>
      <c r="F77" s="51" t="s">
        <v>92</v>
      </c>
      <c r="G77" s="117">
        <v>44621</v>
      </c>
      <c r="H77" s="117">
        <v>44986</v>
      </c>
      <c r="I77" s="119">
        <f>IFERROR(IF(Energy[[#This Row],[Start date]]="","0",DATEDIF(Energy[[#This Row],[Start date]],Energy[[#This Row],[End date]],"m")+1),"Open-ended")</f>
        <v>13</v>
      </c>
      <c r="J77" s="51" t="s">
        <v>48</v>
      </c>
      <c r="K77" s="51" t="s">
        <v>49</v>
      </c>
      <c r="L77" s="51" t="s">
        <v>50</v>
      </c>
      <c r="M77" s="51"/>
      <c r="N77" s="51" t="s">
        <v>51</v>
      </c>
      <c r="O77" s="106">
        <f>IF(Energy[[#This Row],[Currency]]="USD",E77,IF(AND(Energy[[#This Row],[Currency]]="EUR",VLOOKUP(Energy[[#This Row],[ISO]],'EXCH to USD 2022'!A:D,4,FALSE)="N"),(E77/'EXCH to USD 2022'!$F$25),E77/VLOOKUP(C77,'EXCH to USD 2022'!A:F,3,FALSE)))</f>
        <v>1136601212.0396721</v>
      </c>
      <c r="P77" s="109" t="s">
        <v>229</v>
      </c>
      <c r="Q77" s="97" t="s">
        <v>230</v>
      </c>
      <c r="R77" s="153">
        <v>45057</v>
      </c>
      <c r="S77" s="109" t="s">
        <v>6</v>
      </c>
      <c r="T77" s="51">
        <v>1</v>
      </c>
    </row>
    <row r="78" spans="1:20" s="66" customFormat="1" ht="45">
      <c r="A78" s="118">
        <f t="shared" si="0"/>
        <v>76</v>
      </c>
      <c r="B78" s="109" t="s">
        <v>214</v>
      </c>
      <c r="C78" s="109" t="s">
        <v>215</v>
      </c>
      <c r="D78" s="108" t="s">
        <v>231</v>
      </c>
      <c r="E78" s="50">
        <v>808000000</v>
      </c>
      <c r="F78" s="51" t="s">
        <v>92</v>
      </c>
      <c r="G78" s="117">
        <v>44621</v>
      </c>
      <c r="H78" s="117">
        <v>44986</v>
      </c>
      <c r="I78" s="119">
        <f>IFERROR(IF(Energy[[#This Row],[Start date]]="","0",DATEDIF(Energy[[#This Row],[Start date]],Energy[[#This Row],[End date]],"m")+1),"Open-ended")</f>
        <v>13</v>
      </c>
      <c r="J78" s="51" t="s">
        <v>54</v>
      </c>
      <c r="K78" s="51" t="s">
        <v>55</v>
      </c>
      <c r="L78" s="109" t="s">
        <v>98</v>
      </c>
      <c r="M78" s="51" t="s">
        <v>232</v>
      </c>
      <c r="N78" s="109" t="s">
        <v>2147</v>
      </c>
      <c r="O78" s="106">
        <f>IF(Energy[[#This Row],[Currency]]="USD",E78,IF(AND(Energy[[#This Row],[Currency]]="EUR",VLOOKUP(Energy[[#This Row],[ISO]],'EXCH to USD 2022'!A:D,4,FALSE)="N"),(E78/'EXCH to USD 2022'!$F$25),E78/VLOOKUP(C78,'EXCH to USD 2022'!A:F,3,FALSE)))</f>
        <v>849300194.5086652</v>
      </c>
      <c r="P78" s="109" t="s">
        <v>233</v>
      </c>
      <c r="Q78" s="97" t="s">
        <v>234</v>
      </c>
      <c r="R78" s="153">
        <v>45057</v>
      </c>
      <c r="S78" s="109" t="s">
        <v>6</v>
      </c>
      <c r="T78" s="51">
        <v>1</v>
      </c>
    </row>
    <row r="79" spans="1:20" s="66" customFormat="1" ht="33.75">
      <c r="A79" s="118">
        <f t="shared" si="0"/>
        <v>77</v>
      </c>
      <c r="B79" s="109" t="s">
        <v>214</v>
      </c>
      <c r="C79" s="109" t="s">
        <v>215</v>
      </c>
      <c r="D79" s="108" t="s">
        <v>235</v>
      </c>
      <c r="E79" s="50">
        <v>0</v>
      </c>
      <c r="F79" s="51" t="s">
        <v>92</v>
      </c>
      <c r="G79" s="117">
        <v>44470</v>
      </c>
      <c r="H79" s="117"/>
      <c r="I79" s="119" t="str">
        <f>IFERROR(IF(Energy[[#This Row],[Start date]]="","0",DATEDIF(Energy[[#This Row],[Start date]],Energy[[#This Row],[End date]],"m")+1),"Open-ended")</f>
        <v>Open-ended</v>
      </c>
      <c r="J79" s="51" t="s">
        <v>107</v>
      </c>
      <c r="K79" s="109"/>
      <c r="L79" s="51" t="s">
        <v>50</v>
      </c>
      <c r="M79" s="109"/>
      <c r="N79" s="109" t="s">
        <v>86</v>
      </c>
      <c r="O79" s="106">
        <f>IF(Energy[[#This Row],[Currency]]="USD",E79,IF(AND(Energy[[#This Row],[Currency]]="EUR",VLOOKUP(Energy[[#This Row],[ISO]],'EXCH to USD 2022'!A:D,4,FALSE)="N"),(E79/'EXCH to USD 2022'!$F$25),E79/VLOOKUP(C79,'EXCH to USD 2022'!A:F,3,FALSE)))</f>
        <v>0</v>
      </c>
      <c r="P79" s="109"/>
      <c r="Q79" s="109" t="s">
        <v>236</v>
      </c>
      <c r="R79" s="153">
        <v>44952</v>
      </c>
      <c r="S79" s="109" t="s">
        <v>6</v>
      </c>
      <c r="T79" s="51">
        <v>1</v>
      </c>
    </row>
    <row r="80" spans="1:20" s="66" customFormat="1" ht="56.25">
      <c r="A80" s="118">
        <f t="shared" si="0"/>
        <v>78</v>
      </c>
      <c r="B80" s="109" t="s">
        <v>214</v>
      </c>
      <c r="C80" s="109" t="s">
        <v>215</v>
      </c>
      <c r="D80" s="108" t="s">
        <v>237</v>
      </c>
      <c r="E80" s="50">
        <v>0</v>
      </c>
      <c r="F80" s="51" t="s">
        <v>92</v>
      </c>
      <c r="G80" s="117">
        <v>44470</v>
      </c>
      <c r="H80" s="117"/>
      <c r="I80" s="119" t="str">
        <f>IFERROR(IF(Energy[[#This Row],[Start date]]="","0",DATEDIF(Energy[[#This Row],[Start date]],Energy[[#This Row],[End date]],"m")+1),"Open-ended")</f>
        <v>Open-ended</v>
      </c>
      <c r="J80" s="109" t="s">
        <v>107</v>
      </c>
      <c r="K80" s="109"/>
      <c r="L80" s="51" t="s">
        <v>50</v>
      </c>
      <c r="M80" s="109"/>
      <c r="N80" s="109" t="s">
        <v>86</v>
      </c>
      <c r="O80" s="106">
        <f>IF(Energy[[#This Row],[Currency]]="USD",E80,IF(AND(Energy[[#This Row],[Currency]]="EUR",VLOOKUP(Energy[[#This Row],[ISO]],'EXCH to USD 2022'!A:D,4,FALSE)="N"),(E80/'EXCH to USD 2022'!$F$25),E80/VLOOKUP(C80,'EXCH to USD 2022'!A:F,3,FALSE)))</f>
        <v>0</v>
      </c>
      <c r="P80" s="109"/>
      <c r="Q80" s="109"/>
      <c r="R80" s="153">
        <v>44952</v>
      </c>
      <c r="S80" s="109" t="s">
        <v>6</v>
      </c>
      <c r="T80" s="51">
        <v>1</v>
      </c>
    </row>
    <row r="81" spans="1:20" s="66" customFormat="1" ht="101.25">
      <c r="A81" s="118">
        <f t="shared" si="0"/>
        <v>79</v>
      </c>
      <c r="B81" s="109" t="s">
        <v>214</v>
      </c>
      <c r="C81" s="109" t="s">
        <v>215</v>
      </c>
      <c r="D81" s="108" t="s">
        <v>238</v>
      </c>
      <c r="E81" s="50">
        <v>2378000000</v>
      </c>
      <c r="F81" s="51" t="s">
        <v>92</v>
      </c>
      <c r="G81" s="117">
        <v>44866</v>
      </c>
      <c r="H81" s="117">
        <v>44986</v>
      </c>
      <c r="I81" s="119">
        <f>IFERROR(IF(Energy[[#This Row],[Start date]]="","0",DATEDIF(Energy[[#This Row],[Start date]],Energy[[#This Row],[End date]],"m")+1),"Open-ended")</f>
        <v>5</v>
      </c>
      <c r="J81" s="51" t="s">
        <v>54</v>
      </c>
      <c r="K81" s="51" t="s">
        <v>239</v>
      </c>
      <c r="L81" s="109" t="s">
        <v>98</v>
      </c>
      <c r="M81" s="51" t="s">
        <v>240</v>
      </c>
      <c r="N81" s="109" t="s">
        <v>94</v>
      </c>
      <c r="O81" s="106">
        <f>IF(Energy[[#This Row],[Currency]]="USD",E81,IF(AND(Energy[[#This Row],[Currency]]="EUR",VLOOKUP(Energy[[#This Row],[ISO]],'EXCH to USD 2022'!A:D,4,FALSE)="N"),(E81/'EXCH to USD 2022'!$F$25),E81/VLOOKUP(C81,'EXCH to USD 2022'!A:F,3,FALSE)))</f>
        <v>2499549334.8287201</v>
      </c>
      <c r="P81" s="109"/>
      <c r="Q81" s="109" t="s">
        <v>241</v>
      </c>
      <c r="R81" s="153">
        <v>45057</v>
      </c>
      <c r="S81" s="109" t="s">
        <v>6</v>
      </c>
      <c r="T81" s="51">
        <v>1</v>
      </c>
    </row>
    <row r="82" spans="1:20" s="66" customFormat="1" ht="101.25">
      <c r="A82" s="118">
        <f t="shared" si="0"/>
        <v>80</v>
      </c>
      <c r="B82" s="109" t="s">
        <v>214</v>
      </c>
      <c r="C82" s="109" t="s">
        <v>215</v>
      </c>
      <c r="D82" s="108" t="s">
        <v>242</v>
      </c>
      <c r="E82" s="50">
        <v>138000000</v>
      </c>
      <c r="F82" s="51" t="s">
        <v>92</v>
      </c>
      <c r="G82" s="117">
        <v>44866</v>
      </c>
      <c r="H82" s="117">
        <v>44986</v>
      </c>
      <c r="I82" s="119">
        <f>IFERROR(IF(Energy[[#This Row],[Start date]]="","0",DATEDIF(Energy[[#This Row],[Start date]],Energy[[#This Row],[End date]],"m")+1),"Open-ended")</f>
        <v>5</v>
      </c>
      <c r="J82" s="51" t="s">
        <v>48</v>
      </c>
      <c r="K82" s="51" t="s">
        <v>49</v>
      </c>
      <c r="L82" s="109" t="s">
        <v>101</v>
      </c>
      <c r="M82" s="51"/>
      <c r="N82" s="109" t="s">
        <v>94</v>
      </c>
      <c r="O82" s="106">
        <f>IF(Energy[[#This Row],[Currency]]="USD",E82,IF(AND(Energy[[#This Row],[Currency]]="EUR",VLOOKUP(Energy[[#This Row],[ISO]],'EXCH to USD 2022'!A:D,4,FALSE)="N"),(E82/'EXCH to USD 2022'!$F$25),E82/VLOOKUP(C82,'EXCH to USD 2022'!A:F,3,FALSE)))</f>
        <v>145053746.0918265</v>
      </c>
      <c r="P82" s="109" t="s">
        <v>229</v>
      </c>
      <c r="Q82" s="109" t="s">
        <v>241</v>
      </c>
      <c r="R82" s="153">
        <v>44952</v>
      </c>
      <c r="S82" s="109" t="s">
        <v>6</v>
      </c>
      <c r="T82" s="51">
        <v>1</v>
      </c>
    </row>
    <row r="83" spans="1:20" s="66" customFormat="1" ht="33.75">
      <c r="A83" s="118">
        <f t="shared" si="0"/>
        <v>81</v>
      </c>
      <c r="B83" s="109" t="s">
        <v>214</v>
      </c>
      <c r="C83" s="109" t="s">
        <v>215</v>
      </c>
      <c r="D83" s="108" t="s">
        <v>243</v>
      </c>
      <c r="E83" s="50">
        <v>13000000</v>
      </c>
      <c r="F83" s="51" t="s">
        <v>92</v>
      </c>
      <c r="G83" s="117">
        <v>44621</v>
      </c>
      <c r="H83" s="117">
        <v>44986</v>
      </c>
      <c r="I83" s="119">
        <f>IFERROR(IF(Energy[[#This Row],[Start date]]="","0",DATEDIF(Energy[[#This Row],[Start date]],Energy[[#This Row],[End date]],"m")+1),"Open-ended")</f>
        <v>13</v>
      </c>
      <c r="J83" s="51" t="s">
        <v>107</v>
      </c>
      <c r="K83" s="51"/>
      <c r="L83" s="109" t="s">
        <v>98</v>
      </c>
      <c r="M83" s="51"/>
      <c r="N83" s="109" t="s">
        <v>244</v>
      </c>
      <c r="O83" s="106">
        <f>IF(Energy[[#This Row],[Currency]]="USD",E83,IF(AND(Energy[[#This Row],[Currency]]="EUR",VLOOKUP(Energy[[#This Row],[ISO]],'EXCH to USD 2022'!A:D,4,FALSE)="N"),(E83/'EXCH to USD 2022'!$F$25),E83/VLOOKUP(C83,'EXCH to USD 2022'!A:F,3,FALSE)))</f>
        <v>13664483.327490902</v>
      </c>
      <c r="P83" s="109" t="s">
        <v>245</v>
      </c>
      <c r="Q83" s="109"/>
      <c r="R83" s="153">
        <v>45057</v>
      </c>
      <c r="S83" s="109" t="s">
        <v>6</v>
      </c>
      <c r="T83" s="51">
        <v>1</v>
      </c>
    </row>
    <row r="84" spans="1:20" s="66" customFormat="1" ht="22.5">
      <c r="A84" s="118">
        <f t="shared" si="0"/>
        <v>82</v>
      </c>
      <c r="B84" s="109" t="s">
        <v>214</v>
      </c>
      <c r="C84" s="109" t="s">
        <v>215</v>
      </c>
      <c r="D84" s="108" t="s">
        <v>246</v>
      </c>
      <c r="E84" s="50">
        <v>0</v>
      </c>
      <c r="F84" s="51" t="s">
        <v>92</v>
      </c>
      <c r="G84" s="117">
        <v>44835</v>
      </c>
      <c r="H84" s="117">
        <v>45016</v>
      </c>
      <c r="I84" s="119">
        <f>IFERROR(IF(Energy[[#This Row],[Start date]]="","0",DATEDIF(Energy[[#This Row],[Start date]],Energy[[#This Row],[End date]],"m")+1),"Open-ended")</f>
        <v>6</v>
      </c>
      <c r="J84" s="109" t="s">
        <v>107</v>
      </c>
      <c r="K84" s="109"/>
      <c r="L84" s="51" t="s">
        <v>98</v>
      </c>
      <c r="M84" s="109"/>
      <c r="N84" s="109" t="s">
        <v>57</v>
      </c>
      <c r="O84" s="106">
        <f>IF(Energy[[#This Row],[Currency]]="USD",E84,IF(AND(Energy[[#This Row],[Currency]]="EUR",VLOOKUP(Energy[[#This Row],[ISO]],'EXCH to USD 2022'!A:D,4,FALSE)="N"),(E84/'EXCH to USD 2022'!$F$25),E84/VLOOKUP(C84,'EXCH to USD 2022'!A:F,3,FALSE)))</f>
        <v>0</v>
      </c>
      <c r="P84" s="109"/>
      <c r="Q84" s="61" t="s">
        <v>247</v>
      </c>
      <c r="R84" s="153">
        <v>44952</v>
      </c>
      <c r="S84" s="109" t="s">
        <v>6</v>
      </c>
      <c r="T84" s="51">
        <v>1</v>
      </c>
    </row>
    <row r="85" spans="1:20" s="66" customFormat="1" ht="26.25" customHeight="1" thickBot="1">
      <c r="A85" s="118">
        <f t="shared" si="0"/>
        <v>83</v>
      </c>
      <c r="B85" s="109" t="s">
        <v>214</v>
      </c>
      <c r="C85" s="109" t="s">
        <v>215</v>
      </c>
      <c r="D85" s="48" t="s">
        <v>248</v>
      </c>
      <c r="E85" s="50">
        <v>0</v>
      </c>
      <c r="F85" s="51" t="s">
        <v>92</v>
      </c>
      <c r="G85" s="206">
        <v>45017</v>
      </c>
      <c r="H85" s="117"/>
      <c r="I85" s="119" t="str">
        <f>IFERROR(IF(Energy[[#This Row],[Start date]]="","0",DATEDIF(Energy[[#This Row],[Start date]],Energy[[#This Row],[End date]],"m")+1),"Open-ended")</f>
        <v>Open-ended</v>
      </c>
      <c r="J85" s="66" t="s">
        <v>107</v>
      </c>
      <c r="K85" s="109"/>
      <c r="L85" s="51" t="s">
        <v>98</v>
      </c>
      <c r="M85" s="109"/>
      <c r="N85" s="109" t="s">
        <v>2148</v>
      </c>
      <c r="O85" s="106">
        <f>IF(Energy[[#This Row],[Currency]]="USD",E85,IF(AND(Energy[[#This Row],[Currency]]="EUR",VLOOKUP(Energy[[#This Row],[ISO]],'EXCH to USD 2022'!A:D,4,FALSE)="N"),(E85/'EXCH to USD 2022'!$F$25),E85/VLOOKUP(C85,'EXCH to USD 2022'!A:F,3,FALSE)))</f>
        <v>0</v>
      </c>
      <c r="P85" s="109"/>
      <c r="Q85" s="98" t="s">
        <v>249</v>
      </c>
      <c r="R85" s="153">
        <v>45034</v>
      </c>
      <c r="S85" s="109" t="s">
        <v>6</v>
      </c>
      <c r="T85" s="51">
        <v>3</v>
      </c>
    </row>
    <row r="86" spans="1:20" s="66" customFormat="1" ht="36" customHeight="1">
      <c r="A86" s="118">
        <f t="shared" ref="A86:A94" si="1">ROW()-2</f>
        <v>84</v>
      </c>
      <c r="B86" s="109" t="s">
        <v>214</v>
      </c>
      <c r="C86" s="109" t="s">
        <v>215</v>
      </c>
      <c r="D86" s="48" t="s">
        <v>250</v>
      </c>
      <c r="E86" s="49">
        <v>27000000</v>
      </c>
      <c r="F86" s="51" t="s">
        <v>92</v>
      </c>
      <c r="G86" s="117">
        <v>45017</v>
      </c>
      <c r="H86" s="117">
        <v>45078</v>
      </c>
      <c r="I86" s="119">
        <f>IFERROR(IF(Energy[[#This Row],[Start date]]="","0",DATEDIF(Energy[[#This Row],[Start date]],Energy[[#This Row],[End date]],"m")+1),"Open-ended")</f>
        <v>3</v>
      </c>
      <c r="J86" s="66" t="s">
        <v>48</v>
      </c>
      <c r="K86" s="51" t="s">
        <v>49</v>
      </c>
      <c r="L86" s="66" t="s">
        <v>98</v>
      </c>
      <c r="M86" s="109"/>
      <c r="N86" s="51" t="s">
        <v>251</v>
      </c>
      <c r="O86" s="106">
        <f>IF(Energy[[#This Row],[Currency]]="USD",E86,IF(AND(Energy[[#This Row],[Currency]]="EUR",VLOOKUP(Energy[[#This Row],[ISO]],'EXCH to USD 2022'!A:D,4,FALSE)="N"),(E86/'EXCH to USD 2022'!$F$25),E86/VLOOKUP(C86,'EXCH to USD 2022'!A:F,3,FALSE)))</f>
        <v>28380080.757096488</v>
      </c>
      <c r="P86" s="51" t="s">
        <v>245</v>
      </c>
      <c r="Q86" s="98"/>
      <c r="R86" s="153">
        <v>45057</v>
      </c>
      <c r="S86" s="51" t="s">
        <v>6</v>
      </c>
      <c r="T86" s="51">
        <v>3</v>
      </c>
    </row>
    <row r="87" spans="1:20" s="66" customFormat="1" ht="26.25" customHeight="1">
      <c r="A87" s="118">
        <f t="shared" si="1"/>
        <v>85</v>
      </c>
      <c r="B87" s="109" t="s">
        <v>214</v>
      </c>
      <c r="C87" s="109" t="s">
        <v>215</v>
      </c>
      <c r="D87" s="48" t="s">
        <v>252</v>
      </c>
      <c r="E87" s="49">
        <v>27000000</v>
      </c>
      <c r="F87" s="51" t="s">
        <v>92</v>
      </c>
      <c r="G87" s="117">
        <v>44671</v>
      </c>
      <c r="H87" s="117">
        <v>45016</v>
      </c>
      <c r="I87" s="119">
        <f>IFERROR(IF(Energy[[#This Row],[Start date]]="","0",DATEDIF(Energy[[#This Row],[Start date]],Energy[[#This Row],[End date]],"m")+1),"Open-ended")</f>
        <v>12</v>
      </c>
      <c r="J87" s="51" t="s">
        <v>54</v>
      </c>
      <c r="K87" s="51" t="s">
        <v>55</v>
      </c>
      <c r="L87" s="51" t="s">
        <v>56</v>
      </c>
      <c r="M87" s="109" t="s">
        <v>253</v>
      </c>
      <c r="N87" s="51" t="s">
        <v>254</v>
      </c>
      <c r="O87" s="106">
        <f>IF(Energy[[#This Row],[Currency]]="USD",E87,IF(AND(Energy[[#This Row],[Currency]]="EUR",VLOOKUP(Energy[[#This Row],[ISO]],'EXCH to USD 2022'!A:D,4,FALSE)="N"),(E87/'EXCH to USD 2022'!$F$25),E87/VLOOKUP(C87,'EXCH to USD 2022'!A:F,3,FALSE)))</f>
        <v>28380080.757096488</v>
      </c>
      <c r="P87" s="51" t="s">
        <v>255</v>
      </c>
      <c r="R87" s="153">
        <v>45066</v>
      </c>
      <c r="S87" s="51" t="s">
        <v>6</v>
      </c>
      <c r="T87" s="51">
        <v>3</v>
      </c>
    </row>
    <row r="88" spans="1:20" s="66" customFormat="1" ht="36" customHeight="1">
      <c r="A88" s="118">
        <f t="shared" si="1"/>
        <v>86</v>
      </c>
      <c r="B88" s="109" t="s">
        <v>214</v>
      </c>
      <c r="C88" s="109" t="s">
        <v>215</v>
      </c>
      <c r="D88" s="48" t="s">
        <v>256</v>
      </c>
      <c r="E88" s="49">
        <v>115000000</v>
      </c>
      <c r="F88" s="51" t="s">
        <v>92</v>
      </c>
      <c r="G88" s="117">
        <v>44855</v>
      </c>
      <c r="H88" s="117">
        <v>45016</v>
      </c>
      <c r="I88" s="119">
        <f>IFERROR(IF(Energy[[#This Row],[Start date]]="","0",DATEDIF(Energy[[#This Row],[Start date]],Energy[[#This Row],[End date]],"m")+1),"Open-ended")</f>
        <v>6</v>
      </c>
      <c r="J88" s="51" t="s">
        <v>54</v>
      </c>
      <c r="K88" s="51" t="s">
        <v>55</v>
      </c>
      <c r="L88" s="51" t="s">
        <v>56</v>
      </c>
      <c r="M88" s="109" t="s">
        <v>257</v>
      </c>
      <c r="N88" s="51" t="s">
        <v>258</v>
      </c>
      <c r="O88" s="106">
        <f>IF(Energy[[#This Row],[Currency]]="USD",E88,IF(AND(Energy[[#This Row],[Currency]]="EUR",VLOOKUP(Energy[[#This Row],[ISO]],'EXCH to USD 2022'!A:D,4,FALSE)="N"),(E88/'EXCH to USD 2022'!$F$25),E88/VLOOKUP(C88,'EXCH to USD 2022'!A:F,3,FALSE)))</f>
        <v>120878121.74318874</v>
      </c>
      <c r="P88" s="51" t="s">
        <v>255</v>
      </c>
      <c r="R88" s="153">
        <v>45066</v>
      </c>
      <c r="S88" s="51" t="s">
        <v>6</v>
      </c>
      <c r="T88" s="51">
        <v>3</v>
      </c>
    </row>
    <row r="89" spans="1:20" s="66" customFormat="1" ht="36" customHeight="1">
      <c r="A89" s="118">
        <f t="shared" si="1"/>
        <v>87</v>
      </c>
      <c r="B89" s="109" t="s">
        <v>214</v>
      </c>
      <c r="C89" s="109" t="s">
        <v>215</v>
      </c>
      <c r="D89" s="48" t="s">
        <v>259</v>
      </c>
      <c r="E89" s="49">
        <v>81000000</v>
      </c>
      <c r="F89" s="51" t="s">
        <v>92</v>
      </c>
      <c r="G89" s="117">
        <v>44671</v>
      </c>
      <c r="H89" s="117">
        <v>45016</v>
      </c>
      <c r="I89" s="119">
        <f>IFERROR(IF(Energy[[#This Row],[Start date]]="","0",DATEDIF(Energy[[#This Row],[Start date]],Energy[[#This Row],[End date]],"m")+1),"Open-ended")</f>
        <v>12</v>
      </c>
      <c r="J89" s="51" t="s">
        <v>54</v>
      </c>
      <c r="K89" s="66" t="s">
        <v>55</v>
      </c>
      <c r="L89" s="51" t="s">
        <v>56</v>
      </c>
      <c r="N89" s="51" t="s">
        <v>57</v>
      </c>
      <c r="O89" s="106">
        <f>IF(Energy[[#This Row],[Currency]]="USD",E89,IF(AND(Energy[[#This Row],[Currency]]="EUR",VLOOKUP(Energy[[#This Row],[ISO]],'EXCH to USD 2022'!A:D,4,FALSE)="N"),(E89/'EXCH to USD 2022'!$F$25),E89/VLOOKUP(C89,'EXCH to USD 2022'!A:F,3,FALSE)))</f>
        <v>85140242.271289468</v>
      </c>
      <c r="P89" s="51" t="s">
        <v>245</v>
      </c>
      <c r="R89" s="154">
        <v>45069</v>
      </c>
      <c r="S89" s="51" t="s">
        <v>6</v>
      </c>
      <c r="T89" s="66">
        <v>3</v>
      </c>
    </row>
    <row r="90" spans="1:20" s="66" customFormat="1" ht="36" customHeight="1">
      <c r="A90" s="118">
        <f t="shared" si="1"/>
        <v>88</v>
      </c>
      <c r="B90" s="109" t="s">
        <v>214</v>
      </c>
      <c r="C90" s="109" t="s">
        <v>215</v>
      </c>
      <c r="D90" s="48" t="s">
        <v>260</v>
      </c>
      <c r="E90" s="49">
        <v>50000000</v>
      </c>
      <c r="F90" s="51" t="s">
        <v>92</v>
      </c>
      <c r="G90" s="117">
        <v>44228</v>
      </c>
      <c r="H90" s="117">
        <v>45169</v>
      </c>
      <c r="I90" s="119">
        <f>IFERROR(IF(Energy[[#This Row],[Start date]]="","0",DATEDIF(Energy[[#This Row],[Start date]],Energy[[#This Row],[End date]],"m")+1),"Open-ended")</f>
        <v>31</v>
      </c>
      <c r="J90" s="51" t="s">
        <v>48</v>
      </c>
      <c r="K90" s="66" t="s">
        <v>61</v>
      </c>
      <c r="L90" s="51" t="s">
        <v>56</v>
      </c>
      <c r="N90" s="51" t="s">
        <v>94</v>
      </c>
      <c r="O90" s="106">
        <f>IF(Energy[[#This Row],[Currency]]="USD",E90,IF(AND(Energy[[#This Row],[Currency]]="EUR",VLOOKUP(Energy[[#This Row],[ISO]],'EXCH to USD 2022'!A:D,4,FALSE)="N"),(E90/'EXCH to USD 2022'!$F$25),E90/VLOOKUP(C90,'EXCH to USD 2022'!A:F,3,FALSE)))</f>
        <v>52555705.105734237</v>
      </c>
      <c r="P90" s="51" t="s">
        <v>245</v>
      </c>
      <c r="R90" s="154">
        <v>45069</v>
      </c>
      <c r="S90" s="51" t="s">
        <v>6</v>
      </c>
      <c r="T90" s="66">
        <v>3</v>
      </c>
    </row>
    <row r="91" spans="1:20" s="66" customFormat="1" ht="36" customHeight="1">
      <c r="A91" s="118">
        <f t="shared" si="1"/>
        <v>89</v>
      </c>
      <c r="B91" s="109" t="s">
        <v>214</v>
      </c>
      <c r="C91" s="109" t="s">
        <v>215</v>
      </c>
      <c r="D91" s="48" t="s">
        <v>261</v>
      </c>
      <c r="E91" s="49">
        <v>148000000</v>
      </c>
      <c r="F91" s="51" t="s">
        <v>92</v>
      </c>
      <c r="G91" s="117">
        <v>44927</v>
      </c>
      <c r="H91" s="117">
        <v>45017</v>
      </c>
      <c r="I91" s="119">
        <f>IFERROR(IF(Energy[[#This Row],[Start date]]="","0",DATEDIF(Energy[[#This Row],[Start date]],Energy[[#This Row],[End date]],"m")+1),"Open-ended")</f>
        <v>4</v>
      </c>
      <c r="J91" s="51" t="s">
        <v>153</v>
      </c>
      <c r="K91" s="51" t="s">
        <v>154</v>
      </c>
      <c r="L91" s="51" t="s">
        <v>163</v>
      </c>
      <c r="N91" s="51" t="s">
        <v>86</v>
      </c>
      <c r="O91" s="106">
        <f>IF(Energy[[#This Row],[Currency]]="USD",E91,IF(AND(Energy[[#This Row],[Currency]]="EUR",VLOOKUP(Energy[[#This Row],[ISO]],'EXCH to USD 2022'!A:D,4,FALSE)="N"),(E91/'EXCH to USD 2022'!$F$25),E91/VLOOKUP(C91,'EXCH to USD 2022'!A:F,3,FALSE)))</f>
        <v>155564887.11297333</v>
      </c>
      <c r="P91" s="51" t="s">
        <v>245</v>
      </c>
      <c r="R91" s="154">
        <v>45069</v>
      </c>
      <c r="S91" s="51" t="s">
        <v>6</v>
      </c>
      <c r="T91" s="66">
        <v>3</v>
      </c>
    </row>
    <row r="92" spans="1:20" s="66" customFormat="1" ht="36" customHeight="1">
      <c r="A92" s="118">
        <f t="shared" si="1"/>
        <v>90</v>
      </c>
      <c r="B92" s="109" t="s">
        <v>214</v>
      </c>
      <c r="C92" s="109" t="s">
        <v>215</v>
      </c>
      <c r="D92" s="48" t="s">
        <v>262</v>
      </c>
      <c r="E92" s="49">
        <v>545000000</v>
      </c>
      <c r="F92" s="51" t="s">
        <v>92</v>
      </c>
      <c r="G92" s="117">
        <v>44671</v>
      </c>
      <c r="H92" s="117">
        <v>45017</v>
      </c>
      <c r="I92" s="119">
        <f>IFERROR(IF(Energy[[#This Row],[Start date]]="","0",DATEDIF(Energy[[#This Row],[Start date]],Energy[[#This Row],[End date]],"m")+1),"Open-ended")</f>
        <v>12</v>
      </c>
      <c r="J92" s="51" t="s">
        <v>153</v>
      </c>
      <c r="K92" s="51" t="s">
        <v>154</v>
      </c>
      <c r="L92" s="51" t="s">
        <v>101</v>
      </c>
      <c r="N92" s="51" t="s">
        <v>57</v>
      </c>
      <c r="O92" s="106">
        <f>IF(Energy[[#This Row],[Currency]]="USD",E92,IF(AND(Energy[[#This Row],[Currency]]="EUR",VLOOKUP(Energy[[#This Row],[ISO]],'EXCH to USD 2022'!A:D,4,FALSE)="N"),(E92/'EXCH to USD 2022'!$F$25),E92/VLOOKUP(C92,'EXCH to USD 2022'!A:F,3,FALSE)))</f>
        <v>572857185.65250313</v>
      </c>
      <c r="P92" s="51" t="s">
        <v>245</v>
      </c>
      <c r="R92" s="154">
        <v>45069</v>
      </c>
      <c r="S92" s="51" t="s">
        <v>6</v>
      </c>
      <c r="T92" s="66">
        <v>3</v>
      </c>
    </row>
    <row r="93" spans="1:20" s="66" customFormat="1" ht="36" customHeight="1">
      <c r="A93" s="118">
        <f t="shared" si="1"/>
        <v>91</v>
      </c>
      <c r="B93" s="109" t="s">
        <v>214</v>
      </c>
      <c r="C93" s="109" t="s">
        <v>215</v>
      </c>
      <c r="D93" s="48" t="s">
        <v>263</v>
      </c>
      <c r="E93" s="49">
        <v>222000000</v>
      </c>
      <c r="F93" s="51" t="s">
        <v>92</v>
      </c>
      <c r="G93" s="117">
        <v>44671</v>
      </c>
      <c r="H93" s="117">
        <v>45017</v>
      </c>
      <c r="I93" s="119">
        <f>IFERROR(IF(Energy[[#This Row],[Start date]]="","0",DATEDIF(Energy[[#This Row],[Start date]],Energy[[#This Row],[End date]],"m")+1),"Open-ended")</f>
        <v>12</v>
      </c>
      <c r="J93" s="51" t="s">
        <v>153</v>
      </c>
      <c r="K93" s="51" t="s">
        <v>154</v>
      </c>
      <c r="L93" s="51" t="s">
        <v>264</v>
      </c>
      <c r="M93" s="66" t="s">
        <v>265</v>
      </c>
      <c r="N93" s="51" t="s">
        <v>57</v>
      </c>
      <c r="O93" s="106">
        <f>IF(Energy[[#This Row],[Currency]]="USD",E93,IF(AND(Energy[[#This Row],[Currency]]="EUR",VLOOKUP(Energy[[#This Row],[ISO]],'EXCH to USD 2022'!A:D,4,FALSE)="N"),(E93/'EXCH to USD 2022'!$F$25),E93/VLOOKUP(C93,'EXCH to USD 2022'!A:F,3,FALSE)))</f>
        <v>233347330.66946</v>
      </c>
      <c r="P93" s="51" t="s">
        <v>245</v>
      </c>
      <c r="R93" s="154">
        <v>45069</v>
      </c>
      <c r="S93" s="51" t="s">
        <v>6</v>
      </c>
      <c r="T93" s="66">
        <v>3</v>
      </c>
    </row>
    <row r="94" spans="1:20" s="66" customFormat="1" ht="56.25">
      <c r="A94" s="118">
        <f t="shared" si="1"/>
        <v>92</v>
      </c>
      <c r="B94" s="109" t="s">
        <v>214</v>
      </c>
      <c r="C94" s="109" t="s">
        <v>215</v>
      </c>
      <c r="D94" s="48" t="s">
        <v>266</v>
      </c>
      <c r="E94" s="49">
        <v>30000000</v>
      </c>
      <c r="F94" s="51" t="s">
        <v>92</v>
      </c>
      <c r="G94" s="117">
        <v>44927</v>
      </c>
      <c r="H94" s="117">
        <v>45261</v>
      </c>
      <c r="I94" s="119">
        <f>IFERROR(IF(Energy[[#This Row],[Start date]]="","0",DATEDIF(Energy[[#This Row],[Start date]],Energy[[#This Row],[End date]],"m")+1),"Open-ended")</f>
        <v>12</v>
      </c>
      <c r="J94" s="51" t="s">
        <v>48</v>
      </c>
      <c r="K94" s="51" t="s">
        <v>49</v>
      </c>
      <c r="L94" s="51" t="s">
        <v>50</v>
      </c>
      <c r="N94" s="51" t="s">
        <v>94</v>
      </c>
      <c r="O94" s="106">
        <f>IF(Energy[[#This Row],[Currency]]="USD",E94,IF(AND(Energy[[#This Row],[Currency]]="EUR",VLOOKUP(Energy[[#This Row],[ISO]],'EXCH to USD 2022'!A:D,4,FALSE)="N"),(E94/'EXCH to USD 2022'!$F$25),E94/VLOOKUP(C94,'EXCH to USD 2022'!A:F,3,FALSE)))</f>
        <v>31533423.063440543</v>
      </c>
      <c r="P94" s="51" t="s">
        <v>267</v>
      </c>
      <c r="R94" s="154">
        <v>45069</v>
      </c>
      <c r="S94" s="51" t="s">
        <v>6</v>
      </c>
      <c r="T94" s="66">
        <v>3</v>
      </c>
    </row>
    <row r="95" spans="1:20" s="66" customFormat="1" ht="146.25">
      <c r="A95" s="118">
        <f t="shared" si="0"/>
        <v>93</v>
      </c>
      <c r="B95" s="109" t="s">
        <v>268</v>
      </c>
      <c r="C95" s="109" t="s">
        <v>269</v>
      </c>
      <c r="D95" s="108" t="s">
        <v>270</v>
      </c>
      <c r="E95" s="50">
        <v>0</v>
      </c>
      <c r="F95" s="51" t="s">
        <v>271</v>
      </c>
      <c r="G95" s="117">
        <v>44531</v>
      </c>
      <c r="H95" s="117">
        <v>44621</v>
      </c>
      <c r="I95" s="119">
        <f>IFERROR(IF(Energy[[#This Row],[Start date]]="","0",DATEDIF(Energy[[#This Row],[Start date]],Energy[[#This Row],[End date]],"m")+1),"Open-ended")</f>
        <v>4</v>
      </c>
      <c r="J95" s="51" t="s">
        <v>48</v>
      </c>
      <c r="K95" s="51" t="s">
        <v>61</v>
      </c>
      <c r="L95" s="51" t="s">
        <v>50</v>
      </c>
      <c r="M95" s="51"/>
      <c r="N95" s="51" t="s">
        <v>94</v>
      </c>
      <c r="O95" s="106">
        <f>IF(Energy[[#This Row],[Currency]]="USD",E95,IF(AND(Energy[[#This Row],[Currency]]="EUR",VLOOKUP(Energy[[#This Row],[ISO]],'EXCH to USD 2022'!A:D,4,FALSE)="N"),(E95/'EXCH to USD 2022'!$F$25),E95/VLOOKUP(C95,'EXCH to USD 2022'!A:F,3,FALSE)))</f>
        <v>0</v>
      </c>
      <c r="P95" s="51" t="s">
        <v>272</v>
      </c>
      <c r="Q95" s="51"/>
      <c r="R95" s="123">
        <v>44904</v>
      </c>
      <c r="S95" s="51" t="s">
        <v>22</v>
      </c>
      <c r="T95" s="51">
        <v>1</v>
      </c>
    </row>
    <row r="96" spans="1:20" s="66" customFormat="1" ht="225">
      <c r="A96" s="118">
        <f t="shared" si="0"/>
        <v>94</v>
      </c>
      <c r="B96" s="109" t="s">
        <v>268</v>
      </c>
      <c r="C96" s="109" t="s">
        <v>269</v>
      </c>
      <c r="D96" s="108" t="s">
        <v>273</v>
      </c>
      <c r="E96" s="50">
        <v>0</v>
      </c>
      <c r="F96" s="51" t="s">
        <v>92</v>
      </c>
      <c r="G96" s="117">
        <v>44531</v>
      </c>
      <c r="H96" s="117">
        <v>44621</v>
      </c>
      <c r="I96" s="119">
        <f>IFERROR(IF(Energy[[#This Row],[Start date]]="","0",DATEDIF(Energy[[#This Row],[Start date]],Energy[[#This Row],[End date]],"m")+1),"Open-ended")</f>
        <v>4</v>
      </c>
      <c r="J96" s="51" t="s">
        <v>54</v>
      </c>
      <c r="K96" s="51" t="s">
        <v>55</v>
      </c>
      <c r="L96" s="51" t="s">
        <v>101</v>
      </c>
      <c r="M96" s="51"/>
      <c r="N96" s="51" t="s">
        <v>86</v>
      </c>
      <c r="O96" s="106">
        <f>IF(Energy[[#This Row],[Currency]]="USD",E96,IF(AND(Energy[[#This Row],[Currency]]="EUR",VLOOKUP(Energy[[#This Row],[ISO]],'EXCH to USD 2022'!A:D,4,FALSE)="N"),(E96/'EXCH to USD 2022'!$F$25),E96/VLOOKUP(C96,'EXCH to USD 2022'!A:F,3,FALSE)))</f>
        <v>0</v>
      </c>
      <c r="P96" s="51" t="s">
        <v>274</v>
      </c>
      <c r="Q96" s="51"/>
      <c r="R96" s="123">
        <v>44904</v>
      </c>
      <c r="S96" s="51" t="s">
        <v>22</v>
      </c>
      <c r="T96" s="51">
        <v>1</v>
      </c>
    </row>
    <row r="97" spans="1:20" s="66" customFormat="1" ht="101.25">
      <c r="A97" s="118">
        <f t="shared" si="0"/>
        <v>95</v>
      </c>
      <c r="B97" s="109" t="s">
        <v>268</v>
      </c>
      <c r="C97" s="109" t="s">
        <v>269</v>
      </c>
      <c r="D97" s="108" t="s">
        <v>275</v>
      </c>
      <c r="E97" s="50">
        <v>0</v>
      </c>
      <c r="F97" s="51" t="s">
        <v>271</v>
      </c>
      <c r="G97" s="117">
        <v>44562</v>
      </c>
      <c r="H97" s="117">
        <v>44896</v>
      </c>
      <c r="I97" s="119">
        <f>IFERROR(IF(Energy[[#This Row],[Start date]]="","0",DATEDIF(Energy[[#This Row],[Start date]],Energy[[#This Row],[End date]],"m")+1),"Open-ended")</f>
        <v>12</v>
      </c>
      <c r="J97" s="51" t="s">
        <v>153</v>
      </c>
      <c r="K97" s="51" t="s">
        <v>154</v>
      </c>
      <c r="L97" s="51" t="s">
        <v>276</v>
      </c>
      <c r="M97" s="51" t="s">
        <v>277</v>
      </c>
      <c r="N97" s="51" t="s">
        <v>86</v>
      </c>
      <c r="O97" s="106">
        <f>IF(Energy[[#This Row],[Currency]]="USD",E97,IF(AND(Energy[[#This Row],[Currency]]="EUR",VLOOKUP(Energy[[#This Row],[ISO]],'EXCH to USD 2022'!A:D,4,FALSE)="N"),(E97/'EXCH to USD 2022'!$F$25),E97/VLOOKUP(C97,'EXCH to USD 2022'!A:F,3,FALSE)))</f>
        <v>0</v>
      </c>
      <c r="P97" s="51" t="s">
        <v>278</v>
      </c>
      <c r="Q97" s="51" t="s">
        <v>279</v>
      </c>
      <c r="R97" s="123">
        <v>44904</v>
      </c>
      <c r="S97" s="51" t="s">
        <v>22</v>
      </c>
      <c r="T97" s="51">
        <v>1</v>
      </c>
    </row>
    <row r="98" spans="1:20" s="66" customFormat="1" ht="45">
      <c r="A98" s="118">
        <f t="shared" si="0"/>
        <v>96</v>
      </c>
      <c r="B98" s="109" t="s">
        <v>268</v>
      </c>
      <c r="C98" s="109" t="s">
        <v>269</v>
      </c>
      <c r="D98" s="108" t="s">
        <v>280</v>
      </c>
      <c r="E98" s="50">
        <v>0</v>
      </c>
      <c r="F98" s="51" t="s">
        <v>271</v>
      </c>
      <c r="G98" s="117">
        <v>44743</v>
      </c>
      <c r="H98" s="117">
        <v>45078</v>
      </c>
      <c r="I98" s="119">
        <f>IFERROR(IF(Energy[[#This Row],[Start date]]="","0",DATEDIF(Energy[[#This Row],[Start date]],Energy[[#This Row],[End date]],"m")+1),"Open-ended")</f>
        <v>12</v>
      </c>
      <c r="J98" s="51" t="s">
        <v>48</v>
      </c>
      <c r="K98" s="51" t="s">
        <v>61</v>
      </c>
      <c r="L98" s="51" t="s">
        <v>98</v>
      </c>
      <c r="M98" s="51"/>
      <c r="N98" s="51" t="s">
        <v>86</v>
      </c>
      <c r="O98" s="106">
        <f>IF(Energy[[#This Row],[Currency]]="USD",E98,IF(AND(Energy[[#This Row],[Currency]]="EUR",VLOOKUP(Energy[[#This Row],[ISO]],'EXCH to USD 2022'!A:D,4,FALSE)="N"),(E98/'EXCH to USD 2022'!$F$25),E98/VLOOKUP(C98,'EXCH to USD 2022'!A:F,3,FALSE)))</f>
        <v>0</v>
      </c>
      <c r="P98" s="51"/>
      <c r="Q98" s="51"/>
      <c r="R98" s="123">
        <v>44904</v>
      </c>
      <c r="S98" s="51" t="s">
        <v>22</v>
      </c>
      <c r="T98" s="51">
        <v>1</v>
      </c>
    </row>
    <row r="99" spans="1:20" s="66" customFormat="1" ht="94.5" customHeight="1">
      <c r="A99" s="118">
        <f t="shared" si="0"/>
        <v>97</v>
      </c>
      <c r="B99" s="109" t="s">
        <v>268</v>
      </c>
      <c r="C99" s="109" t="s">
        <v>269</v>
      </c>
      <c r="D99" s="108" t="s">
        <v>281</v>
      </c>
      <c r="E99" s="50">
        <v>2200000000</v>
      </c>
      <c r="F99" s="51" t="s">
        <v>92</v>
      </c>
      <c r="G99" s="117">
        <v>44470</v>
      </c>
      <c r="H99" s="117">
        <v>44896</v>
      </c>
      <c r="I99" s="119">
        <f>IFERROR(IF(Energy[[#This Row],[Start date]]="","0",DATEDIF(Energy[[#This Row],[Start date]],Energy[[#This Row],[End date]],"m")+1),"Open-ended")</f>
        <v>15</v>
      </c>
      <c r="J99" s="51" t="s">
        <v>48</v>
      </c>
      <c r="K99" s="51" t="s">
        <v>61</v>
      </c>
      <c r="L99" s="51" t="s">
        <v>101</v>
      </c>
      <c r="M99" s="51"/>
      <c r="N99" s="51" t="s">
        <v>94</v>
      </c>
      <c r="O99" s="106">
        <f>IF(Energy[[#This Row],[Currency]]="USD",E99,IF(AND(Energy[[#This Row],[Currency]]="EUR",VLOOKUP(Energy[[#This Row],[ISO]],'EXCH to USD 2022'!A:D,4,FALSE)="N"),(E99/'EXCH to USD 2022'!$F$25),E99/VLOOKUP(C99,'EXCH to USD 2022'!A:F,3,FALSE)))</f>
        <v>2312451024.6523066</v>
      </c>
      <c r="P99" s="109" t="s">
        <v>282</v>
      </c>
      <c r="Q99" s="98" t="s">
        <v>283</v>
      </c>
      <c r="R99" s="123">
        <v>44904</v>
      </c>
      <c r="S99" s="51" t="s">
        <v>22</v>
      </c>
      <c r="T99" s="51">
        <v>1</v>
      </c>
    </row>
    <row r="100" spans="1:20" s="66" customFormat="1" ht="45">
      <c r="A100" s="118">
        <f t="shared" si="0"/>
        <v>98</v>
      </c>
      <c r="B100" s="109" t="s">
        <v>268</v>
      </c>
      <c r="C100" s="109" t="s">
        <v>269</v>
      </c>
      <c r="D100" s="108" t="s">
        <v>273</v>
      </c>
      <c r="E100" s="50">
        <v>225000000</v>
      </c>
      <c r="F100" s="51" t="s">
        <v>92</v>
      </c>
      <c r="G100" s="117">
        <v>44470</v>
      </c>
      <c r="H100" s="117">
        <v>44501</v>
      </c>
      <c r="I100" s="119">
        <f>IFERROR(IF(Energy[[#This Row],[Start date]]="","0",DATEDIF(Energy[[#This Row],[Start date]],Energy[[#This Row],[End date]],"m")+1),"Open-ended")</f>
        <v>2</v>
      </c>
      <c r="J100" s="51" t="s">
        <v>48</v>
      </c>
      <c r="K100" s="51" t="s">
        <v>61</v>
      </c>
      <c r="L100" s="51" t="s">
        <v>101</v>
      </c>
      <c r="M100" s="51"/>
      <c r="N100" s="51" t="s">
        <v>86</v>
      </c>
      <c r="O100" s="106">
        <f>IF(Energy[[#This Row],[Currency]]="USD",E100,IF(AND(Energy[[#This Row],[Currency]]="EUR",VLOOKUP(Energy[[#This Row],[ISO]],'EXCH to USD 2022'!A:D,4,FALSE)="N"),(E100/'EXCH to USD 2022'!$F$25),E100/VLOOKUP(C100,'EXCH to USD 2022'!A:F,3,FALSE)))</f>
        <v>236500672.97580406</v>
      </c>
      <c r="P100" s="109"/>
      <c r="Q100" s="62" t="s">
        <v>284</v>
      </c>
      <c r="R100" s="123">
        <v>44904</v>
      </c>
      <c r="S100" s="51" t="s">
        <v>22</v>
      </c>
      <c r="T100" s="51">
        <v>1</v>
      </c>
    </row>
    <row r="101" spans="1:20" s="66" customFormat="1" ht="146.25">
      <c r="A101" s="118">
        <f t="shared" si="0"/>
        <v>99</v>
      </c>
      <c r="B101" s="109" t="s">
        <v>268</v>
      </c>
      <c r="C101" s="109" t="s">
        <v>269</v>
      </c>
      <c r="D101" s="108" t="s">
        <v>285</v>
      </c>
      <c r="E101" s="50">
        <v>77000000</v>
      </c>
      <c r="F101" s="51" t="s">
        <v>92</v>
      </c>
      <c r="G101" s="117">
        <v>44743</v>
      </c>
      <c r="H101" s="117">
        <v>44896</v>
      </c>
      <c r="I101" s="119">
        <f>IFERROR(IF(Energy[[#This Row],[Start date]]="","0",DATEDIF(Energy[[#This Row],[Start date]],Energy[[#This Row],[End date]],"m")+1),"Open-ended")</f>
        <v>6</v>
      </c>
      <c r="J101" s="51" t="s">
        <v>48</v>
      </c>
      <c r="K101" s="51" t="s">
        <v>61</v>
      </c>
      <c r="L101" s="51" t="s">
        <v>50</v>
      </c>
      <c r="M101" s="51"/>
      <c r="N101" s="51" t="s">
        <v>51</v>
      </c>
      <c r="O101" s="106">
        <f>IF(Energy[[#This Row],[Currency]]="USD",E101,IF(AND(Energy[[#This Row],[Currency]]="EUR",VLOOKUP(Energy[[#This Row],[ISO]],'EXCH to USD 2022'!A:D,4,FALSE)="N"),(E101/'EXCH to USD 2022'!$F$25),E101/VLOOKUP(C101,'EXCH to USD 2022'!A:F,3,FALSE)))</f>
        <v>80935785.862830728</v>
      </c>
      <c r="P101" s="109" t="s">
        <v>286</v>
      </c>
      <c r="Q101" s="51" t="s">
        <v>287</v>
      </c>
      <c r="R101" s="123">
        <v>44904</v>
      </c>
      <c r="S101" s="51" t="s">
        <v>22</v>
      </c>
      <c r="T101" s="51">
        <v>1</v>
      </c>
    </row>
    <row r="102" spans="1:20" s="66" customFormat="1" ht="56.25">
      <c r="A102" s="118">
        <f t="shared" si="0"/>
        <v>100</v>
      </c>
      <c r="B102" s="109" t="s">
        <v>268</v>
      </c>
      <c r="C102" s="109" t="s">
        <v>269</v>
      </c>
      <c r="D102" s="108" t="s">
        <v>288</v>
      </c>
      <c r="E102" s="50">
        <v>92600000</v>
      </c>
      <c r="F102" s="51" t="s">
        <v>271</v>
      </c>
      <c r="G102" s="117">
        <v>44743</v>
      </c>
      <c r="H102" s="117">
        <v>45809</v>
      </c>
      <c r="I102" s="119">
        <f>IFERROR(IF(Energy[[#This Row],[Start date]]="","0",DATEDIF(Energy[[#This Row],[Start date]],Energy[[#This Row],[End date]],"m")+1),"Open-ended")</f>
        <v>36</v>
      </c>
      <c r="J102" s="51" t="s">
        <v>48</v>
      </c>
      <c r="K102" s="51" t="s">
        <v>49</v>
      </c>
      <c r="L102" s="51" t="s">
        <v>50</v>
      </c>
      <c r="M102" s="51"/>
      <c r="N102" s="51" t="s">
        <v>94</v>
      </c>
      <c r="O102" s="106">
        <f>IF(Energy[[#This Row],[Currency]]="USD",E102,IF(AND(Energy[[#This Row],[Currency]]="EUR",VLOOKUP(Energy[[#This Row],[ISO]],'EXCH to USD 2022'!A:D,4,FALSE)="N"),(E102/'EXCH to USD 2022'!$F$25),E102/VLOOKUP(C102,'EXCH to USD 2022'!A:F,3,FALSE)))</f>
        <v>49762524.288580447</v>
      </c>
      <c r="P102" s="51" t="s">
        <v>289</v>
      </c>
      <c r="Q102" s="98" t="s">
        <v>290</v>
      </c>
      <c r="R102" s="123">
        <v>45057</v>
      </c>
      <c r="S102" s="51" t="s">
        <v>22</v>
      </c>
      <c r="T102" s="51">
        <v>1</v>
      </c>
    </row>
    <row r="103" spans="1:20" s="66" customFormat="1" ht="56.25">
      <c r="A103" s="118">
        <f t="shared" si="0"/>
        <v>101</v>
      </c>
      <c r="B103" s="109" t="s">
        <v>268</v>
      </c>
      <c r="C103" s="109" t="s">
        <v>269</v>
      </c>
      <c r="D103" s="108" t="s">
        <v>291</v>
      </c>
      <c r="E103" s="50">
        <v>61000000</v>
      </c>
      <c r="F103" s="51" t="s">
        <v>271</v>
      </c>
      <c r="G103" s="117">
        <v>44744</v>
      </c>
      <c r="H103" s="117">
        <v>45107</v>
      </c>
      <c r="I103" s="119">
        <f>IFERROR(IF(Energy[[#This Row],[Start date]]="","0",DATEDIF(Energy[[#This Row],[Start date]],Energy[[#This Row],[End date]],"m")+1),"Open-ended")</f>
        <v>12</v>
      </c>
      <c r="J103" s="51" t="s">
        <v>48</v>
      </c>
      <c r="K103" s="51" t="s">
        <v>49</v>
      </c>
      <c r="L103" s="51" t="s">
        <v>50</v>
      </c>
      <c r="M103" s="51"/>
      <c r="N103" s="51" t="s">
        <v>78</v>
      </c>
      <c r="O103" s="106">
        <f>IF(Energy[[#This Row],[Currency]]="USD",E103,IF(AND(Energy[[#This Row],[Currency]]="EUR",VLOOKUP(Energy[[#This Row],[ISO]],'EXCH to USD 2022'!A:D,4,FALSE)="N"),(E103/'EXCH to USD 2022'!$F$25),E103/VLOOKUP(C103,'EXCH to USD 2022'!A:F,3,FALSE)))</f>
        <v>32780928.527034633</v>
      </c>
      <c r="P103" s="51"/>
      <c r="Q103" s="98" t="s">
        <v>290</v>
      </c>
      <c r="R103" s="123">
        <v>44904</v>
      </c>
      <c r="S103" s="51" t="s">
        <v>22</v>
      </c>
      <c r="T103" s="51">
        <v>1</v>
      </c>
    </row>
    <row r="104" spans="1:20" s="66" customFormat="1" ht="12.6" customHeight="1">
      <c r="A104" s="118">
        <f t="shared" si="0"/>
        <v>102</v>
      </c>
      <c r="B104" s="109" t="s">
        <v>268</v>
      </c>
      <c r="C104" s="109" t="s">
        <v>269</v>
      </c>
      <c r="D104" s="108" t="s">
        <v>292</v>
      </c>
      <c r="E104" s="50">
        <v>20000000</v>
      </c>
      <c r="F104" s="51" t="s">
        <v>271</v>
      </c>
      <c r="G104" s="117">
        <v>44835</v>
      </c>
      <c r="H104" s="117">
        <v>44896</v>
      </c>
      <c r="I104" s="119">
        <f>IFERROR(IF(Energy[[#This Row],[Start date]]="","0",DATEDIF(Energy[[#This Row],[Start date]],Energy[[#This Row],[End date]],"m")+1),"Open-ended")</f>
        <v>3</v>
      </c>
      <c r="J104" s="51" t="s">
        <v>54</v>
      </c>
      <c r="K104" s="51" t="s">
        <v>55</v>
      </c>
      <c r="L104" s="51" t="s">
        <v>56</v>
      </c>
      <c r="M104" s="51"/>
      <c r="N104" s="51" t="s">
        <v>293</v>
      </c>
      <c r="O104" s="106">
        <f>IF(Energy[[#This Row],[Currency]]="USD",E104,IF(AND(Energy[[#This Row],[Currency]]="EUR",VLOOKUP(Energy[[#This Row],[ISO]],'EXCH to USD 2022'!A:D,4,FALSE)="N"),(E104/'EXCH to USD 2022'!$F$25),E104/VLOOKUP(C104,'EXCH to USD 2022'!A:F,3,FALSE)))</f>
        <v>10747845.418699879</v>
      </c>
      <c r="P104" s="109" t="s">
        <v>294</v>
      </c>
      <c r="Q104" s="51"/>
      <c r="R104" s="123">
        <v>44904</v>
      </c>
      <c r="S104" s="51" t="s">
        <v>22</v>
      </c>
      <c r="T104" s="51">
        <v>1</v>
      </c>
    </row>
    <row r="105" spans="1:20" s="66" customFormat="1" ht="45">
      <c r="A105" s="118">
        <f t="shared" si="0"/>
        <v>103</v>
      </c>
      <c r="B105" s="109" t="s">
        <v>268</v>
      </c>
      <c r="C105" s="109" t="s">
        <v>269</v>
      </c>
      <c r="D105" s="108" t="s">
        <v>295</v>
      </c>
      <c r="E105" s="50">
        <v>2000000</v>
      </c>
      <c r="F105" s="51" t="s">
        <v>271</v>
      </c>
      <c r="G105" s="117">
        <v>44470</v>
      </c>
      <c r="H105" s="117">
        <v>44652</v>
      </c>
      <c r="I105" s="119">
        <f>IFERROR(IF(Energy[[#This Row],[Start date]]="","0",DATEDIF(Energy[[#This Row],[Start date]],Energy[[#This Row],[End date]],"m")+1),"Open-ended")</f>
        <v>7</v>
      </c>
      <c r="J105" s="51" t="s">
        <v>54</v>
      </c>
      <c r="K105" s="51" t="s">
        <v>55</v>
      </c>
      <c r="L105" s="51" t="s">
        <v>56</v>
      </c>
      <c r="M105" s="51" t="s">
        <v>296</v>
      </c>
      <c r="N105" s="51" t="s">
        <v>86</v>
      </c>
      <c r="O105" s="106">
        <f>IF(Energy[[#This Row],[Currency]]="USD",E105,IF(AND(Energy[[#This Row],[Currency]]="EUR",VLOOKUP(Energy[[#This Row],[ISO]],'EXCH to USD 2022'!A:D,4,FALSE)="N"),(E105/'EXCH to USD 2022'!$F$25),E105/VLOOKUP(C105,'EXCH to USD 2022'!A:F,3,FALSE)))</f>
        <v>1074784.541869988</v>
      </c>
      <c r="P105" s="106"/>
      <c r="Q105" s="51"/>
      <c r="R105" s="123">
        <v>45057</v>
      </c>
      <c r="S105" s="51" t="s">
        <v>22</v>
      </c>
      <c r="T105" s="51">
        <v>1</v>
      </c>
    </row>
    <row r="106" spans="1:20" s="66" customFormat="1" ht="135">
      <c r="A106" s="118">
        <f>ROW()-2</f>
        <v>104</v>
      </c>
      <c r="B106" s="109" t="s">
        <v>268</v>
      </c>
      <c r="C106" s="109" t="s">
        <v>269</v>
      </c>
      <c r="D106" s="108" t="s">
        <v>297</v>
      </c>
      <c r="E106" s="147">
        <v>330000000</v>
      </c>
      <c r="F106" s="51" t="s">
        <v>298</v>
      </c>
      <c r="G106" s="117">
        <v>44927</v>
      </c>
      <c r="H106" s="117">
        <v>44986</v>
      </c>
      <c r="I106" s="119">
        <f>IFERROR(IF(Energy[[#This Row],[Start date]]="","0",DATEDIF(Energy[[#This Row],[Start date]],Energy[[#This Row],[End date]],"m")+1),"Open-ended")</f>
        <v>3</v>
      </c>
      <c r="J106" s="54" t="s">
        <v>54</v>
      </c>
      <c r="K106" s="54" t="s">
        <v>55</v>
      </c>
      <c r="L106" s="54" t="s">
        <v>101</v>
      </c>
      <c r="M106" s="54"/>
      <c r="N106" s="51" t="s">
        <v>86</v>
      </c>
      <c r="O106" s="106">
        <f>IF(Energy[[#This Row],[Currency]]="USD",E106,IF(AND(Energy[[#This Row],[Currency]]="EUR",VLOOKUP(Energy[[#This Row],[ISO]],'EXCH to USD 2022'!A:D,4,FALSE)="N"),(E106/'EXCH to USD 2022'!$F$25),E106/VLOOKUP(C106,'EXCH to USD 2022'!A:F,3,FALSE)))</f>
        <v>177339449.40854803</v>
      </c>
      <c r="P106" s="51" t="s">
        <v>299</v>
      </c>
      <c r="Q106" s="51" t="s">
        <v>300</v>
      </c>
      <c r="R106" s="123">
        <v>45057</v>
      </c>
      <c r="S106" s="51" t="s">
        <v>301</v>
      </c>
      <c r="T106" s="51">
        <v>3</v>
      </c>
    </row>
    <row r="107" spans="1:20" s="66" customFormat="1" ht="56.25">
      <c r="A107" s="118">
        <f>ROW()-2</f>
        <v>105</v>
      </c>
      <c r="B107" s="109" t="s">
        <v>268</v>
      </c>
      <c r="C107" s="109" t="s">
        <v>269</v>
      </c>
      <c r="D107" s="108" t="s">
        <v>302</v>
      </c>
      <c r="E107" s="147">
        <v>700000000</v>
      </c>
      <c r="F107" s="51" t="s">
        <v>303</v>
      </c>
      <c r="G107" s="117">
        <v>44378</v>
      </c>
      <c r="H107" s="117">
        <v>44896</v>
      </c>
      <c r="I107" s="119">
        <f>IFERROR(IF(Energy[[#This Row],[Start date]]="","0",DATEDIF(Energy[[#This Row],[Start date]],Energy[[#This Row],[End date]],"m")+1),"Open-ended")</f>
        <v>18</v>
      </c>
      <c r="J107" s="54" t="s">
        <v>54</v>
      </c>
      <c r="K107" s="54" t="s">
        <v>55</v>
      </c>
      <c r="L107" s="54" t="s">
        <v>276</v>
      </c>
      <c r="M107" s="54"/>
      <c r="N107" s="51" t="s">
        <v>86</v>
      </c>
      <c r="O107" s="106">
        <f>IF(Energy[[#This Row],[Currency]]="USD",E107,IF(AND(Energy[[#This Row],[Currency]]="EUR",VLOOKUP(Energy[[#This Row],[ISO]],'EXCH to USD 2022'!A:D,4,FALSE)="N"),(E107/'EXCH to USD 2022'!$F$25),E107/VLOOKUP(C107,'EXCH to USD 2022'!A:F,3,FALSE)))</f>
        <v>376174589.65449578</v>
      </c>
      <c r="P107" s="51" t="s">
        <v>304</v>
      </c>
      <c r="Q107" s="51" t="s">
        <v>305</v>
      </c>
      <c r="R107" s="123">
        <v>45057</v>
      </c>
      <c r="S107" s="51" t="s">
        <v>301</v>
      </c>
      <c r="T107" s="51">
        <v>3</v>
      </c>
    </row>
    <row r="108" spans="1:20" s="66" customFormat="1" ht="56.25">
      <c r="A108" s="118">
        <f>ROW()-2</f>
        <v>106</v>
      </c>
      <c r="B108" s="109" t="s">
        <v>268</v>
      </c>
      <c r="C108" s="109" t="s">
        <v>269</v>
      </c>
      <c r="D108" s="108" t="s">
        <v>306</v>
      </c>
      <c r="E108" s="147">
        <v>340000000</v>
      </c>
      <c r="F108" s="51" t="s">
        <v>303</v>
      </c>
      <c r="G108" s="117">
        <v>44531</v>
      </c>
      <c r="H108" s="117">
        <v>44712</v>
      </c>
      <c r="I108" s="119">
        <f>IFERROR(IF(Energy[[#This Row],[Start date]]="","0",DATEDIF(Energy[[#This Row],[Start date]],Energy[[#This Row],[End date]],"m")+1),"Open-ended")</f>
        <v>6</v>
      </c>
      <c r="J108" s="54" t="s">
        <v>54</v>
      </c>
      <c r="K108" s="54" t="s">
        <v>55</v>
      </c>
      <c r="L108" s="54" t="s">
        <v>276</v>
      </c>
      <c r="M108" s="54"/>
      <c r="N108" s="51" t="s">
        <v>78</v>
      </c>
      <c r="O108" s="106">
        <f>IF(Energy[[#This Row],[Currency]]="USD",E108,IF(AND(Energy[[#This Row],[Currency]]="EUR",VLOOKUP(Energy[[#This Row],[ISO]],'EXCH to USD 2022'!A:D,4,FALSE)="N"),(E108/'EXCH to USD 2022'!$F$25),E108/VLOOKUP(C108,'EXCH to USD 2022'!A:F,3,FALSE)))</f>
        <v>182713372.11789796</v>
      </c>
      <c r="P108" s="51" t="s">
        <v>307</v>
      </c>
      <c r="Q108" s="51" t="s">
        <v>305</v>
      </c>
      <c r="R108" s="123">
        <v>45057</v>
      </c>
      <c r="S108" s="51" t="s">
        <v>301</v>
      </c>
      <c r="T108" s="51">
        <v>3</v>
      </c>
    </row>
    <row r="109" spans="1:20" s="66" customFormat="1" ht="45">
      <c r="A109" s="118">
        <f>ROW()-2</f>
        <v>107</v>
      </c>
      <c r="B109" s="109" t="s">
        <v>268</v>
      </c>
      <c r="C109" s="109" t="s">
        <v>269</v>
      </c>
      <c r="D109" s="108" t="s">
        <v>308</v>
      </c>
      <c r="E109" s="147">
        <v>100000000</v>
      </c>
      <c r="F109" s="51" t="s">
        <v>303</v>
      </c>
      <c r="G109" s="117">
        <v>44217</v>
      </c>
      <c r="H109" s="117">
        <v>44734</v>
      </c>
      <c r="I109" s="119">
        <f>IFERROR(IF(Energy[[#This Row],[Start date]]="","0",DATEDIF(Energy[[#This Row],[Start date]],Energy[[#This Row],[End date]],"m")+1),"Open-ended")</f>
        <v>18</v>
      </c>
      <c r="J109" s="54" t="s">
        <v>54</v>
      </c>
      <c r="K109" s="54" t="s">
        <v>55</v>
      </c>
      <c r="L109" s="54" t="s">
        <v>276</v>
      </c>
      <c r="M109" s="54"/>
      <c r="N109" s="51" t="s">
        <v>86</v>
      </c>
      <c r="O109" s="106">
        <f>IF(Energy[[#This Row],[Currency]]="USD",E109,IF(AND(Energy[[#This Row],[Currency]]="EUR",VLOOKUP(Energy[[#This Row],[ISO]],'EXCH to USD 2022'!A:D,4,FALSE)="N"),(E109/'EXCH to USD 2022'!$F$25),E109/VLOOKUP(C109,'EXCH to USD 2022'!A:F,3,FALSE)))</f>
        <v>53739227.0934994</v>
      </c>
      <c r="P109" s="51" t="s">
        <v>307</v>
      </c>
      <c r="Q109" s="51" t="s">
        <v>305</v>
      </c>
      <c r="R109" s="123">
        <v>45057</v>
      </c>
      <c r="S109" s="51" t="s">
        <v>301</v>
      </c>
      <c r="T109" s="51">
        <v>3</v>
      </c>
    </row>
    <row r="110" spans="1:20" s="66" customFormat="1" ht="180">
      <c r="A110" s="118">
        <f t="shared" si="0"/>
        <v>108</v>
      </c>
      <c r="B110" s="109" t="s">
        <v>309</v>
      </c>
      <c r="C110" s="109" t="s">
        <v>310</v>
      </c>
      <c r="D110" s="108" t="s">
        <v>311</v>
      </c>
      <c r="E110" s="50">
        <v>0</v>
      </c>
      <c r="F110" s="51" t="s">
        <v>312</v>
      </c>
      <c r="G110" s="117">
        <v>44621</v>
      </c>
      <c r="H110" s="117"/>
      <c r="I110" s="119" t="str">
        <f>IFERROR(IF(Energy[[#This Row],[Start date]]="","0",DATEDIF(Energy[[#This Row],[Start date]],Energy[[#This Row],[End date]],"m")+1),"Open-ended")</f>
        <v>Open-ended</v>
      </c>
      <c r="J110" s="51" t="s">
        <v>107</v>
      </c>
      <c r="K110" s="51"/>
      <c r="L110" s="51" t="s">
        <v>50</v>
      </c>
      <c r="M110" s="51"/>
      <c r="N110" s="51" t="s">
        <v>51</v>
      </c>
      <c r="O110" s="106">
        <f>IF(Energy[[#This Row],[Currency]]="USD",E110,IF(AND(Energy[[#This Row],[Currency]]="EUR",VLOOKUP(Energy[[#This Row],[ISO]],'EXCH to USD 2022'!A:D,4,FALSE)="N"),(E110/'EXCH to USD 2022'!$F$25),E110/VLOOKUP(C110,'EXCH to USD 2022'!A:F,3,FALSE)))</f>
        <v>0</v>
      </c>
      <c r="P110" s="106"/>
      <c r="Q110" s="51" t="s">
        <v>313</v>
      </c>
      <c r="R110" s="123">
        <v>44904</v>
      </c>
      <c r="S110" s="51" t="s">
        <v>22</v>
      </c>
      <c r="T110" s="51">
        <v>1</v>
      </c>
    </row>
    <row r="111" spans="1:20" s="66" customFormat="1" ht="78.75">
      <c r="A111" s="118">
        <f t="shared" si="0"/>
        <v>109</v>
      </c>
      <c r="B111" s="109" t="s">
        <v>309</v>
      </c>
      <c r="C111" s="109" t="s">
        <v>310</v>
      </c>
      <c r="D111" s="108" t="s">
        <v>314</v>
      </c>
      <c r="E111" s="50">
        <v>25000000000</v>
      </c>
      <c r="F111" s="51" t="s">
        <v>312</v>
      </c>
      <c r="G111" s="117">
        <v>44562</v>
      </c>
      <c r="H111" s="117">
        <v>45008</v>
      </c>
      <c r="I111" s="119">
        <f>IFERROR(IF(Energy[[#This Row],[Start date]]="","0",DATEDIF(Energy[[#This Row],[Start date]],Energy[[#This Row],[End date]],"m")+1),"Open-ended")</f>
        <v>15</v>
      </c>
      <c r="J111" s="51" t="s">
        <v>48</v>
      </c>
      <c r="K111" s="51" t="s">
        <v>49</v>
      </c>
      <c r="L111" s="51" t="s">
        <v>50</v>
      </c>
      <c r="M111" s="51"/>
      <c r="N111" s="51" t="s">
        <v>315</v>
      </c>
      <c r="O111" s="106">
        <f>IF(Energy[[#This Row],[Currency]]="USD",E111,IF(AND(Energy[[#This Row],[Currency]]="EUR",VLOOKUP(Energy[[#This Row],[ISO]],'EXCH to USD 2022'!A:D,4,FALSE)="N"),(E111/'EXCH to USD 2022'!$F$25),E111/VLOOKUP(C111,'EXCH to USD 2022'!A:F,3,FALSE)))</f>
        <v>4843209295.2661066</v>
      </c>
      <c r="P111" s="106"/>
      <c r="Q111" s="98" t="s">
        <v>316</v>
      </c>
      <c r="R111" s="123">
        <v>44904</v>
      </c>
      <c r="S111" s="51" t="s">
        <v>22</v>
      </c>
      <c r="T111" s="51">
        <v>1</v>
      </c>
    </row>
    <row r="112" spans="1:20" s="66" customFormat="1" ht="78.75">
      <c r="A112" s="118">
        <f t="shared" si="0"/>
        <v>110</v>
      </c>
      <c r="B112" s="109" t="s">
        <v>317</v>
      </c>
      <c r="C112" s="109" t="s">
        <v>318</v>
      </c>
      <c r="D112" s="108" t="s">
        <v>319</v>
      </c>
      <c r="E112" s="50">
        <v>1000000000</v>
      </c>
      <c r="F112" s="51" t="s">
        <v>320</v>
      </c>
      <c r="G112" s="117">
        <v>44652</v>
      </c>
      <c r="H112" s="117">
        <v>45107</v>
      </c>
      <c r="I112" s="119">
        <f>IFERROR(IF(Energy[[#This Row],[Start date]]="","0",DATEDIF(Energy[[#This Row],[Start date]],Energy[[#This Row],[End date]],"m")+1),"Open-ended")</f>
        <v>15</v>
      </c>
      <c r="J112" s="51" t="s">
        <v>48</v>
      </c>
      <c r="K112" s="51" t="s">
        <v>49</v>
      </c>
      <c r="L112" s="51" t="s">
        <v>98</v>
      </c>
      <c r="M112" s="51"/>
      <c r="N112" s="51" t="s">
        <v>321</v>
      </c>
      <c r="O112" s="106">
        <f>IF(Energy[[#This Row],[Currency]]="USD",E112,IF(AND(Energy[[#This Row],[Currency]]="EUR",VLOOKUP(Energy[[#This Row],[ISO]],'EXCH to USD 2022'!A:D,4,FALSE)="N"),(E112/'EXCH to USD 2022'!$F$25),E112/VLOOKUP(C112,'EXCH to USD 2022'!A:F,3,FALSE)))</f>
        <v>768135834.77752721</v>
      </c>
      <c r="P112" s="51" t="s">
        <v>322</v>
      </c>
      <c r="Q112" s="51" t="s">
        <v>323</v>
      </c>
      <c r="R112" s="153">
        <v>44952</v>
      </c>
      <c r="S112" s="51" t="s">
        <v>6</v>
      </c>
      <c r="T112" s="51">
        <v>1</v>
      </c>
    </row>
    <row r="113" spans="1:20" s="66" customFormat="1" ht="67.5">
      <c r="A113" s="118">
        <f t="shared" si="0"/>
        <v>111</v>
      </c>
      <c r="B113" s="109" t="s">
        <v>317</v>
      </c>
      <c r="C113" s="109" t="s">
        <v>318</v>
      </c>
      <c r="D113" s="108" t="s">
        <v>324</v>
      </c>
      <c r="E113" s="50">
        <v>600000000</v>
      </c>
      <c r="F113" s="51" t="s">
        <v>320</v>
      </c>
      <c r="G113" s="117">
        <v>44744</v>
      </c>
      <c r="H113" s="117">
        <v>45046</v>
      </c>
      <c r="I113" s="119">
        <f>IFERROR(IF(Energy[[#This Row],[Start date]]="","0",DATEDIF(Energy[[#This Row],[Start date]],Energy[[#This Row],[End date]],"m")+1),"Open-ended")</f>
        <v>10</v>
      </c>
      <c r="J113" s="51" t="s">
        <v>54</v>
      </c>
      <c r="K113" s="51" t="s">
        <v>55</v>
      </c>
      <c r="L113" s="51" t="s">
        <v>50</v>
      </c>
      <c r="M113" s="51" t="s">
        <v>325</v>
      </c>
      <c r="N113" s="51" t="s">
        <v>86</v>
      </c>
      <c r="O113" s="106">
        <f>IF(Energy[[#This Row],[Currency]]="USD",E113,IF(AND(Energy[[#This Row],[Currency]]="EUR",VLOOKUP(Energy[[#This Row],[ISO]],'EXCH to USD 2022'!A:D,4,FALSE)="N"),(E113/'EXCH to USD 2022'!$F$25),E113/VLOOKUP(C113,'EXCH to USD 2022'!A:F,3,FALSE)))</f>
        <v>460881500.86651629</v>
      </c>
      <c r="P113" s="51" t="s">
        <v>326</v>
      </c>
      <c r="Q113" s="51" t="s">
        <v>327</v>
      </c>
      <c r="R113" s="153">
        <v>44952</v>
      </c>
      <c r="S113" s="51" t="s">
        <v>6</v>
      </c>
      <c r="T113" s="51">
        <v>1</v>
      </c>
    </row>
    <row r="114" spans="1:20" s="66" customFormat="1" ht="90">
      <c r="A114" s="118">
        <f t="shared" si="0"/>
        <v>112</v>
      </c>
      <c r="B114" s="109" t="s">
        <v>317</v>
      </c>
      <c r="C114" s="109" t="s">
        <v>318</v>
      </c>
      <c r="D114" s="108" t="s">
        <v>328</v>
      </c>
      <c r="E114" s="50">
        <v>0</v>
      </c>
      <c r="F114" s="51" t="s">
        <v>320</v>
      </c>
      <c r="G114" s="117">
        <v>44835</v>
      </c>
      <c r="H114" s="117">
        <v>44986</v>
      </c>
      <c r="I114" s="119">
        <f>IFERROR(IF(Energy[[#This Row],[Start date]]="","0",DATEDIF(Energy[[#This Row],[Start date]],Energy[[#This Row],[End date]],"m")+1),"Open-ended")</f>
        <v>6</v>
      </c>
      <c r="J114" s="51" t="s">
        <v>54</v>
      </c>
      <c r="K114" s="51" t="s">
        <v>55</v>
      </c>
      <c r="L114" s="51" t="s">
        <v>50</v>
      </c>
      <c r="M114" s="51" t="s">
        <v>325</v>
      </c>
      <c r="N114" s="51" t="s">
        <v>78</v>
      </c>
      <c r="O114" s="106">
        <f>IF(Energy[[#This Row],[Currency]]="USD",E114,IF(AND(Energy[[#This Row],[Currency]]="EUR",VLOOKUP(Energy[[#This Row],[ISO]],'EXCH to USD 2022'!A:D,4,FALSE)="N"),(E114/'EXCH to USD 2022'!$F$25),E114/VLOOKUP(C114,'EXCH to USD 2022'!A:F,3,FALSE)))</f>
        <v>0</v>
      </c>
      <c r="P114" s="51"/>
      <c r="Q114" s="51" t="s">
        <v>329</v>
      </c>
      <c r="R114" s="153">
        <v>44952</v>
      </c>
      <c r="S114" s="51" t="s">
        <v>6</v>
      </c>
      <c r="T114" s="51">
        <v>1</v>
      </c>
    </row>
    <row r="115" spans="1:20" s="66" customFormat="1" ht="56.25">
      <c r="A115" s="118">
        <f t="shared" si="0"/>
        <v>113</v>
      </c>
      <c r="B115" s="109" t="s">
        <v>317</v>
      </c>
      <c r="C115" s="109" t="s">
        <v>318</v>
      </c>
      <c r="D115" s="108" t="s">
        <v>330</v>
      </c>
      <c r="E115" s="50">
        <v>395000000</v>
      </c>
      <c r="F115" s="51" t="s">
        <v>320</v>
      </c>
      <c r="G115" s="117">
        <v>44621</v>
      </c>
      <c r="H115" s="117">
        <v>44621</v>
      </c>
      <c r="I115" s="119">
        <f>IFERROR(IF(Energy[[#This Row],[Start date]]="","0",DATEDIF(Energy[[#This Row],[Start date]],Energy[[#This Row],[End date]],"m")+1),"Open-ended")</f>
        <v>1</v>
      </c>
      <c r="J115" s="51" t="s">
        <v>54</v>
      </c>
      <c r="K115" s="51" t="s">
        <v>55</v>
      </c>
      <c r="L115" s="51" t="s">
        <v>50</v>
      </c>
      <c r="M115" s="51"/>
      <c r="N115" s="51" t="s">
        <v>321</v>
      </c>
      <c r="O115" s="106">
        <f>IF(Energy[[#This Row],[Currency]]="USD",E115,IF(AND(Energy[[#This Row],[Currency]]="EUR",VLOOKUP(Energy[[#This Row],[ISO]],'EXCH to USD 2022'!A:D,4,FALSE)="N"),(E115/'EXCH to USD 2022'!$F$25),E115/VLOOKUP(C115,'EXCH to USD 2022'!A:F,3,FALSE)))</f>
        <v>303413654.73712325</v>
      </c>
      <c r="P115" s="109"/>
      <c r="Q115" s="51" t="s">
        <v>331</v>
      </c>
      <c r="R115" s="123">
        <v>44904</v>
      </c>
      <c r="S115" s="51" t="s">
        <v>6</v>
      </c>
      <c r="T115" s="51">
        <v>1</v>
      </c>
    </row>
    <row r="116" spans="1:20" s="66" customFormat="1" ht="33.75">
      <c r="A116" s="118">
        <f t="shared" ref="A116:A180" si="2">ROW()-2</f>
        <v>114</v>
      </c>
      <c r="B116" s="109" t="s">
        <v>317</v>
      </c>
      <c r="C116" s="109" t="s">
        <v>318</v>
      </c>
      <c r="D116" s="108" t="s">
        <v>332</v>
      </c>
      <c r="E116" s="50">
        <v>625000000</v>
      </c>
      <c r="F116" s="51" t="s">
        <v>320</v>
      </c>
      <c r="G116" s="117">
        <v>44744</v>
      </c>
      <c r="H116" s="117">
        <v>45261</v>
      </c>
      <c r="I116" s="119">
        <f>IFERROR(IF(Energy[[#This Row],[Start date]]="","0",DATEDIF(Energy[[#This Row],[Start date]],Energy[[#This Row],[End date]],"m")+1),"Open-ended")</f>
        <v>17</v>
      </c>
      <c r="J116" s="51" t="s">
        <v>48</v>
      </c>
      <c r="K116" s="51" t="s">
        <v>49</v>
      </c>
      <c r="L116" s="51" t="s">
        <v>50</v>
      </c>
      <c r="M116" s="51"/>
      <c r="N116" s="51" t="s">
        <v>51</v>
      </c>
      <c r="O116" s="106">
        <f>IF(Energy[[#This Row],[Currency]]="USD",E116,IF(AND(Energy[[#This Row],[Currency]]="EUR",VLOOKUP(Energy[[#This Row],[ISO]],'EXCH to USD 2022'!A:D,4,FALSE)="N"),(E116/'EXCH to USD 2022'!$F$25),E116/VLOOKUP(C116,'EXCH to USD 2022'!A:F,3,FALSE)))</f>
        <v>480084896.73595446</v>
      </c>
      <c r="P116" s="51"/>
      <c r="Q116" s="51" t="s">
        <v>333</v>
      </c>
      <c r="R116" s="153">
        <v>44952</v>
      </c>
      <c r="S116" s="51" t="s">
        <v>6</v>
      </c>
      <c r="T116" s="51">
        <v>1</v>
      </c>
    </row>
    <row r="117" spans="1:20" s="66" customFormat="1" ht="80.25" customHeight="1">
      <c r="A117" s="118">
        <f t="shared" si="2"/>
        <v>115</v>
      </c>
      <c r="B117" s="109" t="s">
        <v>317</v>
      </c>
      <c r="C117" s="109" t="s">
        <v>318</v>
      </c>
      <c r="D117" s="108" t="s">
        <v>334</v>
      </c>
      <c r="E117" s="50">
        <v>2500000000</v>
      </c>
      <c r="F117" s="51" t="s">
        <v>320</v>
      </c>
      <c r="G117" s="117">
        <v>44805</v>
      </c>
      <c r="H117" s="117">
        <v>44896</v>
      </c>
      <c r="I117" s="119">
        <f>IFERROR(IF(Energy[[#This Row],[Start date]]="","0",DATEDIF(Energy[[#This Row],[Start date]],Energy[[#This Row],[End date]],"m")+1),"Open-ended")</f>
        <v>4</v>
      </c>
      <c r="J117" s="51" t="s">
        <v>70</v>
      </c>
      <c r="K117" s="51" t="s">
        <v>49</v>
      </c>
      <c r="L117" s="51" t="s">
        <v>56</v>
      </c>
      <c r="M117" s="51" t="s">
        <v>103</v>
      </c>
      <c r="N117" s="51" t="s">
        <v>57</v>
      </c>
      <c r="O117" s="106">
        <f>IF(Energy[[#This Row],[Currency]]="USD",E117,IF(AND(Energy[[#This Row],[Currency]]="EUR",VLOOKUP(Energy[[#This Row],[ISO]],'EXCH to USD 2022'!A:D,4,FALSE)="N"),(E117/'EXCH to USD 2022'!$F$25),E117/VLOOKUP(C117,'EXCH to USD 2022'!A:F,3,FALSE)))</f>
        <v>1920339586.9438179</v>
      </c>
      <c r="P117" s="109" t="s">
        <v>335</v>
      </c>
      <c r="Q117" s="62" t="s">
        <v>336</v>
      </c>
      <c r="R117" s="123">
        <v>44904</v>
      </c>
      <c r="S117" s="51" t="s">
        <v>6</v>
      </c>
      <c r="T117" s="51">
        <v>1</v>
      </c>
    </row>
    <row r="118" spans="1:20" s="66" customFormat="1" ht="45">
      <c r="A118" s="118">
        <f t="shared" si="2"/>
        <v>116</v>
      </c>
      <c r="B118" s="109" t="s">
        <v>317</v>
      </c>
      <c r="C118" s="109" t="s">
        <v>318</v>
      </c>
      <c r="D118" s="108" t="s">
        <v>337</v>
      </c>
      <c r="E118" s="50">
        <v>1100000000</v>
      </c>
      <c r="F118" s="51" t="s">
        <v>320</v>
      </c>
      <c r="G118" s="117">
        <v>44743</v>
      </c>
      <c r="H118" s="117">
        <v>45078</v>
      </c>
      <c r="I118" s="119">
        <f>IFERROR(IF(Energy[[#This Row],[Start date]]="","0",DATEDIF(Energy[[#This Row],[Start date]],Energy[[#This Row],[End date]],"m")+1),"Open-ended")</f>
        <v>12</v>
      </c>
      <c r="J118" s="51" t="s">
        <v>70</v>
      </c>
      <c r="K118" s="51" t="s">
        <v>55</v>
      </c>
      <c r="L118" s="51" t="s">
        <v>56</v>
      </c>
      <c r="M118" s="51" t="s">
        <v>338</v>
      </c>
      <c r="N118" s="51" t="s">
        <v>57</v>
      </c>
      <c r="O118" s="106">
        <f>IF(Energy[[#This Row],[Currency]]="USD",E118,IF(AND(Energy[[#This Row],[Currency]]="EUR",VLOOKUP(Energy[[#This Row],[ISO]],'EXCH to USD 2022'!A:D,4,FALSE)="N"),(E118/'EXCH to USD 2022'!$F$25),E118/VLOOKUP(C118,'EXCH to USD 2022'!A:F,3,FALSE)))</f>
        <v>844949418.2552799</v>
      </c>
      <c r="P118" s="51"/>
      <c r="Q118" s="98" t="s">
        <v>339</v>
      </c>
      <c r="R118" s="153">
        <v>44952</v>
      </c>
      <c r="S118" s="51" t="s">
        <v>6</v>
      </c>
      <c r="T118" s="51">
        <v>1</v>
      </c>
    </row>
    <row r="119" spans="1:20" s="66" customFormat="1" ht="33.75">
      <c r="A119" s="118">
        <f t="shared" si="2"/>
        <v>117</v>
      </c>
      <c r="B119" s="109" t="s">
        <v>317</v>
      </c>
      <c r="C119" s="109" t="s">
        <v>318</v>
      </c>
      <c r="D119" s="108" t="s">
        <v>340</v>
      </c>
      <c r="E119" s="50">
        <v>3200000000</v>
      </c>
      <c r="F119" s="51" t="s">
        <v>320</v>
      </c>
      <c r="G119" s="117">
        <v>44621</v>
      </c>
      <c r="H119" s="117">
        <v>44621</v>
      </c>
      <c r="I119" s="119">
        <f>IFERROR(IF(Energy[[#This Row],[Start date]]="","0",DATEDIF(Energy[[#This Row],[Start date]],Energy[[#This Row],[End date]],"m")+1),"Open-ended")</f>
        <v>1</v>
      </c>
      <c r="J119" s="51" t="s">
        <v>70</v>
      </c>
      <c r="K119" s="51" t="s">
        <v>55</v>
      </c>
      <c r="L119" s="51" t="s">
        <v>56</v>
      </c>
      <c r="M119" s="51" t="s">
        <v>103</v>
      </c>
      <c r="N119" s="51" t="s">
        <v>57</v>
      </c>
      <c r="O119" s="106">
        <f>IF(Energy[[#This Row],[Currency]]="USD",E119,IF(AND(Energy[[#This Row],[Currency]]="EUR",VLOOKUP(Energy[[#This Row],[ISO]],'EXCH to USD 2022'!A:D,4,FALSE)="N"),(E119/'EXCH to USD 2022'!$F$25),E119/VLOOKUP(C119,'EXCH to USD 2022'!A:F,3,FALSE)))</f>
        <v>2458034671.2880869</v>
      </c>
      <c r="P119" s="109"/>
      <c r="Q119" s="51" t="s">
        <v>341</v>
      </c>
      <c r="R119" s="123">
        <v>44904</v>
      </c>
      <c r="S119" s="51" t="s">
        <v>6</v>
      </c>
      <c r="T119" s="51">
        <v>1</v>
      </c>
    </row>
    <row r="120" spans="1:20" s="66" customFormat="1" ht="45">
      <c r="A120" s="118">
        <f t="shared" si="2"/>
        <v>118</v>
      </c>
      <c r="B120" s="109" t="s">
        <v>317</v>
      </c>
      <c r="C120" s="109" t="s">
        <v>318</v>
      </c>
      <c r="D120" s="108" t="s">
        <v>342</v>
      </c>
      <c r="E120" s="50">
        <v>3500000000</v>
      </c>
      <c r="F120" s="51" t="s">
        <v>320</v>
      </c>
      <c r="G120" s="117">
        <v>44896</v>
      </c>
      <c r="H120" s="117">
        <v>44896</v>
      </c>
      <c r="I120" s="119">
        <f>IFERROR(IF(Energy[[#This Row],[Start date]]="","0",DATEDIF(Energy[[#This Row],[Start date]],Energy[[#This Row],[End date]],"m")+1),"Open-ended")</f>
        <v>1</v>
      </c>
      <c r="J120" s="54" t="s">
        <v>70</v>
      </c>
      <c r="K120" s="54" t="s">
        <v>55</v>
      </c>
      <c r="L120" s="54" t="s">
        <v>56</v>
      </c>
      <c r="M120" s="54" t="s">
        <v>343</v>
      </c>
      <c r="N120" s="51" t="s">
        <v>57</v>
      </c>
      <c r="O120" s="106">
        <f>IF(Energy[[#This Row],[Currency]]="USD",E120,IF(AND(Energy[[#This Row],[Currency]]="EUR",VLOOKUP(Energy[[#This Row],[ISO]],'EXCH to USD 2022'!A:D,4,FALSE)="N"),(E120/'EXCH to USD 2022'!$F$25),E120/VLOOKUP(C120,'EXCH to USD 2022'!A:F,3,FALSE)))</f>
        <v>2688475421.7213449</v>
      </c>
      <c r="P120" s="66" t="s">
        <v>344</v>
      </c>
      <c r="Q120" s="64" t="s">
        <v>345</v>
      </c>
      <c r="R120" s="153">
        <v>44952</v>
      </c>
      <c r="S120" s="51" t="s">
        <v>6</v>
      </c>
      <c r="T120" s="51">
        <v>2</v>
      </c>
    </row>
    <row r="121" spans="1:20" s="66" customFormat="1" ht="56.25">
      <c r="A121" s="118">
        <f t="shared" si="2"/>
        <v>119</v>
      </c>
      <c r="B121" s="109" t="s">
        <v>317</v>
      </c>
      <c r="C121" s="109" t="s">
        <v>318</v>
      </c>
      <c r="D121" s="108" t="s">
        <v>346</v>
      </c>
      <c r="E121" s="50">
        <v>320000000</v>
      </c>
      <c r="F121" s="51" t="s">
        <v>320</v>
      </c>
      <c r="G121" s="117">
        <v>44896</v>
      </c>
      <c r="H121" s="117">
        <v>44896</v>
      </c>
      <c r="I121" s="119">
        <f>IFERROR(IF(Energy[[#This Row],[Start date]]="","0",DATEDIF(Energy[[#This Row],[Start date]],Energy[[#This Row],[End date]],"m")+1),"Open-ended")</f>
        <v>1</v>
      </c>
      <c r="J121" s="54" t="s">
        <v>54</v>
      </c>
      <c r="K121" s="54" t="s">
        <v>55</v>
      </c>
      <c r="L121" s="54" t="s">
        <v>50</v>
      </c>
      <c r="M121" s="54"/>
      <c r="N121" s="51" t="s">
        <v>86</v>
      </c>
      <c r="O121" s="106">
        <f>IF(Energy[[#This Row],[Currency]]="USD",E121,IF(AND(Energy[[#This Row],[Currency]]="EUR",VLOOKUP(Energy[[#This Row],[ISO]],'EXCH to USD 2022'!A:D,4,FALSE)="N"),(E121/'EXCH to USD 2022'!$F$25),E121/VLOOKUP(C121,'EXCH to USD 2022'!A:F,3,FALSE)))</f>
        <v>245803467.12880871</v>
      </c>
      <c r="P121" s="51"/>
      <c r="Q121" s="64" t="s">
        <v>347</v>
      </c>
      <c r="R121" s="153">
        <v>44952</v>
      </c>
      <c r="S121" s="51" t="s">
        <v>6</v>
      </c>
      <c r="T121" s="51">
        <v>2</v>
      </c>
    </row>
    <row r="122" spans="1:20" s="66" customFormat="1" ht="90">
      <c r="A122" s="118">
        <f t="shared" si="2"/>
        <v>120</v>
      </c>
      <c r="B122" s="109" t="s">
        <v>317</v>
      </c>
      <c r="C122" s="109" t="s">
        <v>318</v>
      </c>
      <c r="D122" s="48" t="s">
        <v>348</v>
      </c>
      <c r="E122" s="50">
        <v>2500000000</v>
      </c>
      <c r="F122" s="51" t="s">
        <v>320</v>
      </c>
      <c r="G122" s="117">
        <v>44986</v>
      </c>
      <c r="H122" s="117">
        <v>44986</v>
      </c>
      <c r="I122" s="119">
        <f>IFERROR(IF(Energy[[#This Row],[Start date]]="","0",DATEDIF(Energy[[#This Row],[Start date]],Energy[[#This Row],[End date]],"m")+1),"Open-ended")</f>
        <v>1</v>
      </c>
      <c r="J122" s="66" t="s">
        <v>70</v>
      </c>
      <c r="K122" s="51" t="s">
        <v>55</v>
      </c>
      <c r="L122" s="66" t="s">
        <v>56</v>
      </c>
      <c r="M122" s="66" t="s">
        <v>171</v>
      </c>
      <c r="N122" s="51" t="s">
        <v>57</v>
      </c>
      <c r="O122" s="106">
        <f>IF(Energy[[#This Row],[Currency]]="USD",E122,IF(AND(Energy[[#This Row],[Currency]]="EUR",VLOOKUP(Energy[[#This Row],[ISO]],'EXCH to USD 2022'!A:D,4,FALSE)="N"),(E122/'EXCH to USD 2022'!$F$25),E122/VLOOKUP(C122,'EXCH to USD 2022'!A:F,3,FALSE)))</f>
        <v>1920339586.9438179</v>
      </c>
      <c r="P122" s="51"/>
      <c r="Q122" s="51" t="s">
        <v>349</v>
      </c>
      <c r="R122" s="153">
        <v>45034</v>
      </c>
      <c r="S122" s="51" t="s">
        <v>6</v>
      </c>
      <c r="T122" s="51">
        <v>3</v>
      </c>
    </row>
    <row r="123" spans="1:20" s="66" customFormat="1" ht="348.75">
      <c r="A123" s="118">
        <f t="shared" si="2"/>
        <v>121</v>
      </c>
      <c r="B123" s="66" t="s">
        <v>350</v>
      </c>
      <c r="C123" s="66" t="s">
        <v>351</v>
      </c>
      <c r="D123" s="212" t="s">
        <v>352</v>
      </c>
      <c r="E123" s="147">
        <v>4000000000</v>
      </c>
      <c r="F123" s="66" t="s">
        <v>353</v>
      </c>
      <c r="G123" s="117">
        <v>44805</v>
      </c>
      <c r="H123" s="117">
        <v>46357</v>
      </c>
      <c r="I123" s="119">
        <f>IFERROR(IF(Energy[[#This Row],[Start date]]="","0",DATEDIF(Energy[[#This Row],[Start date]],Energy[[#This Row],[End date]],"m")+1),"Open-ended")</f>
        <v>52</v>
      </c>
      <c r="J123" s="66" t="s">
        <v>153</v>
      </c>
      <c r="K123" s="66" t="s">
        <v>354</v>
      </c>
      <c r="L123" s="66" t="s">
        <v>163</v>
      </c>
      <c r="M123" s="54"/>
      <c r="N123" s="66" t="s">
        <v>355</v>
      </c>
      <c r="O123" s="106">
        <f>IF(Energy[[#This Row],[Currency]]="USD",E123,IF(AND(Energy[[#This Row],[Currency]]="EUR",VLOOKUP(Energy[[#This Row],[ISO]],'EXCH to USD 2022'!A:D,4,FALSE)="N"),(E123/'EXCH to USD 2022'!$F$25),E123/VLOOKUP(C123,'EXCH to USD 2022'!A:F,3,FALSE)))</f>
        <v>4189431594.8400717</v>
      </c>
      <c r="P123" s="66" t="s">
        <v>356</v>
      </c>
      <c r="Q123" s="98" t="s">
        <v>357</v>
      </c>
      <c r="R123" s="153">
        <v>45002</v>
      </c>
      <c r="S123" s="51" t="s">
        <v>6</v>
      </c>
      <c r="T123" s="51">
        <v>2</v>
      </c>
    </row>
    <row r="124" spans="1:20" s="66" customFormat="1" ht="45">
      <c r="A124" s="118">
        <f t="shared" si="2"/>
        <v>122</v>
      </c>
      <c r="B124" s="109" t="s">
        <v>358</v>
      </c>
      <c r="C124" s="109" t="s">
        <v>359</v>
      </c>
      <c r="D124" s="108" t="s">
        <v>360</v>
      </c>
      <c r="E124" s="50">
        <v>0</v>
      </c>
      <c r="F124" s="51" t="s">
        <v>361</v>
      </c>
      <c r="G124" s="117">
        <v>44682</v>
      </c>
      <c r="H124" s="117">
        <v>45047</v>
      </c>
      <c r="I124" s="119">
        <f>IFERROR(IF(Energy[[#This Row],[Start date]]="","0",DATEDIF(Energy[[#This Row],[Start date]],Energy[[#This Row],[End date]],"m")+1),"Open-ended")</f>
        <v>13</v>
      </c>
      <c r="J124" s="51" t="s">
        <v>70</v>
      </c>
      <c r="K124" s="51" t="s">
        <v>55</v>
      </c>
      <c r="L124" s="51" t="s">
        <v>56</v>
      </c>
      <c r="M124" s="51" t="s">
        <v>362</v>
      </c>
      <c r="N124" s="51" t="s">
        <v>57</v>
      </c>
      <c r="O124" s="106">
        <f>IF(Energy[[#This Row],[Currency]]="USD",E124,IF(AND(Energy[[#This Row],[Currency]]="EUR",VLOOKUP(Energy[[#This Row],[ISO]],'EXCH to USD 2022'!A:D,4,FALSE)="N"),(E124/'EXCH to USD 2022'!$F$25),E124/VLOOKUP(C124,'EXCH to USD 2022'!A:F,3,FALSE)))</f>
        <v>0</v>
      </c>
      <c r="P124" s="51"/>
      <c r="Q124" s="51" t="s">
        <v>363</v>
      </c>
      <c r="R124" s="123">
        <v>44904</v>
      </c>
      <c r="S124" s="51" t="s">
        <v>6</v>
      </c>
      <c r="T124" s="51">
        <v>1</v>
      </c>
    </row>
    <row r="125" spans="1:20" s="66" customFormat="1" ht="45">
      <c r="A125" s="118">
        <f t="shared" si="2"/>
        <v>123</v>
      </c>
      <c r="B125" s="109" t="s">
        <v>358</v>
      </c>
      <c r="C125" s="109" t="s">
        <v>359</v>
      </c>
      <c r="D125" s="108" t="s">
        <v>364</v>
      </c>
      <c r="E125" s="50">
        <v>0</v>
      </c>
      <c r="F125" s="51" t="s">
        <v>361</v>
      </c>
      <c r="G125" s="117">
        <v>44652</v>
      </c>
      <c r="H125" s="117">
        <v>45078</v>
      </c>
      <c r="I125" s="119">
        <f>IFERROR(IF(Energy[[#This Row],[Start date]]="","0",DATEDIF(Energy[[#This Row],[Start date]],Energy[[#This Row],[End date]],"m")+1),"Open-ended")</f>
        <v>15</v>
      </c>
      <c r="J125" s="51" t="s">
        <v>107</v>
      </c>
      <c r="K125" s="51"/>
      <c r="L125" s="54" t="s">
        <v>98</v>
      </c>
      <c r="M125" s="51"/>
      <c r="N125" s="51" t="s">
        <v>365</v>
      </c>
      <c r="O125" s="106">
        <f>IF(Energy[[#This Row],[Currency]]="USD",E125,IF(AND(Energy[[#This Row],[Currency]]="EUR",VLOOKUP(Energy[[#This Row],[ISO]],'EXCH to USD 2022'!A:D,4,FALSE)="N"),(E125/'EXCH to USD 2022'!$F$25),E125/VLOOKUP(C125,'EXCH to USD 2022'!A:F,3,FALSE)))</f>
        <v>0</v>
      </c>
      <c r="P125" s="54" t="s">
        <v>366</v>
      </c>
      <c r="Q125" s="64" t="s">
        <v>367</v>
      </c>
      <c r="R125" s="123">
        <v>44953</v>
      </c>
      <c r="S125" s="51" t="s">
        <v>6</v>
      </c>
      <c r="T125" s="51">
        <v>1</v>
      </c>
    </row>
    <row r="126" spans="1:20" s="66" customFormat="1" ht="33.75">
      <c r="A126" s="118">
        <f t="shared" si="2"/>
        <v>124</v>
      </c>
      <c r="B126" s="109" t="s">
        <v>358</v>
      </c>
      <c r="C126" s="109" t="s">
        <v>359</v>
      </c>
      <c r="D126" s="108" t="s">
        <v>368</v>
      </c>
      <c r="E126" s="50">
        <v>0</v>
      </c>
      <c r="F126" s="51" t="s">
        <v>361</v>
      </c>
      <c r="G126" s="117">
        <v>44652</v>
      </c>
      <c r="H126" s="117"/>
      <c r="I126" s="119" t="str">
        <f>IFERROR(IF(Energy[[#This Row],[Start date]]="","0",DATEDIF(Energy[[#This Row],[Start date]],Energy[[#This Row],[End date]],"m")+1),"Open-ended")</f>
        <v>Open-ended</v>
      </c>
      <c r="J126" s="51" t="s">
        <v>48</v>
      </c>
      <c r="K126" s="51" t="s">
        <v>61</v>
      </c>
      <c r="L126" s="51" t="s">
        <v>50</v>
      </c>
      <c r="M126" s="51"/>
      <c r="N126" s="51" t="s">
        <v>369</v>
      </c>
      <c r="O126" s="106">
        <f>IF(Energy[[#This Row],[Currency]]="USD",E126,IF(AND(Energy[[#This Row],[Currency]]="EUR",VLOOKUP(Energy[[#This Row],[ISO]],'EXCH to USD 2022'!A:D,4,FALSE)="N"),(E126/'EXCH to USD 2022'!$F$25),E126/VLOOKUP(C126,'EXCH to USD 2022'!A:F,3,FALSE)))</f>
        <v>0</v>
      </c>
      <c r="P126" s="51"/>
      <c r="Q126" s="51"/>
      <c r="R126" s="123">
        <v>44904</v>
      </c>
      <c r="S126" s="51" t="s">
        <v>6</v>
      </c>
      <c r="T126" s="51">
        <v>1</v>
      </c>
    </row>
    <row r="127" spans="1:20" s="66" customFormat="1" ht="78.75">
      <c r="A127" s="118">
        <f t="shared" si="2"/>
        <v>125</v>
      </c>
      <c r="B127" s="109" t="s">
        <v>358</v>
      </c>
      <c r="C127" s="109" t="s">
        <v>359</v>
      </c>
      <c r="D127" s="108" t="s">
        <v>370</v>
      </c>
      <c r="E127" s="50">
        <v>750000000</v>
      </c>
      <c r="F127" s="51" t="s">
        <v>371</v>
      </c>
      <c r="G127" s="117">
        <v>44621</v>
      </c>
      <c r="H127" s="117"/>
      <c r="I127" s="119" t="str">
        <f>IFERROR(IF(Energy[[#This Row],[Start date]]="","0",DATEDIF(Energy[[#This Row],[Start date]],Energy[[#This Row],[End date]],"m")+1),"Open-ended")</f>
        <v>Open-ended</v>
      </c>
      <c r="J127" s="51" t="s">
        <v>48</v>
      </c>
      <c r="K127" s="51" t="s">
        <v>61</v>
      </c>
      <c r="L127" s="51" t="s">
        <v>50</v>
      </c>
      <c r="M127" s="51"/>
      <c r="N127" s="51" t="s">
        <v>51</v>
      </c>
      <c r="O127" s="106">
        <f>IF(Energy[[#This Row],[Currency]]="USD",E127,IF(AND(Energy[[#This Row],[Currency]]="EUR",VLOOKUP(Energy[[#This Row],[ISO]],'EXCH to USD 2022'!A:D,4,FALSE)="N"),(E127/'EXCH to USD 2022'!$F$25),E127/VLOOKUP(C127,'EXCH to USD 2022'!A:F,3,FALSE)))</f>
        <v>750000000</v>
      </c>
      <c r="P127" s="109" t="s">
        <v>372</v>
      </c>
      <c r="Q127" s="109" t="s">
        <v>373</v>
      </c>
      <c r="R127" s="153">
        <v>44953</v>
      </c>
      <c r="S127" s="51" t="s">
        <v>6</v>
      </c>
      <c r="T127" s="51">
        <v>1</v>
      </c>
    </row>
    <row r="128" spans="1:20" s="66" customFormat="1" ht="22.5">
      <c r="A128" s="118">
        <f t="shared" si="2"/>
        <v>126</v>
      </c>
      <c r="B128" s="109" t="s">
        <v>358</v>
      </c>
      <c r="C128" s="109" t="s">
        <v>359</v>
      </c>
      <c r="D128" s="108" t="s">
        <v>374</v>
      </c>
      <c r="E128" s="50">
        <v>0</v>
      </c>
      <c r="F128" s="51" t="s">
        <v>361</v>
      </c>
      <c r="G128" s="117">
        <v>44927</v>
      </c>
      <c r="H128" s="117">
        <v>45261</v>
      </c>
      <c r="I128" s="119">
        <f>IFERROR(IF(Energy[[#This Row],[Start date]]="","0",DATEDIF(Energy[[#This Row],[Start date]],Energy[[#This Row],[End date]],"m")+1),"Open-ended")</f>
        <v>12</v>
      </c>
      <c r="J128" s="54" t="s">
        <v>48</v>
      </c>
      <c r="K128" s="54" t="s">
        <v>49</v>
      </c>
      <c r="L128" s="54" t="s">
        <v>375</v>
      </c>
      <c r="M128" s="54" t="s">
        <v>376</v>
      </c>
      <c r="N128" s="51" t="s">
        <v>377</v>
      </c>
      <c r="O128" s="106">
        <f>IF(Energy[[#This Row],[Currency]]="USD",E128,IF(AND(Energy[[#This Row],[Currency]]="EUR",VLOOKUP(Energy[[#This Row],[ISO]],'EXCH to USD 2022'!A:D,4,FALSE)="N"),(E128/'EXCH to USD 2022'!$F$25),E128/VLOOKUP(C128,'EXCH to USD 2022'!A:F,3,FALSE)))</f>
        <v>0</v>
      </c>
      <c r="P128" s="54" t="s">
        <v>378</v>
      </c>
      <c r="Q128" s="64" t="s">
        <v>373</v>
      </c>
      <c r="R128" s="153">
        <v>44953</v>
      </c>
      <c r="S128" s="51" t="s">
        <v>6</v>
      </c>
      <c r="T128" s="51">
        <v>2</v>
      </c>
    </row>
    <row r="129" spans="1:20" s="66" customFormat="1" ht="56.25">
      <c r="A129" s="118">
        <f t="shared" si="2"/>
        <v>127</v>
      </c>
      <c r="B129" s="109" t="s">
        <v>358</v>
      </c>
      <c r="C129" s="109" t="s">
        <v>359</v>
      </c>
      <c r="D129" s="108" t="s">
        <v>379</v>
      </c>
      <c r="E129" s="50">
        <v>0</v>
      </c>
      <c r="F129" s="51" t="s">
        <v>361</v>
      </c>
      <c r="G129" s="117">
        <v>44958</v>
      </c>
      <c r="H129" s="117">
        <v>45017</v>
      </c>
      <c r="I129" s="119">
        <f>IFERROR(IF(Energy[[#This Row],[Start date]]="","0",DATEDIF(Energy[[#This Row],[Start date]],Energy[[#This Row],[End date]],"m")+1),"Open-ended")</f>
        <v>3</v>
      </c>
      <c r="J129" s="54" t="s">
        <v>48</v>
      </c>
      <c r="K129" s="54" t="s">
        <v>61</v>
      </c>
      <c r="L129" s="54" t="s">
        <v>50</v>
      </c>
      <c r="M129" s="54"/>
      <c r="N129" s="51" t="s">
        <v>377</v>
      </c>
      <c r="O129" s="106">
        <f>IF(Energy[[#This Row],[Currency]]="USD",E129,IF(AND(Energy[[#This Row],[Currency]]="EUR",VLOOKUP(Energy[[#This Row],[ISO]],'EXCH to USD 2022'!A:D,4,FALSE)="N"),(E129/'EXCH to USD 2022'!$F$25),E129/VLOOKUP(C129,'EXCH to USD 2022'!A:F,3,FALSE)))</f>
        <v>0</v>
      </c>
      <c r="P129" s="54" t="s">
        <v>380</v>
      </c>
      <c r="Q129" s="51" t="s">
        <v>381</v>
      </c>
      <c r="R129" s="153">
        <v>44953</v>
      </c>
      <c r="S129" s="51" t="s">
        <v>6</v>
      </c>
      <c r="T129" s="51">
        <v>2</v>
      </c>
    </row>
    <row r="130" spans="1:20" s="66" customFormat="1" ht="45">
      <c r="A130" s="118">
        <f t="shared" si="2"/>
        <v>128</v>
      </c>
      <c r="B130" s="109" t="s">
        <v>358</v>
      </c>
      <c r="C130" s="109" t="s">
        <v>359</v>
      </c>
      <c r="D130" s="108" t="s">
        <v>382</v>
      </c>
      <c r="E130" s="147">
        <v>0</v>
      </c>
      <c r="F130" s="51" t="s">
        <v>361</v>
      </c>
      <c r="G130" s="117">
        <v>44652</v>
      </c>
      <c r="H130" s="117">
        <v>45261</v>
      </c>
      <c r="I130" s="119">
        <f>IFERROR(IF(Energy[[#This Row],[Start date]]="","0",DATEDIF(Energy[[#This Row],[Start date]],Energy[[#This Row],[End date]],"m")+1),"Open-ended")</f>
        <v>21</v>
      </c>
      <c r="J130" s="54" t="s">
        <v>107</v>
      </c>
      <c r="K130" s="54"/>
      <c r="L130" s="54" t="s">
        <v>56</v>
      </c>
      <c r="M130" s="54" t="s">
        <v>383</v>
      </c>
      <c r="N130" s="51" t="s">
        <v>57</v>
      </c>
      <c r="O130" s="106">
        <f>IF(Energy[[#This Row],[Currency]]="USD",E130,IF(AND(Energy[[#This Row],[Currency]]="EUR",VLOOKUP(Energy[[#This Row],[ISO]],'EXCH to USD 2022'!A:D,4,FALSE)="N"),(E130/'EXCH to USD 2022'!$F$25),E130/VLOOKUP(C130,'EXCH to USD 2022'!A:F,3,FALSE)))</f>
        <v>0</v>
      </c>
      <c r="P130" s="54" t="s">
        <v>384</v>
      </c>
      <c r="Q130" s="64" t="s">
        <v>367</v>
      </c>
      <c r="R130" s="153">
        <v>44953</v>
      </c>
      <c r="S130" s="51" t="s">
        <v>6</v>
      </c>
      <c r="T130" s="51">
        <v>2</v>
      </c>
    </row>
    <row r="131" spans="1:20" s="66" customFormat="1" ht="45">
      <c r="A131" s="118">
        <f t="shared" si="2"/>
        <v>129</v>
      </c>
      <c r="B131" s="109" t="s">
        <v>385</v>
      </c>
      <c r="C131" s="109" t="s">
        <v>386</v>
      </c>
      <c r="D131" s="108" t="s">
        <v>387</v>
      </c>
      <c r="E131" s="50">
        <v>0</v>
      </c>
      <c r="F131" s="51" t="s">
        <v>388</v>
      </c>
      <c r="G131" s="117">
        <v>44440</v>
      </c>
      <c r="H131" s="117"/>
      <c r="I131" s="119" t="str">
        <f>IFERROR(IF(Energy[[#This Row],[Start date]]="","0",DATEDIF(Energy[[#This Row],[Start date]],Energy[[#This Row],[End date]],"m")+1),"Open-ended")</f>
        <v>Open-ended</v>
      </c>
      <c r="J131" s="51" t="s">
        <v>107</v>
      </c>
      <c r="K131" s="51"/>
      <c r="L131" s="51" t="s">
        <v>101</v>
      </c>
      <c r="M131" s="51"/>
      <c r="N131" s="51" t="s">
        <v>389</v>
      </c>
      <c r="O131" s="106">
        <f>IF(Energy[[#This Row],[Currency]]="USD",E131,IF(AND(Energy[[#This Row],[Currency]]="EUR",VLOOKUP(Energy[[#This Row],[ISO]],'EXCH to USD 2022'!A:D,4,FALSE)="N"),(E131/'EXCH to USD 2022'!$F$25),E131/VLOOKUP(C131,'EXCH to USD 2022'!A:F,3,FALSE)))</f>
        <v>0</v>
      </c>
      <c r="P131" s="51"/>
      <c r="Q131" s="51" t="s">
        <v>390</v>
      </c>
      <c r="R131" s="123">
        <v>44904</v>
      </c>
      <c r="S131" s="51" t="s">
        <v>22</v>
      </c>
      <c r="T131" s="51">
        <v>1</v>
      </c>
    </row>
    <row r="132" spans="1:20" s="66" customFormat="1" ht="90">
      <c r="A132" s="118">
        <f t="shared" si="2"/>
        <v>130</v>
      </c>
      <c r="B132" s="109" t="s">
        <v>385</v>
      </c>
      <c r="C132" s="109" t="s">
        <v>386</v>
      </c>
      <c r="D132" s="108" t="s">
        <v>391</v>
      </c>
      <c r="E132" s="50">
        <v>0</v>
      </c>
      <c r="F132" s="51" t="s">
        <v>388</v>
      </c>
      <c r="G132" s="117">
        <v>44470</v>
      </c>
      <c r="H132" s="117"/>
      <c r="I132" s="119" t="str">
        <f>IFERROR(IF(Energy[[#This Row],[Start date]]="","0",DATEDIF(Energy[[#This Row],[Start date]],Energy[[#This Row],[End date]],"m")+1),"Open-ended")</f>
        <v>Open-ended</v>
      </c>
      <c r="J132" s="51" t="s">
        <v>107</v>
      </c>
      <c r="K132" s="51"/>
      <c r="L132" s="51" t="s">
        <v>163</v>
      </c>
      <c r="M132" s="51" t="s">
        <v>392</v>
      </c>
      <c r="N132" s="51" t="s">
        <v>393</v>
      </c>
      <c r="O132" s="106">
        <f>IF(Energy[[#This Row],[Currency]]="USD",E132,IF(AND(Energy[[#This Row],[Currency]]="EUR",VLOOKUP(Energy[[#This Row],[ISO]],'EXCH to USD 2022'!A:D,4,FALSE)="N"),(E132/'EXCH to USD 2022'!$F$25),E132/VLOOKUP(C132,'EXCH to USD 2022'!A:F,3,FALSE)))</f>
        <v>0</v>
      </c>
      <c r="P132" s="51"/>
      <c r="Q132" s="51" t="s">
        <v>394</v>
      </c>
      <c r="R132" s="123">
        <v>44904</v>
      </c>
      <c r="S132" s="51" t="s">
        <v>22</v>
      </c>
      <c r="T132" s="51">
        <v>1</v>
      </c>
    </row>
    <row r="133" spans="1:20" s="66" customFormat="1" ht="123.75">
      <c r="A133" s="118">
        <f t="shared" si="2"/>
        <v>131</v>
      </c>
      <c r="B133" s="109" t="s">
        <v>385</v>
      </c>
      <c r="C133" s="109" t="s">
        <v>386</v>
      </c>
      <c r="D133" s="108" t="s">
        <v>395</v>
      </c>
      <c r="E133" s="50">
        <v>0</v>
      </c>
      <c r="F133" s="51" t="s">
        <v>388</v>
      </c>
      <c r="G133" s="117">
        <v>44470</v>
      </c>
      <c r="H133" s="117"/>
      <c r="I133" s="119" t="str">
        <f>IFERROR(IF(Energy[[#This Row],[Start date]]="","0",DATEDIF(Energy[[#This Row],[Start date]],Energy[[#This Row],[End date]],"m")+1),"Open-ended")</f>
        <v>Open-ended</v>
      </c>
      <c r="J133" s="51" t="s">
        <v>107</v>
      </c>
      <c r="K133" s="51"/>
      <c r="L133" s="51" t="s">
        <v>163</v>
      </c>
      <c r="M133" s="51"/>
      <c r="N133" s="51" t="s">
        <v>86</v>
      </c>
      <c r="O133" s="106">
        <f>IF(Energy[[#This Row],[Currency]]="USD",E133,IF(AND(Energy[[#This Row],[Currency]]="EUR",VLOOKUP(Energy[[#This Row],[ISO]],'EXCH to USD 2022'!A:D,4,FALSE)="N"),(E133/'EXCH to USD 2022'!$F$25),E133/VLOOKUP(C133,'EXCH to USD 2022'!A:F,3,FALSE)))</f>
        <v>0</v>
      </c>
      <c r="P133" s="51" t="s">
        <v>396</v>
      </c>
      <c r="Q133" s="51" t="s">
        <v>397</v>
      </c>
      <c r="R133" s="123">
        <v>44904</v>
      </c>
      <c r="S133" s="51" t="s">
        <v>22</v>
      </c>
      <c r="T133" s="51">
        <v>1</v>
      </c>
    </row>
    <row r="134" spans="1:20" s="66" customFormat="1" ht="135">
      <c r="A134" s="118">
        <f t="shared" si="2"/>
        <v>132</v>
      </c>
      <c r="B134" s="109" t="s">
        <v>385</v>
      </c>
      <c r="C134" s="109" t="s">
        <v>386</v>
      </c>
      <c r="D134" s="108" t="s">
        <v>398</v>
      </c>
      <c r="E134" s="50">
        <v>0</v>
      </c>
      <c r="F134" s="51" t="s">
        <v>388</v>
      </c>
      <c r="G134" s="117">
        <v>44593</v>
      </c>
      <c r="H134" s="117"/>
      <c r="I134" s="119" t="str">
        <f>IFERROR(IF(Energy[[#This Row],[Start date]]="","0",DATEDIF(Energy[[#This Row],[Start date]],Energy[[#This Row],[End date]],"m")+1),"Open-ended")</f>
        <v>Open-ended</v>
      </c>
      <c r="J134" s="51" t="s">
        <v>107</v>
      </c>
      <c r="K134" s="51"/>
      <c r="L134" s="51" t="s">
        <v>101</v>
      </c>
      <c r="M134" s="51"/>
      <c r="N134" s="51" t="s">
        <v>86</v>
      </c>
      <c r="O134" s="106">
        <f>IF(Energy[[#This Row],[Currency]]="USD",E134,IF(AND(Energy[[#This Row],[Currency]]="EUR",VLOOKUP(Energy[[#This Row],[ISO]],'EXCH to USD 2022'!A:D,4,FALSE)="N"),(E134/'EXCH to USD 2022'!$F$25),E134/VLOOKUP(C134,'EXCH to USD 2022'!A:F,3,FALSE)))</f>
        <v>0</v>
      </c>
      <c r="P134" s="51"/>
      <c r="Q134" s="51"/>
      <c r="R134" s="123">
        <v>44904</v>
      </c>
      <c r="S134" s="51" t="s">
        <v>22</v>
      </c>
      <c r="T134" s="51">
        <v>1</v>
      </c>
    </row>
    <row r="135" spans="1:20" s="66" customFormat="1" ht="67.5">
      <c r="A135" s="118">
        <f t="shared" si="2"/>
        <v>133</v>
      </c>
      <c r="B135" s="109" t="s">
        <v>385</v>
      </c>
      <c r="C135" s="109" t="s">
        <v>386</v>
      </c>
      <c r="D135" s="108" t="s">
        <v>399</v>
      </c>
      <c r="E135" s="50">
        <v>0</v>
      </c>
      <c r="F135" s="51" t="s">
        <v>388</v>
      </c>
      <c r="G135" s="117">
        <v>44501</v>
      </c>
      <c r="H135" s="117">
        <v>44652</v>
      </c>
      <c r="I135" s="119">
        <f>IFERROR(IF(Energy[[#This Row],[Start date]]="","0",DATEDIF(Energy[[#This Row],[Start date]],Energy[[#This Row],[End date]],"m")+1),"Open-ended")</f>
        <v>6</v>
      </c>
      <c r="J135" s="51" t="s">
        <v>153</v>
      </c>
      <c r="K135" s="51" t="s">
        <v>400</v>
      </c>
      <c r="L135" s="51" t="s">
        <v>276</v>
      </c>
      <c r="M135" s="51" t="s">
        <v>401</v>
      </c>
      <c r="N135" s="51" t="s">
        <v>86</v>
      </c>
      <c r="O135" s="106">
        <f>IF(Energy[[#This Row],[Currency]]="USD",E135,IF(AND(Energy[[#This Row],[Currency]]="EUR",VLOOKUP(Energy[[#This Row],[ISO]],'EXCH to USD 2022'!A:D,4,FALSE)="N"),(E135/'EXCH to USD 2022'!$F$25),E135/VLOOKUP(C135,'EXCH to USD 2022'!A:F,3,FALSE)))</f>
        <v>0</v>
      </c>
      <c r="P135" s="109"/>
      <c r="Q135" s="51" t="s">
        <v>402</v>
      </c>
      <c r="R135" s="123">
        <v>44904</v>
      </c>
      <c r="S135" s="51" t="s">
        <v>22</v>
      </c>
      <c r="T135" s="51">
        <v>1</v>
      </c>
    </row>
    <row r="136" spans="1:20" s="66" customFormat="1" ht="45">
      <c r="A136" s="118">
        <f t="shared" si="2"/>
        <v>134</v>
      </c>
      <c r="B136" s="109" t="s">
        <v>385</v>
      </c>
      <c r="C136" s="109" t="s">
        <v>386</v>
      </c>
      <c r="D136" s="108" t="s">
        <v>403</v>
      </c>
      <c r="E136" s="50">
        <v>0</v>
      </c>
      <c r="F136" s="51" t="s">
        <v>388</v>
      </c>
      <c r="G136" s="117">
        <v>44470</v>
      </c>
      <c r="H136" s="117"/>
      <c r="I136" s="119" t="str">
        <f>IFERROR(IF(Energy[[#This Row],[Start date]]="","0",DATEDIF(Energy[[#This Row],[Start date]],Energy[[#This Row],[End date]],"m")+1),"Open-ended")</f>
        <v>Open-ended</v>
      </c>
      <c r="J136" s="51" t="s">
        <v>107</v>
      </c>
      <c r="K136" s="51"/>
      <c r="L136" s="51" t="s">
        <v>101</v>
      </c>
      <c r="M136" s="51"/>
      <c r="N136" s="51" t="s">
        <v>86</v>
      </c>
      <c r="O136" s="106">
        <f>IF(Energy[[#This Row],[Currency]]="USD",E136,IF(AND(Energy[[#This Row],[Currency]]="EUR",VLOOKUP(Energy[[#This Row],[ISO]],'EXCH to USD 2022'!A:D,4,FALSE)="N"),(E136/'EXCH to USD 2022'!$F$25),E136/VLOOKUP(C136,'EXCH to USD 2022'!A:F,3,FALSE)))</f>
        <v>0</v>
      </c>
      <c r="P136" s="109" t="s">
        <v>404</v>
      </c>
      <c r="Q136" s="51" t="s">
        <v>397</v>
      </c>
      <c r="R136" s="123">
        <v>44904</v>
      </c>
      <c r="S136" s="51" t="s">
        <v>22</v>
      </c>
      <c r="T136" s="51">
        <v>1</v>
      </c>
    </row>
    <row r="137" spans="1:20" s="66" customFormat="1" ht="67.5">
      <c r="A137" s="118">
        <f t="shared" si="2"/>
        <v>135</v>
      </c>
      <c r="B137" s="109" t="s">
        <v>385</v>
      </c>
      <c r="C137" s="109" t="s">
        <v>386</v>
      </c>
      <c r="D137" s="108" t="s">
        <v>405</v>
      </c>
      <c r="E137" s="50">
        <v>0</v>
      </c>
      <c r="F137" s="51" t="s">
        <v>388</v>
      </c>
      <c r="G137" s="117">
        <v>44440</v>
      </c>
      <c r="H137" s="117"/>
      <c r="I137" s="119" t="str">
        <f>IFERROR(IF(Energy[[#This Row],[Start date]]="","0",DATEDIF(Energy[[#This Row],[Start date]],Energy[[#This Row],[End date]],"m")+1),"Open-ended")</f>
        <v>Open-ended</v>
      </c>
      <c r="J137" s="51" t="s">
        <v>107</v>
      </c>
      <c r="K137" s="51"/>
      <c r="L137" s="51" t="s">
        <v>163</v>
      </c>
      <c r="M137" s="51" t="s">
        <v>406</v>
      </c>
      <c r="N137" s="51" t="s">
        <v>81</v>
      </c>
      <c r="O137" s="106">
        <f>IF(Energy[[#This Row],[Currency]]="USD",E137,IF(AND(Energy[[#This Row],[Currency]]="EUR",VLOOKUP(Energy[[#This Row],[ISO]],'EXCH to USD 2022'!A:D,4,FALSE)="N"),(E137/'EXCH to USD 2022'!$F$25),E137/VLOOKUP(C137,'EXCH to USD 2022'!A:F,3,FALSE)))</f>
        <v>0</v>
      </c>
      <c r="P137" s="109"/>
      <c r="Q137" s="51" t="s">
        <v>407</v>
      </c>
      <c r="R137" s="123">
        <v>44904</v>
      </c>
      <c r="S137" s="51" t="s">
        <v>22</v>
      </c>
      <c r="T137" s="51">
        <v>1</v>
      </c>
    </row>
    <row r="138" spans="1:20" s="66" customFormat="1" ht="45">
      <c r="A138" s="118">
        <f t="shared" si="2"/>
        <v>136</v>
      </c>
      <c r="B138" s="109" t="s">
        <v>385</v>
      </c>
      <c r="C138" s="109" t="s">
        <v>386</v>
      </c>
      <c r="D138" s="108" t="s">
        <v>408</v>
      </c>
      <c r="E138" s="50">
        <v>0</v>
      </c>
      <c r="F138" s="51" t="s">
        <v>388</v>
      </c>
      <c r="G138" s="117">
        <v>44682</v>
      </c>
      <c r="H138" s="117">
        <v>44986</v>
      </c>
      <c r="I138" s="119">
        <f>IFERROR(IF(Energy[[#This Row],[Start date]]="","0",DATEDIF(Energy[[#This Row],[Start date]],Energy[[#This Row],[End date]],"m")+1),"Open-ended")</f>
        <v>11</v>
      </c>
      <c r="J138" s="51" t="s">
        <v>48</v>
      </c>
      <c r="K138" s="51" t="s">
        <v>49</v>
      </c>
      <c r="L138" s="51" t="s">
        <v>163</v>
      </c>
      <c r="M138" s="51" t="s">
        <v>409</v>
      </c>
      <c r="N138" s="51" t="s">
        <v>81</v>
      </c>
      <c r="O138" s="106">
        <f>IF(Energy[[#This Row],[Currency]]="USD",E138,IF(AND(Energy[[#This Row],[Currency]]="EUR",VLOOKUP(Energy[[#This Row],[ISO]],'EXCH to USD 2022'!A:D,4,FALSE)="N"),(E138/'EXCH to USD 2022'!$F$25),E138/VLOOKUP(C138,'EXCH to USD 2022'!A:F,3,FALSE)))</f>
        <v>0</v>
      </c>
      <c r="P138" s="109"/>
      <c r="Q138" s="51" t="s">
        <v>410</v>
      </c>
      <c r="R138" s="123">
        <v>44904</v>
      </c>
      <c r="S138" s="51" t="s">
        <v>22</v>
      </c>
      <c r="T138" s="51">
        <v>1</v>
      </c>
    </row>
    <row r="139" spans="1:20" s="66" customFormat="1" ht="33.75">
      <c r="A139" s="118">
        <f>ROW()-2</f>
        <v>137</v>
      </c>
      <c r="B139" s="109" t="s">
        <v>385</v>
      </c>
      <c r="C139" s="109" t="s">
        <v>386</v>
      </c>
      <c r="D139" s="48" t="s">
        <v>411</v>
      </c>
      <c r="E139" s="50">
        <v>0</v>
      </c>
      <c r="F139" s="51" t="s">
        <v>388</v>
      </c>
      <c r="G139" s="117">
        <v>45017</v>
      </c>
      <c r="H139" s="117">
        <v>45291</v>
      </c>
      <c r="I139" s="119">
        <f>IFERROR(IF(Energy[[#This Row],[Start date]]="","0",DATEDIF(Energy[[#This Row],[Start date]],Energy[[#This Row],[End date]],"m")+1),"Open-ended")</f>
        <v>9</v>
      </c>
      <c r="J139" s="51" t="s">
        <v>48</v>
      </c>
      <c r="K139" s="51" t="s">
        <v>49</v>
      </c>
      <c r="L139" s="51" t="s">
        <v>163</v>
      </c>
      <c r="M139" s="51" t="s">
        <v>409</v>
      </c>
      <c r="N139" s="51" t="s">
        <v>81</v>
      </c>
      <c r="O139" s="106">
        <f>IF(Energy[[#This Row],[Currency]]="USD",E139,IF(AND(Energy[[#This Row],[Currency]]="EUR",VLOOKUP(Energy[[#This Row],[ISO]],'EXCH to USD 2022'!A:D,4,FALSE)="N"),(E139/'EXCH to USD 2022'!$F$25),E139/VLOOKUP(C139,'EXCH to USD 2022'!A:F,3,FALSE)))</f>
        <v>0</v>
      </c>
      <c r="P139" s="109"/>
      <c r="Q139" s="51" t="s">
        <v>412</v>
      </c>
      <c r="R139" s="123">
        <v>45051</v>
      </c>
      <c r="S139" s="51" t="s">
        <v>22</v>
      </c>
      <c r="T139" s="51">
        <v>3</v>
      </c>
    </row>
    <row r="140" spans="1:20" s="66" customFormat="1" ht="67.5">
      <c r="A140" s="118">
        <f t="shared" si="2"/>
        <v>138</v>
      </c>
      <c r="B140" s="109" t="s">
        <v>385</v>
      </c>
      <c r="C140" s="109" t="s">
        <v>386</v>
      </c>
      <c r="D140" s="108" t="s">
        <v>413</v>
      </c>
      <c r="E140" s="50">
        <v>0</v>
      </c>
      <c r="F140" s="51" t="s">
        <v>388</v>
      </c>
      <c r="G140" s="117">
        <v>44562</v>
      </c>
      <c r="H140" s="117"/>
      <c r="I140" s="119" t="str">
        <f>IFERROR(IF(Energy[[#This Row],[Start date]]="","0",DATEDIF(Energy[[#This Row],[Start date]],Energy[[#This Row],[End date]],"m")+1),"Open-ended")</f>
        <v>Open-ended</v>
      </c>
      <c r="J140" s="51" t="s">
        <v>107</v>
      </c>
      <c r="K140" s="51"/>
      <c r="L140" s="51" t="s">
        <v>50</v>
      </c>
      <c r="M140" s="51"/>
      <c r="N140" s="51" t="s">
        <v>109</v>
      </c>
      <c r="O140" s="106">
        <f>IF(Energy[[#This Row],[Currency]]="USD",E140,IF(AND(Energy[[#This Row],[Currency]]="EUR",VLOOKUP(Energy[[#This Row],[ISO]],'EXCH to USD 2022'!A:D,4,FALSE)="N"),(E140/'EXCH to USD 2022'!$F$25),E140/VLOOKUP(C140,'EXCH to USD 2022'!A:F,3,FALSE)))</f>
        <v>0</v>
      </c>
      <c r="P140" s="120"/>
      <c r="Q140" s="51" t="s">
        <v>414</v>
      </c>
      <c r="R140" s="123">
        <v>44904</v>
      </c>
      <c r="S140" s="51" t="s">
        <v>22</v>
      </c>
      <c r="T140" s="51">
        <v>1</v>
      </c>
    </row>
    <row r="141" spans="1:20" s="66" customFormat="1" ht="33.75">
      <c r="A141" s="118">
        <f t="shared" si="2"/>
        <v>139</v>
      </c>
      <c r="B141" s="109" t="s">
        <v>385</v>
      </c>
      <c r="C141" s="109" t="s">
        <v>386</v>
      </c>
      <c r="D141" s="108" t="s">
        <v>415</v>
      </c>
      <c r="E141" s="50">
        <v>200000000000</v>
      </c>
      <c r="F141" s="51" t="s">
        <v>388</v>
      </c>
      <c r="G141" s="117">
        <v>44774</v>
      </c>
      <c r="H141" s="117"/>
      <c r="I141" s="119" t="str">
        <f>IFERROR(IF(Energy[[#This Row],[Start date]]="","0",DATEDIF(Energy[[#This Row],[Start date]],Energy[[#This Row],[End date]],"m")+1),"Open-ended")</f>
        <v>Open-ended</v>
      </c>
      <c r="J141" s="51" t="s">
        <v>107</v>
      </c>
      <c r="K141" s="51"/>
      <c r="L141" s="51" t="s">
        <v>163</v>
      </c>
      <c r="M141" s="51" t="s">
        <v>416</v>
      </c>
      <c r="N141" s="51" t="s">
        <v>86</v>
      </c>
      <c r="O141" s="106">
        <f>IF(Energy[[#This Row],[Currency]]="USD",E141,IF(AND(Energy[[#This Row],[Currency]]="EUR",VLOOKUP(Energy[[#This Row],[ISO]],'EXCH to USD 2022'!A:D,4,FALSE)="N"),(E141/'EXCH to USD 2022'!$F$25),E141/VLOOKUP(C141,'EXCH to USD 2022'!A:F,3,FALSE)))</f>
        <v>29699117950.475281</v>
      </c>
      <c r="P141" s="54" t="s">
        <v>53</v>
      </c>
      <c r="Q141" s="51" t="s">
        <v>417</v>
      </c>
      <c r="R141" s="123">
        <v>44904</v>
      </c>
      <c r="S141" s="51" t="s">
        <v>22</v>
      </c>
      <c r="T141" s="51">
        <v>1</v>
      </c>
    </row>
    <row r="142" spans="1:20" s="66" customFormat="1" ht="191.25">
      <c r="A142" s="118">
        <f t="shared" si="2"/>
        <v>140</v>
      </c>
      <c r="B142" s="109" t="s">
        <v>418</v>
      </c>
      <c r="C142" s="109" t="s">
        <v>419</v>
      </c>
      <c r="D142" s="108" t="s">
        <v>420</v>
      </c>
      <c r="E142" s="50">
        <v>19030349787800</v>
      </c>
      <c r="F142" s="51" t="s">
        <v>421</v>
      </c>
      <c r="G142" s="117">
        <v>44562</v>
      </c>
      <c r="H142" s="117">
        <v>44896</v>
      </c>
      <c r="I142" s="119">
        <f>IFERROR(IF(Energy[[#This Row],[Start date]]="","0",DATEDIF(Energy[[#This Row],[Start date]],Energy[[#This Row],[End date]],"m")+1),"Open-ended")</f>
        <v>12</v>
      </c>
      <c r="J142" s="54" t="s">
        <v>48</v>
      </c>
      <c r="K142" s="54" t="s">
        <v>61</v>
      </c>
      <c r="L142" s="54" t="s">
        <v>50</v>
      </c>
      <c r="M142" s="54"/>
      <c r="N142" s="51" t="s">
        <v>422</v>
      </c>
      <c r="O142" s="106">
        <f>IF(Energy[[#This Row],[Currency]]="USD",E142,IF(AND(Energy[[#This Row],[Currency]]="EUR",VLOOKUP(Energy[[#This Row],[ISO]],'EXCH to USD 2022'!A:D,4,FALSE)="N"),(E142/'EXCH to USD 2022'!$F$25),E142/VLOOKUP(C142,'EXCH to USD 2022'!A:F,3,FALSE)))</f>
        <v>4467187313.1994829</v>
      </c>
      <c r="P142" s="51" t="s">
        <v>423</v>
      </c>
      <c r="Q142" s="51"/>
      <c r="R142" s="153">
        <v>45062</v>
      </c>
      <c r="S142" s="51" t="s">
        <v>6</v>
      </c>
      <c r="T142" s="51">
        <v>2</v>
      </c>
    </row>
    <row r="143" spans="1:20" s="66" customFormat="1" ht="191.25">
      <c r="A143" s="118">
        <f>ROW()-2</f>
        <v>141</v>
      </c>
      <c r="B143" s="109" t="s">
        <v>418</v>
      </c>
      <c r="C143" s="109" t="s">
        <v>419</v>
      </c>
      <c r="D143" s="108" t="s">
        <v>424</v>
      </c>
      <c r="E143" s="50">
        <v>27654026028920</v>
      </c>
      <c r="F143" s="51" t="s">
        <v>421</v>
      </c>
      <c r="G143" s="117">
        <v>44927</v>
      </c>
      <c r="H143" s="117">
        <v>45261</v>
      </c>
      <c r="I143" s="119">
        <f>IFERROR(IF(Energy[[#This Row],[Start date]]="","0",DATEDIF(Energy[[#This Row],[Start date]],Energy[[#This Row],[End date]],"m")+1),"Open-ended")</f>
        <v>12</v>
      </c>
      <c r="J143" s="54" t="s">
        <v>48</v>
      </c>
      <c r="K143" s="54" t="s">
        <v>61</v>
      </c>
      <c r="L143" s="54" t="s">
        <v>50</v>
      </c>
      <c r="M143" s="54"/>
      <c r="N143" s="51" t="s">
        <v>422</v>
      </c>
      <c r="O143" s="106">
        <f>IF(Energy[[#This Row],[Currency]]="USD",E143,IF(AND(Energy[[#This Row],[Currency]]="EUR",VLOOKUP(Energy[[#This Row],[ISO]],'EXCH to USD 2022'!A:D,4,FALSE)="N"),(E143/'EXCH to USD 2022'!$F$25),E143/VLOOKUP(C143,'EXCH to USD 2022'!A:F,3,FALSE)))</f>
        <v>6491510435.3192768</v>
      </c>
      <c r="P143" s="51" t="s">
        <v>423</v>
      </c>
      <c r="Q143" s="51"/>
      <c r="R143" s="153">
        <v>45062</v>
      </c>
      <c r="S143" s="51" t="s">
        <v>6</v>
      </c>
      <c r="T143" s="51">
        <v>2</v>
      </c>
    </row>
    <row r="144" spans="1:20" s="66" customFormat="1" ht="191.25">
      <c r="A144" s="118">
        <f>ROW()-2</f>
        <v>142</v>
      </c>
      <c r="B144" s="109" t="s">
        <v>418</v>
      </c>
      <c r="C144" s="109" t="s">
        <v>419</v>
      </c>
      <c r="D144" s="108" t="s">
        <v>424</v>
      </c>
      <c r="E144" s="50">
        <v>30194302921498</v>
      </c>
      <c r="F144" s="51" t="s">
        <v>421</v>
      </c>
      <c r="G144" s="117">
        <v>45292</v>
      </c>
      <c r="H144" s="117">
        <v>45627</v>
      </c>
      <c r="I144" s="119">
        <f>IFERROR(IF(Energy[[#This Row],[Start date]]="","0",DATEDIF(Energy[[#This Row],[Start date]],Energy[[#This Row],[End date]],"m")+1),"Open-ended")</f>
        <v>12</v>
      </c>
      <c r="J144" s="54" t="s">
        <v>48</v>
      </c>
      <c r="K144" s="54" t="s">
        <v>61</v>
      </c>
      <c r="L144" s="54" t="s">
        <v>50</v>
      </c>
      <c r="M144" s="54"/>
      <c r="N144" s="51" t="s">
        <v>422</v>
      </c>
      <c r="O144" s="106">
        <f>IF(Energy[[#This Row],[Currency]]="USD",E144,IF(AND(Energy[[#This Row],[Currency]]="EUR",VLOOKUP(Energy[[#This Row],[ISO]],'EXCH to USD 2022'!A:D,4,FALSE)="N"),(E144/'EXCH to USD 2022'!$F$25),E144/VLOOKUP(C144,'EXCH to USD 2022'!A:F,3,FALSE)))</f>
        <v>7087815434.0751677</v>
      </c>
      <c r="P144" s="51" t="s">
        <v>423</v>
      </c>
      <c r="Q144" s="51"/>
      <c r="R144" s="153">
        <v>45062</v>
      </c>
      <c r="S144" s="51" t="s">
        <v>6</v>
      </c>
      <c r="T144" s="51">
        <v>2</v>
      </c>
    </row>
    <row r="145" spans="1:20" s="66" customFormat="1" ht="22.5">
      <c r="A145" s="118">
        <f t="shared" si="2"/>
        <v>143</v>
      </c>
      <c r="B145" s="109" t="s">
        <v>425</v>
      </c>
      <c r="C145" s="109" t="s">
        <v>426</v>
      </c>
      <c r="D145" s="108" t="s">
        <v>427</v>
      </c>
      <c r="E145" s="50">
        <v>13500000000</v>
      </c>
      <c r="F145" s="51" t="s">
        <v>428</v>
      </c>
      <c r="G145" s="117">
        <v>44743</v>
      </c>
      <c r="H145" s="117">
        <v>44896</v>
      </c>
      <c r="I145" s="119">
        <f>IFERROR(IF(Energy[[#This Row],[Start date]]="","0",DATEDIF(Energy[[#This Row],[Start date]],Energy[[#This Row],[End date]],"m")+1),"Open-ended")</f>
        <v>6</v>
      </c>
      <c r="J145" s="51" t="s">
        <v>48</v>
      </c>
      <c r="K145" s="51" t="s">
        <v>49</v>
      </c>
      <c r="L145" s="51" t="s">
        <v>50</v>
      </c>
      <c r="M145" s="51"/>
      <c r="N145" s="51" t="s">
        <v>51</v>
      </c>
      <c r="O145" s="106">
        <f>IF(Energy[[#This Row],[Currency]]="USD",E145,IF(AND(Energy[[#This Row],[Currency]]="EUR",VLOOKUP(Energy[[#This Row],[ISO]],'EXCH to USD 2022'!A:D,4,FALSE)="N"),(E145/'EXCH to USD 2022'!$F$25),E145/VLOOKUP(C145,'EXCH to USD 2022'!A:F,3,FALSE)))</f>
        <v>20937648.518428534</v>
      </c>
      <c r="P145" s="109" t="s">
        <v>429</v>
      </c>
      <c r="Q145" s="51" t="s">
        <v>430</v>
      </c>
      <c r="R145" s="123">
        <v>44904</v>
      </c>
      <c r="S145" s="51" t="s">
        <v>6</v>
      </c>
      <c r="T145" s="51">
        <v>1</v>
      </c>
    </row>
    <row r="146" spans="1:20" s="66" customFormat="1" ht="101.25">
      <c r="A146" s="118">
        <f t="shared" si="2"/>
        <v>144</v>
      </c>
      <c r="B146" s="109" t="s">
        <v>425</v>
      </c>
      <c r="C146" s="109" t="s">
        <v>426</v>
      </c>
      <c r="D146" s="108" t="s">
        <v>431</v>
      </c>
      <c r="E146" s="50">
        <v>0</v>
      </c>
      <c r="F146" s="51" t="s">
        <v>428</v>
      </c>
      <c r="G146" s="117">
        <v>44593</v>
      </c>
      <c r="H146" s="117"/>
      <c r="I146" s="119" t="str">
        <f>IFERROR(IF(Energy[[#This Row],[Start date]]="","0",DATEDIF(Energy[[#This Row],[Start date]],Energy[[#This Row],[End date]],"m")+1),"Open-ended")</f>
        <v>Open-ended</v>
      </c>
      <c r="J146" s="51" t="s">
        <v>48</v>
      </c>
      <c r="K146" s="51" t="s">
        <v>49</v>
      </c>
      <c r="L146" s="51" t="s">
        <v>50</v>
      </c>
      <c r="M146" s="51"/>
      <c r="N146" s="51" t="s">
        <v>51</v>
      </c>
      <c r="O146" s="106">
        <f>IF(Energy[[#This Row],[Currency]]="USD",E146,IF(AND(Energy[[#This Row],[Currency]]="EUR",VLOOKUP(Energy[[#This Row],[ISO]],'EXCH to USD 2022'!A:D,4,FALSE)="N"),(E146/'EXCH to USD 2022'!$F$25),E146/VLOOKUP(C146,'EXCH to USD 2022'!A:F,3,FALSE)))</f>
        <v>0</v>
      </c>
      <c r="P146" s="109"/>
      <c r="Q146" s="51" t="s">
        <v>432</v>
      </c>
      <c r="R146" s="123">
        <v>45016</v>
      </c>
      <c r="S146" s="51" t="s">
        <v>6</v>
      </c>
      <c r="T146" s="51">
        <v>1</v>
      </c>
    </row>
    <row r="147" spans="1:20" s="66" customFormat="1" ht="33.75">
      <c r="A147" s="118">
        <f t="shared" si="2"/>
        <v>145</v>
      </c>
      <c r="B147" s="109" t="s">
        <v>425</v>
      </c>
      <c r="C147" s="109" t="s">
        <v>426</v>
      </c>
      <c r="D147" s="108" t="s">
        <v>433</v>
      </c>
      <c r="E147" s="50">
        <v>0</v>
      </c>
      <c r="F147" s="51" t="s">
        <v>428</v>
      </c>
      <c r="G147" s="117">
        <v>44621</v>
      </c>
      <c r="H147" s="117"/>
      <c r="I147" s="119" t="str">
        <f>IFERROR(IF(Energy[[#This Row],[Start date]]="","0",DATEDIF(Energy[[#This Row],[Start date]],Energy[[#This Row],[End date]],"m")+1),"Open-ended")</f>
        <v>Open-ended</v>
      </c>
      <c r="J147" s="51" t="s">
        <v>48</v>
      </c>
      <c r="K147" s="51" t="s">
        <v>49</v>
      </c>
      <c r="L147" s="51" t="s">
        <v>50</v>
      </c>
      <c r="M147" s="51"/>
      <c r="N147" s="51" t="s">
        <v>86</v>
      </c>
      <c r="O147" s="106">
        <f>IF(Energy[[#This Row],[Currency]]="USD",E147,IF(AND(Energy[[#This Row],[Currency]]="EUR",VLOOKUP(Energy[[#This Row],[ISO]],'EXCH to USD 2022'!A:D,4,FALSE)="N"),(E147/'EXCH to USD 2022'!$F$25),E147/VLOOKUP(C147,'EXCH to USD 2022'!A:F,3,FALSE)))</f>
        <v>0</v>
      </c>
      <c r="P147" s="109"/>
      <c r="Q147" s="51" t="s">
        <v>430</v>
      </c>
      <c r="R147" s="123">
        <v>44904</v>
      </c>
      <c r="S147" s="51" t="s">
        <v>6</v>
      </c>
      <c r="T147" s="51">
        <v>1</v>
      </c>
    </row>
    <row r="148" spans="1:20" s="66" customFormat="1" ht="112.5">
      <c r="A148" s="118">
        <f t="shared" si="2"/>
        <v>146</v>
      </c>
      <c r="B148" s="109" t="s">
        <v>425</v>
      </c>
      <c r="C148" s="109" t="s">
        <v>426</v>
      </c>
      <c r="D148" s="148" t="s">
        <v>434</v>
      </c>
      <c r="E148" s="50">
        <v>0</v>
      </c>
      <c r="F148" s="51" t="s">
        <v>428</v>
      </c>
      <c r="G148" s="117">
        <v>44621</v>
      </c>
      <c r="H148" s="117"/>
      <c r="I148" s="119" t="str">
        <f>IFERROR(IF(Energy[[#This Row],[Start date]]="","0",DATEDIF(Energy[[#This Row],[Start date]],Energy[[#This Row],[End date]],"m")+1),"Open-ended")</f>
        <v>Open-ended</v>
      </c>
      <c r="J148" s="51" t="s">
        <v>54</v>
      </c>
      <c r="K148" s="51" t="s">
        <v>49</v>
      </c>
      <c r="L148" s="51" t="s">
        <v>50</v>
      </c>
      <c r="M148" s="51"/>
      <c r="N148" s="51" t="s">
        <v>51</v>
      </c>
      <c r="O148" s="106">
        <f>IF(Energy[[#This Row],[Currency]]="USD",E148,IF(AND(Energy[[#This Row],[Currency]]="EUR",VLOOKUP(Energy[[#This Row],[ISO]],'EXCH to USD 2022'!A:D,4,FALSE)="N"),(E148/'EXCH to USD 2022'!$F$25),E148/VLOOKUP(C148,'EXCH to USD 2022'!A:F,3,FALSE)))</f>
        <v>0</v>
      </c>
      <c r="P148" s="109"/>
      <c r="Q148" s="51" t="s">
        <v>432</v>
      </c>
      <c r="R148" s="123">
        <v>45016</v>
      </c>
      <c r="S148" s="51" t="s">
        <v>6</v>
      </c>
      <c r="T148" s="51">
        <v>1</v>
      </c>
    </row>
    <row r="149" spans="1:20" s="66" customFormat="1" ht="141" customHeight="1">
      <c r="A149" s="118">
        <f t="shared" si="2"/>
        <v>147</v>
      </c>
      <c r="B149" s="109" t="s">
        <v>425</v>
      </c>
      <c r="C149" s="109" t="s">
        <v>426</v>
      </c>
      <c r="D149" s="148" t="s">
        <v>435</v>
      </c>
      <c r="E149" s="50">
        <v>0</v>
      </c>
      <c r="F149" s="51" t="s">
        <v>428</v>
      </c>
      <c r="G149" s="117">
        <v>44440</v>
      </c>
      <c r="H149" s="117"/>
      <c r="I149" s="119" t="str">
        <f>IFERROR(IF(Energy[[#This Row],[Start date]]="","0",DATEDIF(Energy[[#This Row],[Start date]],Energy[[#This Row],[End date]],"m")+1),"Open-ended")</f>
        <v>Open-ended</v>
      </c>
      <c r="J149" s="51" t="s">
        <v>48</v>
      </c>
      <c r="K149" s="51" t="s">
        <v>49</v>
      </c>
      <c r="L149" s="51" t="s">
        <v>163</v>
      </c>
      <c r="M149" s="51" t="s">
        <v>436</v>
      </c>
      <c r="N149" s="51" t="s">
        <v>51</v>
      </c>
      <c r="O149" s="106">
        <f>IF(Energy[[#This Row],[Currency]]="USD",E149,IF(AND(Energy[[#This Row],[Currency]]="EUR",VLOOKUP(Energy[[#This Row],[ISO]],'EXCH to USD 2022'!A:D,4,FALSE)="N"),(E149/'EXCH to USD 2022'!$F$25),E149/VLOOKUP(C149,'EXCH to USD 2022'!A:F,3,FALSE)))</f>
        <v>0</v>
      </c>
      <c r="P149" s="109" t="s">
        <v>437</v>
      </c>
      <c r="Q149" s="51" t="s">
        <v>432</v>
      </c>
      <c r="R149" s="123">
        <v>45016</v>
      </c>
      <c r="S149" s="51" t="s">
        <v>6</v>
      </c>
      <c r="T149" s="51">
        <v>1</v>
      </c>
    </row>
    <row r="150" spans="1:20" s="66" customFormat="1" ht="101.25">
      <c r="A150" s="118">
        <f t="shared" si="2"/>
        <v>148</v>
      </c>
      <c r="B150" s="109" t="s">
        <v>425</v>
      </c>
      <c r="C150" s="109" t="s">
        <v>426</v>
      </c>
      <c r="D150" s="108" t="s">
        <v>438</v>
      </c>
      <c r="E150" s="50">
        <v>0</v>
      </c>
      <c r="F150" s="51" t="s">
        <v>428</v>
      </c>
      <c r="G150" s="117">
        <v>44409</v>
      </c>
      <c r="H150" s="117"/>
      <c r="I150" s="119" t="str">
        <f>IFERROR(IF(Energy[[#This Row],[Start date]]="","0",DATEDIF(Energy[[#This Row],[Start date]],Energy[[#This Row],[End date]],"m")+1),"Open-ended")</f>
        <v>Open-ended</v>
      </c>
      <c r="J150" s="51" t="s">
        <v>48</v>
      </c>
      <c r="K150" s="51" t="s">
        <v>49</v>
      </c>
      <c r="L150" s="51" t="s">
        <v>375</v>
      </c>
      <c r="M150" s="51" t="s">
        <v>439</v>
      </c>
      <c r="N150" s="51" t="s">
        <v>51</v>
      </c>
      <c r="O150" s="106">
        <f>IF(Energy[[#This Row],[Currency]]="USD",E150,IF(AND(Energy[[#This Row],[Currency]]="EUR",VLOOKUP(Energy[[#This Row],[ISO]],'EXCH to USD 2022'!A:D,4,FALSE)="N"),(E150/'EXCH to USD 2022'!$F$25),E150/VLOOKUP(C150,'EXCH to USD 2022'!A:F,3,FALSE)))</f>
        <v>0</v>
      </c>
      <c r="P150" s="109"/>
      <c r="Q150" s="51" t="s">
        <v>432</v>
      </c>
      <c r="R150" s="123">
        <v>45016</v>
      </c>
      <c r="S150" s="51" t="s">
        <v>6</v>
      </c>
      <c r="T150" s="51">
        <v>1</v>
      </c>
    </row>
    <row r="151" spans="1:20" s="66" customFormat="1" ht="135">
      <c r="A151" s="118">
        <f t="shared" si="2"/>
        <v>149</v>
      </c>
      <c r="B151" s="109" t="s">
        <v>425</v>
      </c>
      <c r="C151" s="109" t="s">
        <v>426</v>
      </c>
      <c r="D151" s="148" t="s">
        <v>440</v>
      </c>
      <c r="E151" s="50">
        <v>0</v>
      </c>
      <c r="F151" s="51" t="s">
        <v>428</v>
      </c>
      <c r="G151" s="117">
        <v>44409</v>
      </c>
      <c r="H151" s="117"/>
      <c r="I151" s="119" t="str">
        <f>IFERROR(IF(Energy[[#This Row],[Start date]]="","0",DATEDIF(Energy[[#This Row],[Start date]],Energy[[#This Row],[End date]],"m")+1),"Open-ended")</f>
        <v>Open-ended</v>
      </c>
      <c r="J151" s="51" t="s">
        <v>48</v>
      </c>
      <c r="K151" s="51" t="s">
        <v>49</v>
      </c>
      <c r="L151" s="51" t="s">
        <v>50</v>
      </c>
      <c r="M151" s="51"/>
      <c r="N151" s="51" t="s">
        <v>51</v>
      </c>
      <c r="O151" s="106">
        <f>IF(Energy[[#This Row],[Currency]]="USD",E151,IF(AND(Energy[[#This Row],[Currency]]="EUR",VLOOKUP(Energy[[#This Row],[ISO]],'EXCH to USD 2022'!A:D,4,FALSE)="N"),(E151/'EXCH to USD 2022'!$F$25),E151/VLOOKUP(C151,'EXCH to USD 2022'!A:F,3,FALSE)))</f>
        <v>0</v>
      </c>
      <c r="P151" s="109" t="s">
        <v>437</v>
      </c>
      <c r="Q151" s="51" t="s">
        <v>432</v>
      </c>
      <c r="R151" s="123">
        <v>45016</v>
      </c>
      <c r="S151" s="51" t="s">
        <v>6</v>
      </c>
      <c r="T151" s="51">
        <v>1</v>
      </c>
    </row>
    <row r="152" spans="1:20" s="66" customFormat="1" ht="101.25">
      <c r="A152" s="118">
        <f t="shared" si="2"/>
        <v>150</v>
      </c>
      <c r="B152" s="109" t="s">
        <v>425</v>
      </c>
      <c r="C152" s="109" t="s">
        <v>426</v>
      </c>
      <c r="D152" s="108" t="s">
        <v>441</v>
      </c>
      <c r="E152" s="50">
        <v>0</v>
      </c>
      <c r="F152" s="51" t="s">
        <v>428</v>
      </c>
      <c r="G152" s="117">
        <v>44317</v>
      </c>
      <c r="H152" s="117"/>
      <c r="I152" s="119" t="str">
        <f>IFERROR(IF(Energy[[#This Row],[Start date]]="","0",DATEDIF(Energy[[#This Row],[Start date]],Energy[[#This Row],[End date]],"m")+1),"Open-ended")</f>
        <v>Open-ended</v>
      </c>
      <c r="J152" s="51" t="s">
        <v>48</v>
      </c>
      <c r="K152" s="51" t="s">
        <v>49</v>
      </c>
      <c r="L152" s="51" t="s">
        <v>50</v>
      </c>
      <c r="M152" s="51"/>
      <c r="N152" s="51" t="s">
        <v>51</v>
      </c>
      <c r="O152" s="106">
        <f>IF(Energy[[#This Row],[Currency]]="USD",E152,IF(AND(Energy[[#This Row],[Currency]]="EUR",VLOOKUP(Energy[[#This Row],[ISO]],'EXCH to USD 2022'!A:D,4,FALSE)="N"),(E152/'EXCH to USD 2022'!$F$25),E152/VLOOKUP(C152,'EXCH to USD 2022'!A:F,3,FALSE)))</f>
        <v>0</v>
      </c>
      <c r="P152" s="109"/>
      <c r="Q152" s="51" t="s">
        <v>432</v>
      </c>
      <c r="R152" s="123">
        <v>45016</v>
      </c>
      <c r="S152" s="51" t="s">
        <v>6</v>
      </c>
      <c r="T152" s="51">
        <v>1</v>
      </c>
    </row>
    <row r="153" spans="1:20" s="66" customFormat="1" ht="123.75">
      <c r="A153" s="118">
        <f t="shared" si="2"/>
        <v>151</v>
      </c>
      <c r="B153" s="109" t="s">
        <v>425</v>
      </c>
      <c r="C153" s="109" t="s">
        <v>426</v>
      </c>
      <c r="D153" s="148" t="s">
        <v>442</v>
      </c>
      <c r="E153" s="50">
        <v>0</v>
      </c>
      <c r="F153" s="51" t="s">
        <v>428</v>
      </c>
      <c r="G153" s="117">
        <v>43647</v>
      </c>
      <c r="H153" s="117"/>
      <c r="I153" s="119" t="str">
        <f>IFERROR(IF(Energy[[#This Row],[Start date]]="","0",DATEDIF(Energy[[#This Row],[Start date]],Energy[[#This Row],[End date]],"m")+1),"Open-ended")</f>
        <v>Open-ended</v>
      </c>
      <c r="J153" s="51" t="s">
        <v>48</v>
      </c>
      <c r="K153" s="51" t="s">
        <v>49</v>
      </c>
      <c r="L153" s="51" t="s">
        <v>50</v>
      </c>
      <c r="M153" s="51"/>
      <c r="N153" s="51" t="s">
        <v>51</v>
      </c>
      <c r="O153" s="106">
        <f>IF(Energy[[#This Row],[Currency]]="USD",E153,IF(AND(Energy[[#This Row],[Currency]]="EUR",VLOOKUP(Energy[[#This Row],[ISO]],'EXCH to USD 2022'!A:D,4,FALSE)="N"),(E153/'EXCH to USD 2022'!$F$25),E153/VLOOKUP(C153,'EXCH to USD 2022'!A:F,3,FALSE)))</f>
        <v>0</v>
      </c>
      <c r="P153" s="109"/>
      <c r="Q153" s="51" t="s">
        <v>432</v>
      </c>
      <c r="R153" s="123">
        <v>45016</v>
      </c>
      <c r="S153" s="51" t="s">
        <v>6</v>
      </c>
      <c r="T153" s="51">
        <v>1</v>
      </c>
    </row>
    <row r="154" spans="1:20" s="66" customFormat="1" ht="112.5">
      <c r="A154" s="118">
        <f t="shared" si="2"/>
        <v>152</v>
      </c>
      <c r="B154" s="109" t="s">
        <v>425</v>
      </c>
      <c r="C154" s="109" t="s">
        <v>426</v>
      </c>
      <c r="D154" s="148" t="s">
        <v>443</v>
      </c>
      <c r="E154" s="50">
        <v>0</v>
      </c>
      <c r="F154" s="51" t="s">
        <v>428</v>
      </c>
      <c r="G154" s="117">
        <v>44562</v>
      </c>
      <c r="H154" s="117">
        <v>46722</v>
      </c>
      <c r="I154" s="119">
        <f>IFERROR(IF(Energy[[#This Row],[Start date]]="","0",DATEDIF(Energy[[#This Row],[Start date]],Energy[[#This Row],[End date]],"m")+1),"Open-ended")</f>
        <v>72</v>
      </c>
      <c r="J154" s="51" t="s">
        <v>48</v>
      </c>
      <c r="K154" s="51" t="s">
        <v>49</v>
      </c>
      <c r="L154" s="51" t="s">
        <v>50</v>
      </c>
      <c r="M154" s="51"/>
      <c r="N154" s="51" t="s">
        <v>444</v>
      </c>
      <c r="O154" s="106">
        <f>IF(Energy[[#This Row],[Currency]]="USD",E154,IF(AND(Energy[[#This Row],[Currency]]="EUR",VLOOKUP(Energy[[#This Row],[ISO]],'EXCH to USD 2022'!A:D,4,FALSE)="N"),(E154/'EXCH to USD 2022'!$F$25),E154/VLOOKUP(C154,'EXCH to USD 2022'!A:F,3,FALSE)))</f>
        <v>0</v>
      </c>
      <c r="P154" s="109"/>
      <c r="Q154" s="51" t="s">
        <v>432</v>
      </c>
      <c r="R154" s="123">
        <v>45016</v>
      </c>
      <c r="S154" s="51" t="s">
        <v>6</v>
      </c>
      <c r="T154" s="51">
        <v>1</v>
      </c>
    </row>
    <row r="155" spans="1:20" s="66" customFormat="1" ht="45">
      <c r="A155" s="118">
        <f t="shared" si="2"/>
        <v>153</v>
      </c>
      <c r="B155" s="109" t="s">
        <v>425</v>
      </c>
      <c r="C155" s="109" t="s">
        <v>426</v>
      </c>
      <c r="D155" s="108" t="s">
        <v>445</v>
      </c>
      <c r="E155" s="50">
        <v>20000000000</v>
      </c>
      <c r="F155" s="51" t="s">
        <v>428</v>
      </c>
      <c r="G155" s="117">
        <v>44805</v>
      </c>
      <c r="H155" s="117">
        <v>44866</v>
      </c>
      <c r="I155" s="119">
        <f>IFERROR(IF(Energy[[#This Row],[Start date]]="","0",DATEDIF(Energy[[#This Row],[Start date]],Energy[[#This Row],[End date]],"m")+1),"Open-ended")</f>
        <v>3</v>
      </c>
      <c r="J155" s="51" t="s">
        <v>70</v>
      </c>
      <c r="K155" s="51" t="s">
        <v>55</v>
      </c>
      <c r="L155" s="51" t="s">
        <v>56</v>
      </c>
      <c r="M155" s="51" t="s">
        <v>103</v>
      </c>
      <c r="N155" s="51" t="s">
        <v>446</v>
      </c>
      <c r="O155" s="106">
        <f>IF(Energy[[#This Row],[Currency]]="USD",E155,IF(AND(Energy[[#This Row],[Currency]]="EUR",VLOOKUP(Energy[[#This Row],[ISO]],'EXCH to USD 2022'!A:D,4,FALSE)="N"),(E155/'EXCH to USD 2022'!$F$25),E155/VLOOKUP(C155,'EXCH to USD 2022'!A:F,3,FALSE)))</f>
        <v>31018738.545820054</v>
      </c>
      <c r="P155" s="109" t="s">
        <v>447</v>
      </c>
      <c r="Q155" s="51" t="s">
        <v>448</v>
      </c>
      <c r="R155" s="123">
        <v>44904</v>
      </c>
      <c r="S155" s="51" t="s">
        <v>6</v>
      </c>
      <c r="T155" s="51">
        <v>1</v>
      </c>
    </row>
    <row r="156" spans="1:20" s="66" customFormat="1" ht="247.5">
      <c r="A156" s="118">
        <f t="shared" si="2"/>
        <v>154</v>
      </c>
      <c r="B156" s="109" t="s">
        <v>449</v>
      </c>
      <c r="C156" s="109" t="s">
        <v>450</v>
      </c>
      <c r="D156" s="108" t="s">
        <v>451</v>
      </c>
      <c r="E156" s="50">
        <v>40200000000</v>
      </c>
      <c r="F156" s="51" t="s">
        <v>452</v>
      </c>
      <c r="G156" s="117">
        <v>44927</v>
      </c>
      <c r="H156" s="117">
        <v>45261</v>
      </c>
      <c r="I156" s="119">
        <f>IFERROR(IF(Energy[[#This Row],[Start date]]="","0",DATEDIF(Energy[[#This Row],[Start date]],Energy[[#This Row],[End date]],"m")+1),"Open-ended")</f>
        <v>12</v>
      </c>
      <c r="J156" s="51" t="s">
        <v>48</v>
      </c>
      <c r="K156" s="51" t="s">
        <v>61</v>
      </c>
      <c r="L156" s="51" t="s">
        <v>50</v>
      </c>
      <c r="M156" s="51" t="s">
        <v>453</v>
      </c>
      <c r="N156" s="109" t="s">
        <v>225</v>
      </c>
      <c r="O156" s="106">
        <f>IF(Energy[[#This Row],[Currency]]="USD",E156,IF(AND(Energy[[#This Row],[Currency]]="EUR",VLOOKUP(Energy[[#This Row],[ISO]],'EXCH to USD 2022'!A:D,4,FALSE)="N"),(E156/'EXCH to USD 2022'!$F$25),E156/VLOOKUP(C156,'EXCH to USD 2022'!A:F,3,FALSE)))</f>
        <v>1720456161.2066755</v>
      </c>
      <c r="P156" s="109"/>
      <c r="Q156" s="62" t="s">
        <v>454</v>
      </c>
      <c r="R156" s="153">
        <v>45051</v>
      </c>
      <c r="S156" s="51" t="s">
        <v>6</v>
      </c>
      <c r="T156" s="51">
        <v>2</v>
      </c>
    </row>
    <row r="157" spans="1:20" s="66" customFormat="1" ht="56.25">
      <c r="A157" s="118">
        <f t="shared" si="2"/>
        <v>155</v>
      </c>
      <c r="B157" s="109" t="s">
        <v>449</v>
      </c>
      <c r="C157" s="109" t="s">
        <v>450</v>
      </c>
      <c r="D157" s="108" t="s">
        <v>455</v>
      </c>
      <c r="E157" s="50">
        <v>3000000000</v>
      </c>
      <c r="F157" s="51" t="s">
        <v>92</v>
      </c>
      <c r="G157" s="117">
        <v>44743</v>
      </c>
      <c r="H157" s="117"/>
      <c r="I157" s="119" t="str">
        <f>IFERROR(IF(Energy[[#This Row],[Start date]]="","0",DATEDIF(Energy[[#This Row],[Start date]],Energy[[#This Row],[End date]],"m")+1),"Open-ended")</f>
        <v>Open-ended</v>
      </c>
      <c r="J157" s="51" t="s">
        <v>153</v>
      </c>
      <c r="K157" s="51" t="s">
        <v>154</v>
      </c>
      <c r="L157" s="51" t="s">
        <v>163</v>
      </c>
      <c r="M157" s="51" t="s">
        <v>456</v>
      </c>
      <c r="N157" s="51" t="s">
        <v>86</v>
      </c>
      <c r="O157" s="106">
        <f>IF(Energy[[#This Row],[Currency]]="USD",E157,IF(AND(Energy[[#This Row],[Currency]]="EUR",VLOOKUP(Energy[[#This Row],[ISO]],'EXCH to USD 2022'!A:D,4,FALSE)="N"),(E157/'EXCH to USD 2022'!$F$25),E157/VLOOKUP(C157,'EXCH to USD 2022'!A:F,3,FALSE)))</f>
        <v>3153342306.3440542</v>
      </c>
      <c r="P157" s="156"/>
      <c r="Q157" s="62" t="s">
        <v>457</v>
      </c>
      <c r="R157" s="153">
        <v>45002</v>
      </c>
      <c r="S157" s="51" t="s">
        <v>6</v>
      </c>
      <c r="T157" s="51">
        <v>2</v>
      </c>
    </row>
    <row r="158" spans="1:20" s="66" customFormat="1" ht="67.5">
      <c r="A158" s="118">
        <f t="shared" si="2"/>
        <v>156</v>
      </c>
      <c r="B158" s="109" t="s">
        <v>449</v>
      </c>
      <c r="C158" s="109" t="s">
        <v>450</v>
      </c>
      <c r="D158" s="108" t="s">
        <v>458</v>
      </c>
      <c r="E158" s="50">
        <v>5400000000</v>
      </c>
      <c r="F158" s="51" t="s">
        <v>452</v>
      </c>
      <c r="G158" s="117">
        <v>44501</v>
      </c>
      <c r="H158" s="117">
        <v>44561</v>
      </c>
      <c r="I158" s="119">
        <f>IFERROR(IF(Energy[[#This Row],[Start date]]="","0",DATEDIF(Energy[[#This Row],[Start date]],Energy[[#This Row],[End date]],"m")+1),"Open-ended")</f>
        <v>2</v>
      </c>
      <c r="J158" s="51" t="s">
        <v>48</v>
      </c>
      <c r="K158" s="51" t="s">
        <v>49</v>
      </c>
      <c r="L158" s="51" t="s">
        <v>50</v>
      </c>
      <c r="M158" s="51"/>
      <c r="N158" s="51" t="s">
        <v>94</v>
      </c>
      <c r="O158" s="106">
        <f>IF(Energy[[#This Row],[Currency]]="USD",E158,IF(AND(Energy[[#This Row],[Currency]]="EUR",VLOOKUP(Energy[[#This Row],[ISO]],'EXCH to USD 2022'!A:D,4,FALSE)="N"),(E158/'EXCH to USD 2022'!$F$25),E158/VLOOKUP(C158,'EXCH to USD 2022'!A:F,3,FALSE)))</f>
        <v>231106051.50537434</v>
      </c>
      <c r="P158" s="109"/>
      <c r="Q158" s="51" t="s">
        <v>459</v>
      </c>
      <c r="R158" s="153">
        <v>45002</v>
      </c>
      <c r="S158" s="51" t="s">
        <v>6</v>
      </c>
      <c r="T158" s="51">
        <v>2</v>
      </c>
    </row>
    <row r="159" spans="1:20" s="66" customFormat="1" ht="112.5">
      <c r="A159" s="118">
        <f t="shared" si="2"/>
        <v>157</v>
      </c>
      <c r="B159" s="109" t="s">
        <v>449</v>
      </c>
      <c r="C159" s="109" t="s">
        <v>450</v>
      </c>
      <c r="D159" s="108" t="s">
        <v>460</v>
      </c>
      <c r="E159" s="50">
        <v>0</v>
      </c>
      <c r="F159" s="51" t="s">
        <v>452</v>
      </c>
      <c r="G159" s="117">
        <v>44531</v>
      </c>
      <c r="H159" s="117"/>
      <c r="I159" s="119" t="str">
        <f>IFERROR(IF(Energy[[#This Row],[Start date]]="","0",DATEDIF(Energy[[#This Row],[Start date]],Energy[[#This Row],[End date]],"m")+1),"Open-ended")</f>
        <v>Open-ended</v>
      </c>
      <c r="J159" s="51" t="s">
        <v>153</v>
      </c>
      <c r="K159" s="51" t="s">
        <v>354</v>
      </c>
      <c r="L159" s="51" t="s">
        <v>276</v>
      </c>
      <c r="M159" s="51" t="s">
        <v>461</v>
      </c>
      <c r="N159" s="51" t="s">
        <v>94</v>
      </c>
      <c r="O159" s="106">
        <f>IF(Energy[[#This Row],[Currency]]="USD",E159,IF(AND(Energy[[#This Row],[Currency]]="EUR",VLOOKUP(Energy[[#This Row],[ISO]],'EXCH to USD 2022'!A:D,4,FALSE)="N"),(E159/'EXCH to USD 2022'!$F$25),E159/VLOOKUP(C159,'EXCH to USD 2022'!A:F,3,FALSE)))</f>
        <v>0</v>
      </c>
      <c r="P159" s="109" t="s">
        <v>462</v>
      </c>
      <c r="Q159" s="98" t="s">
        <v>463</v>
      </c>
      <c r="R159" s="153">
        <v>45002</v>
      </c>
      <c r="S159" s="51" t="s">
        <v>6</v>
      </c>
      <c r="T159" s="51">
        <v>2</v>
      </c>
    </row>
    <row r="160" spans="1:20" s="66" customFormat="1" ht="112.5">
      <c r="A160" s="118">
        <f t="shared" si="2"/>
        <v>158</v>
      </c>
      <c r="B160" s="109" t="s">
        <v>449</v>
      </c>
      <c r="C160" s="109" t="s">
        <v>450</v>
      </c>
      <c r="D160" s="108" t="s">
        <v>464</v>
      </c>
      <c r="E160" s="50">
        <v>5500000000</v>
      </c>
      <c r="F160" s="51" t="s">
        <v>452</v>
      </c>
      <c r="G160" s="117">
        <v>44866</v>
      </c>
      <c r="H160" s="117">
        <v>44965</v>
      </c>
      <c r="I160" s="119">
        <f>IFERROR(IF(Energy[[#This Row],[Start date]]="","0",DATEDIF(Energy[[#This Row],[Start date]],Energy[[#This Row],[End date]],"m")+1),"Open-ended")</f>
        <v>4</v>
      </c>
      <c r="J160" s="51" t="s">
        <v>54</v>
      </c>
      <c r="K160" s="51" t="s">
        <v>55</v>
      </c>
      <c r="L160" s="51" t="s">
        <v>176</v>
      </c>
      <c r="M160" s="51" t="s">
        <v>465</v>
      </c>
      <c r="N160" s="51" t="s">
        <v>94</v>
      </c>
      <c r="O160" s="106">
        <f>IF(Energy[[#This Row],[Currency]]="USD",E160,IF(AND(Energy[[#This Row],[Currency]]="EUR",VLOOKUP(Energy[[#This Row],[ISO]],'EXCH to USD 2022'!A:D,4,FALSE)="N"),(E160/'EXCH to USD 2022'!$F$25),E160/VLOOKUP(C160,'EXCH to USD 2022'!A:F,3,FALSE)))</f>
        <v>235385793.1999183</v>
      </c>
      <c r="P160" s="109" t="s">
        <v>466</v>
      </c>
      <c r="Q160" s="98" t="s">
        <v>467</v>
      </c>
      <c r="R160" s="153">
        <v>45002</v>
      </c>
      <c r="S160" s="51" t="s">
        <v>6</v>
      </c>
      <c r="T160" s="51">
        <v>1</v>
      </c>
    </row>
    <row r="161" spans="1:20" s="66" customFormat="1" ht="135">
      <c r="A161" s="118">
        <f t="shared" si="2"/>
        <v>159</v>
      </c>
      <c r="B161" s="109" t="s">
        <v>449</v>
      </c>
      <c r="C161" s="109" t="s">
        <v>450</v>
      </c>
      <c r="D161" s="108" t="s">
        <v>468</v>
      </c>
      <c r="E161" s="50">
        <v>11400000000</v>
      </c>
      <c r="F161" s="51" t="s">
        <v>452</v>
      </c>
      <c r="G161" s="117">
        <v>44652</v>
      </c>
      <c r="H161" s="117">
        <v>44926</v>
      </c>
      <c r="I161" s="119">
        <f>IFERROR(IF(Energy[[#This Row],[Start date]]="","0",DATEDIF(Energy[[#This Row],[Start date]],Energy[[#This Row],[End date]],"m")+1),"Open-ended")</f>
        <v>9</v>
      </c>
      <c r="J161" s="51" t="s">
        <v>48</v>
      </c>
      <c r="K161" s="51" t="s">
        <v>49</v>
      </c>
      <c r="L161" s="51" t="s">
        <v>50</v>
      </c>
      <c r="M161" s="51" t="s">
        <v>469</v>
      </c>
      <c r="N161" s="51" t="s">
        <v>51</v>
      </c>
      <c r="O161" s="106">
        <f>IF(Energy[[#This Row],[Currency]]="USD",E161,IF(AND(Energy[[#This Row],[Currency]]="EUR",VLOOKUP(Energy[[#This Row],[ISO]],'EXCH to USD 2022'!A:D,4,FALSE)="N"),(E161/'EXCH to USD 2022'!$F$25),E161/VLOOKUP(C161,'EXCH to USD 2022'!A:F,3,FALSE)))</f>
        <v>487890553.17801249</v>
      </c>
      <c r="P161" s="109" t="s">
        <v>470</v>
      </c>
      <c r="Q161" s="62" t="s">
        <v>471</v>
      </c>
      <c r="R161" s="153">
        <v>45051</v>
      </c>
      <c r="S161" s="51" t="s">
        <v>6</v>
      </c>
      <c r="T161" s="51">
        <v>1</v>
      </c>
    </row>
    <row r="162" spans="1:20" s="66" customFormat="1" ht="67.5">
      <c r="A162" s="118">
        <f t="shared" si="2"/>
        <v>160</v>
      </c>
      <c r="B162" s="109" t="s">
        <v>449</v>
      </c>
      <c r="C162" s="109" t="s">
        <v>450</v>
      </c>
      <c r="D162" s="108" t="s">
        <v>472</v>
      </c>
      <c r="E162" s="50">
        <v>13800000000</v>
      </c>
      <c r="F162" s="51" t="s">
        <v>452</v>
      </c>
      <c r="G162" s="117">
        <v>44927</v>
      </c>
      <c r="H162" s="117">
        <v>45290</v>
      </c>
      <c r="I162" s="119">
        <f>IFERROR(IF(Energy[[#This Row],[Start date]]="","0",DATEDIF(Energy[[#This Row],[Start date]],Energy[[#This Row],[End date]],"m")+1),"Open-ended")</f>
        <v>12</v>
      </c>
      <c r="J162" s="51" t="s">
        <v>48</v>
      </c>
      <c r="K162" s="51" t="s">
        <v>49</v>
      </c>
      <c r="L162" s="51" t="s">
        <v>50</v>
      </c>
      <c r="M162" s="51" t="s">
        <v>469</v>
      </c>
      <c r="N162" s="51" t="s">
        <v>51</v>
      </c>
      <c r="O162" s="106">
        <f>IF(Energy[[#This Row],[Currency]]="USD",E162,IF(AND(Energy[[#This Row],[Currency]]="EUR",VLOOKUP(Energy[[#This Row],[ISO]],'EXCH to USD 2022'!A:D,4,FALSE)="N"),(E162/'EXCH to USD 2022'!$F$25),E162/VLOOKUP(C162,'EXCH to USD 2022'!A:F,3,FALSE)))</f>
        <v>590604353.84706771</v>
      </c>
      <c r="P162" s="109" t="s">
        <v>470</v>
      </c>
      <c r="Q162" s="62" t="s">
        <v>473</v>
      </c>
      <c r="R162" s="153">
        <v>45051</v>
      </c>
      <c r="S162" s="51" t="s">
        <v>6</v>
      </c>
      <c r="T162" s="51">
        <v>1</v>
      </c>
    </row>
    <row r="163" spans="1:20" s="66" customFormat="1" ht="67.5">
      <c r="A163" s="118">
        <f t="shared" si="2"/>
        <v>161</v>
      </c>
      <c r="B163" s="109" t="s">
        <v>449</v>
      </c>
      <c r="C163" s="109" t="s">
        <v>450</v>
      </c>
      <c r="D163" s="108" t="s">
        <v>474</v>
      </c>
      <c r="E163" s="50">
        <v>4600000000</v>
      </c>
      <c r="F163" s="51" t="s">
        <v>452</v>
      </c>
      <c r="G163" s="117">
        <v>44835</v>
      </c>
      <c r="H163" s="117">
        <v>44926</v>
      </c>
      <c r="I163" s="119">
        <f>IFERROR(IF(Energy[[#This Row],[Start date]]="","0",DATEDIF(Energy[[#This Row],[Start date]],Energy[[#This Row],[End date]],"m")+1),"Open-ended")</f>
        <v>3</v>
      </c>
      <c r="J163" s="51" t="s">
        <v>48</v>
      </c>
      <c r="K163" s="51" t="s">
        <v>49</v>
      </c>
      <c r="L163" s="51" t="s">
        <v>50</v>
      </c>
      <c r="M163" s="51" t="s">
        <v>475</v>
      </c>
      <c r="N163" s="51" t="s">
        <v>86</v>
      </c>
      <c r="O163" s="106">
        <f>IF(Energy[[#This Row],[Currency]]="USD",E163,IF(AND(Energy[[#This Row],[Currency]]="EUR",VLOOKUP(Energy[[#This Row],[ISO]],'EXCH to USD 2022'!A:D,4,FALSE)="N"),(E163/'EXCH to USD 2022'!$F$25),E163/VLOOKUP(C163,'EXCH to USD 2022'!A:F,3,FALSE)))</f>
        <v>196868117.94902259</v>
      </c>
      <c r="P163" s="109" t="s">
        <v>476</v>
      </c>
      <c r="Q163" s="62" t="s">
        <v>477</v>
      </c>
      <c r="R163" s="153">
        <v>45002</v>
      </c>
      <c r="S163" s="51" t="s">
        <v>6</v>
      </c>
      <c r="T163" s="51">
        <v>1</v>
      </c>
    </row>
    <row r="164" spans="1:20" s="66" customFormat="1" ht="33.75">
      <c r="A164" s="118">
        <f t="shared" si="2"/>
        <v>162</v>
      </c>
      <c r="B164" s="109" t="s">
        <v>449</v>
      </c>
      <c r="C164" s="109" t="s">
        <v>450</v>
      </c>
      <c r="D164" s="108" t="s">
        <v>478</v>
      </c>
      <c r="E164" s="50">
        <v>18400000000</v>
      </c>
      <c r="F164" s="51" t="s">
        <v>452</v>
      </c>
      <c r="G164" s="117">
        <v>44927</v>
      </c>
      <c r="H164" s="117">
        <v>45291</v>
      </c>
      <c r="I164" s="119">
        <f>IFERROR(IF(Energy[[#This Row],[Start date]]="","0",DATEDIF(Energy[[#This Row],[Start date]],Energy[[#This Row],[End date]],"m")+1),"Open-ended")</f>
        <v>12</v>
      </c>
      <c r="J164" s="51" t="s">
        <v>48</v>
      </c>
      <c r="K164" s="51" t="s">
        <v>49</v>
      </c>
      <c r="L164" s="51" t="s">
        <v>50</v>
      </c>
      <c r="M164" s="51" t="s">
        <v>475</v>
      </c>
      <c r="N164" s="51" t="s">
        <v>86</v>
      </c>
      <c r="O164" s="106">
        <f>IF(Energy[[#This Row],[Currency]]="USD",E164,IF(AND(Energy[[#This Row],[Currency]]="EUR",VLOOKUP(Energy[[#This Row],[ISO]],'EXCH to USD 2022'!A:D,4,FALSE)="N"),(E164/'EXCH to USD 2022'!$F$25),E164/VLOOKUP(C164,'EXCH to USD 2022'!A:F,3,FALSE)))</f>
        <v>787472471.79609036</v>
      </c>
      <c r="P164" s="109" t="s">
        <v>476</v>
      </c>
      <c r="Q164" s="62" t="s">
        <v>479</v>
      </c>
      <c r="R164" s="153">
        <v>45002</v>
      </c>
      <c r="S164" s="51" t="s">
        <v>6</v>
      </c>
      <c r="T164" s="51">
        <v>1</v>
      </c>
    </row>
    <row r="165" spans="1:20" s="66" customFormat="1" ht="90">
      <c r="A165" s="118">
        <f t="shared" si="2"/>
        <v>163</v>
      </c>
      <c r="B165" s="109" t="s">
        <v>449</v>
      </c>
      <c r="C165" s="109" t="s">
        <v>450</v>
      </c>
      <c r="D165" s="108" t="s">
        <v>480</v>
      </c>
      <c r="E165" s="50">
        <v>17400000000</v>
      </c>
      <c r="F165" s="51" t="s">
        <v>452</v>
      </c>
      <c r="G165" s="117">
        <v>44835</v>
      </c>
      <c r="H165" s="117">
        <v>44926</v>
      </c>
      <c r="I165" s="119">
        <f>IFERROR(IF(Energy[[#This Row],[Start date]]="","0",DATEDIF(Energy[[#This Row],[Start date]],Energy[[#This Row],[End date]],"m")+1),"Open-ended")</f>
        <v>3</v>
      </c>
      <c r="J165" s="51" t="s">
        <v>54</v>
      </c>
      <c r="K165" s="51" t="s">
        <v>239</v>
      </c>
      <c r="L165" s="51" t="s">
        <v>98</v>
      </c>
      <c r="M165" s="51"/>
      <c r="N165" s="51" t="s">
        <v>86</v>
      </c>
      <c r="O165" s="106">
        <f>IF(Energy[[#This Row],[Currency]]="USD",E165,IF(AND(Energy[[#This Row],[Currency]]="EUR",VLOOKUP(Energy[[#This Row],[ISO]],'EXCH to USD 2022'!A:D,4,FALSE)="N"),(E165/'EXCH to USD 2022'!$F$25),E165/VLOOKUP(C165,'EXCH to USD 2022'!A:F,3,FALSE)))</f>
        <v>744675054.85065067</v>
      </c>
      <c r="P165" s="109" t="s">
        <v>481</v>
      </c>
      <c r="Q165" s="62" t="s">
        <v>482</v>
      </c>
      <c r="R165" s="153">
        <v>45002</v>
      </c>
      <c r="S165" s="51" t="s">
        <v>6</v>
      </c>
      <c r="T165" s="51">
        <v>1</v>
      </c>
    </row>
    <row r="166" spans="1:20" s="66" customFormat="1" ht="135">
      <c r="A166" s="118">
        <f t="shared" si="2"/>
        <v>164</v>
      </c>
      <c r="B166" s="109" t="s">
        <v>449</v>
      </c>
      <c r="C166" s="109" t="s">
        <v>450</v>
      </c>
      <c r="D166" s="108" t="s">
        <v>483</v>
      </c>
      <c r="E166" s="63">
        <v>10347000000</v>
      </c>
      <c r="F166" s="51" t="s">
        <v>452</v>
      </c>
      <c r="G166" s="117">
        <v>44652</v>
      </c>
      <c r="H166" s="188">
        <v>44896</v>
      </c>
      <c r="I166" s="119">
        <f>IFERROR(IF(Energy[[#This Row],[Start date]]="","0",DATEDIF(Energy[[#This Row],[Start date]],Energy[[#This Row],[End date]],"m")+1),"Open-ended")</f>
        <v>9</v>
      </c>
      <c r="J166" s="51" t="s">
        <v>70</v>
      </c>
      <c r="K166" s="51" t="s">
        <v>55</v>
      </c>
      <c r="L166" s="51" t="s">
        <v>56</v>
      </c>
      <c r="M166" s="51" t="s">
        <v>484</v>
      </c>
      <c r="N166" s="66" t="s">
        <v>57</v>
      </c>
      <c r="O166" s="106">
        <f>IF(Energy[[#This Row],[Currency]]="USD",E166,IF(AND(Energy[[#This Row],[Currency]]="EUR",VLOOKUP(Energy[[#This Row],[ISO]],'EXCH to USD 2022'!A:D,4,FALSE)="N"),(E166/'EXCH to USD 2022'!$F$25),E166/VLOOKUP(C166,'EXCH to USD 2022'!A:F,3,FALSE)))</f>
        <v>442824873.1344645</v>
      </c>
      <c r="P166" s="109" t="s">
        <v>485</v>
      </c>
      <c r="Q166" s="98" t="s">
        <v>486</v>
      </c>
      <c r="R166" s="153">
        <v>45051</v>
      </c>
      <c r="S166" s="51" t="s">
        <v>6</v>
      </c>
      <c r="T166" s="51">
        <v>2</v>
      </c>
    </row>
    <row r="167" spans="1:20" s="66" customFormat="1" ht="78.75">
      <c r="A167" s="118">
        <f t="shared" si="2"/>
        <v>165</v>
      </c>
      <c r="B167" s="109" t="s">
        <v>449</v>
      </c>
      <c r="C167" s="109" t="s">
        <v>450</v>
      </c>
      <c r="D167" s="108" t="s">
        <v>487</v>
      </c>
      <c r="E167" s="50">
        <v>6344000000</v>
      </c>
      <c r="F167" s="51" t="s">
        <v>452</v>
      </c>
      <c r="G167" s="188">
        <v>44927</v>
      </c>
      <c r="H167" s="188">
        <v>45261</v>
      </c>
      <c r="I167" s="119">
        <f>IFERROR(IF(Energy[[#This Row],[Start date]]="","0",DATEDIF(Energy[[#This Row],[Start date]],Energy[[#This Row],[End date]],"m")+1),"Open-ended")</f>
        <v>12</v>
      </c>
      <c r="J167" s="51" t="s">
        <v>70</v>
      </c>
      <c r="K167" s="51" t="s">
        <v>55</v>
      </c>
      <c r="L167" s="51" t="s">
        <v>56</v>
      </c>
      <c r="M167" s="51" t="s">
        <v>484</v>
      </c>
      <c r="N167" s="66" t="s">
        <v>57</v>
      </c>
      <c r="O167" s="106">
        <f>IF(Energy[[#This Row],[Currency]]="USD",E167,IF(AND(Energy[[#This Row],[Currency]]="EUR",VLOOKUP(Energy[[#This Row],[ISO]],'EXCH to USD 2022'!A:D,4,FALSE)="N"),(E167/'EXCH to USD 2022'!$F$25),E167/VLOOKUP(C167,'EXCH to USD 2022'!A:F,3,FALSE)))</f>
        <v>271506813.1018694</v>
      </c>
      <c r="P167" s="109" t="s">
        <v>485</v>
      </c>
      <c r="Q167" s="98" t="s">
        <v>486</v>
      </c>
      <c r="R167" s="153">
        <v>45002</v>
      </c>
      <c r="S167" s="51" t="s">
        <v>6</v>
      </c>
      <c r="T167" s="51">
        <v>2</v>
      </c>
    </row>
    <row r="168" spans="1:20" s="66" customFormat="1" ht="78.75">
      <c r="A168" s="118">
        <f t="shared" si="2"/>
        <v>166</v>
      </c>
      <c r="B168" s="109" t="s">
        <v>449</v>
      </c>
      <c r="C168" s="109" t="s">
        <v>450</v>
      </c>
      <c r="D168" s="108" t="s">
        <v>488</v>
      </c>
      <c r="E168" s="157">
        <v>38100000000</v>
      </c>
      <c r="F168" s="66" t="s">
        <v>452</v>
      </c>
      <c r="G168" s="188">
        <v>44927</v>
      </c>
      <c r="H168" s="188">
        <v>45261</v>
      </c>
      <c r="I168" s="119">
        <f>IFERROR(IF(Energy[[#This Row],[Start date]]="","0",DATEDIF(Energy[[#This Row],[Start date]],Energy[[#This Row],[End date]],"m")+1),"Open-ended")</f>
        <v>12</v>
      </c>
      <c r="J168" s="66" t="s">
        <v>54</v>
      </c>
      <c r="K168" s="66" t="s">
        <v>55</v>
      </c>
      <c r="L168" s="66" t="s">
        <v>163</v>
      </c>
      <c r="M168" s="66" t="s">
        <v>489</v>
      </c>
      <c r="N168" s="66" t="s">
        <v>225</v>
      </c>
      <c r="O168" s="106">
        <f>IF(Energy[[#This Row],[Currency]]="USD",E168,IF(AND(Energy[[#This Row],[Currency]]="EUR",VLOOKUP(Energy[[#This Row],[ISO]],'EXCH to USD 2022'!A:D,4,FALSE)="N"),(E168/'EXCH to USD 2022'!$F$25),E168/VLOOKUP(C168,'EXCH to USD 2022'!A:F,3,FALSE)))</f>
        <v>1630581585.6212523</v>
      </c>
      <c r="P168" s="66" t="s">
        <v>490</v>
      </c>
      <c r="Q168" s="98" t="s">
        <v>491</v>
      </c>
      <c r="R168" s="153">
        <v>45002</v>
      </c>
      <c r="S168" s="51" t="s">
        <v>6</v>
      </c>
      <c r="T168" s="51">
        <v>2</v>
      </c>
    </row>
    <row r="169" spans="1:20" s="66" customFormat="1" ht="78.75">
      <c r="A169" s="118">
        <f t="shared" si="2"/>
        <v>167</v>
      </c>
      <c r="B169" s="109" t="s">
        <v>449</v>
      </c>
      <c r="C169" s="109" t="s">
        <v>450</v>
      </c>
      <c r="D169" s="108" t="s">
        <v>492</v>
      </c>
      <c r="E169" s="145">
        <v>16700000000</v>
      </c>
      <c r="F169" s="66" t="s">
        <v>452</v>
      </c>
      <c r="G169" s="188">
        <v>44927</v>
      </c>
      <c r="H169" s="188">
        <v>45261</v>
      </c>
      <c r="I169" s="119">
        <f>IFERROR(IF(Energy[[#This Row],[Start date]]="","0",DATEDIF(Energy[[#This Row],[Start date]],Energy[[#This Row],[End date]],"m")+1),"Open-ended")</f>
        <v>12</v>
      </c>
      <c r="J169" s="66" t="s">
        <v>54</v>
      </c>
      <c r="K169" s="66" t="s">
        <v>55</v>
      </c>
      <c r="L169" s="66" t="s">
        <v>163</v>
      </c>
      <c r="M169" s="66" t="s">
        <v>493</v>
      </c>
      <c r="N169" s="66" t="s">
        <v>494</v>
      </c>
      <c r="O169" s="106">
        <f>IF(Energy[[#This Row],[Currency]]="USD",E169,IF(AND(Energy[[#This Row],[Currency]]="EUR",VLOOKUP(Energy[[#This Row],[ISO]],'EXCH to USD 2022'!A:D,4,FALSE)="N"),(E169/'EXCH to USD 2022'!$F$25),E169/VLOOKUP(C169,'EXCH to USD 2022'!A:F,3,FALSE)))</f>
        <v>714716862.98884284</v>
      </c>
      <c r="P169" s="66" t="s">
        <v>495</v>
      </c>
      <c r="Q169" s="98" t="s">
        <v>496</v>
      </c>
      <c r="R169" s="153">
        <v>45002</v>
      </c>
      <c r="S169" s="51" t="s">
        <v>6</v>
      </c>
      <c r="T169" s="51">
        <v>2</v>
      </c>
    </row>
    <row r="170" spans="1:20" s="66" customFormat="1" ht="83.25" customHeight="1">
      <c r="A170" s="118">
        <f t="shared" si="2"/>
        <v>168</v>
      </c>
      <c r="B170" s="109" t="s">
        <v>497</v>
      </c>
      <c r="C170" s="109" t="s">
        <v>498</v>
      </c>
      <c r="D170" s="108" t="s">
        <v>499</v>
      </c>
      <c r="E170" s="50">
        <v>5000000000</v>
      </c>
      <c r="F170" s="51" t="s">
        <v>92</v>
      </c>
      <c r="G170" s="117">
        <v>44593</v>
      </c>
      <c r="H170" s="117">
        <v>44896</v>
      </c>
      <c r="I170" s="119">
        <f>IFERROR(IF(Energy[[#This Row],[Start date]]="","0",DATEDIF(Energy[[#This Row],[Start date]],Energy[[#This Row],[End date]],"m")+1),"Open-ended")</f>
        <v>11</v>
      </c>
      <c r="J170" s="51" t="s">
        <v>54</v>
      </c>
      <c r="K170" s="51" t="s">
        <v>55</v>
      </c>
      <c r="L170" s="51" t="s">
        <v>176</v>
      </c>
      <c r="M170" s="51" t="s">
        <v>500</v>
      </c>
      <c r="N170" s="51" t="s">
        <v>501</v>
      </c>
      <c r="O170" s="106">
        <f>IF(Energy[[#This Row],[Currency]]="USD",E170,IF(AND(Energy[[#This Row],[Currency]]="EUR",VLOOKUP(Energy[[#This Row],[ISO]],'EXCH to USD 2022'!A:D,4,FALSE)="N"),(E170/'EXCH to USD 2022'!$F$25),E170/VLOOKUP(C170,'EXCH to USD 2022'!A:F,3,FALSE)))</f>
        <v>5255570510.5734234</v>
      </c>
      <c r="P170" s="109" t="s">
        <v>502</v>
      </c>
      <c r="Q170" s="103" t="s">
        <v>503</v>
      </c>
      <c r="R170" s="153">
        <v>45002</v>
      </c>
      <c r="S170" s="51" t="s">
        <v>6</v>
      </c>
      <c r="T170" s="51">
        <v>1</v>
      </c>
    </row>
    <row r="171" spans="1:20" s="66" customFormat="1" ht="45">
      <c r="A171" s="118">
        <f t="shared" si="2"/>
        <v>169</v>
      </c>
      <c r="B171" s="109" t="s">
        <v>497</v>
      </c>
      <c r="C171" s="109" t="s">
        <v>498</v>
      </c>
      <c r="D171" s="108" t="s">
        <v>504</v>
      </c>
      <c r="E171" s="50">
        <v>1700000000</v>
      </c>
      <c r="F171" s="51" t="s">
        <v>92</v>
      </c>
      <c r="G171" s="117">
        <v>44927</v>
      </c>
      <c r="H171" s="117">
        <v>45261</v>
      </c>
      <c r="I171" s="119">
        <f>IFERROR(IF(Energy[[#This Row],[Start date]]="","0",DATEDIF(Energy[[#This Row],[Start date]],Energy[[#This Row],[End date]],"m")+1),"Open-ended")</f>
        <v>12</v>
      </c>
      <c r="J171" s="51" t="s">
        <v>54</v>
      </c>
      <c r="K171" s="51" t="s">
        <v>49</v>
      </c>
      <c r="L171" s="51" t="s">
        <v>176</v>
      </c>
      <c r="M171" s="51"/>
      <c r="N171" s="51" t="s">
        <v>57</v>
      </c>
      <c r="O171" s="106">
        <f>IF(Energy[[#This Row],[Currency]]="USD",E171,IF(AND(Energy[[#This Row],[Currency]]="EUR",VLOOKUP(Energy[[#This Row],[ISO]],'EXCH to USD 2022'!A:D,4,FALSE)="N"),(E171/'EXCH to USD 2022'!$F$25),E171/VLOOKUP(C171,'EXCH to USD 2022'!A:F,3,FALSE)))</f>
        <v>1786893973.594964</v>
      </c>
      <c r="P171" s="109" t="s">
        <v>505</v>
      </c>
      <c r="Q171" s="103" t="s">
        <v>506</v>
      </c>
      <c r="R171" s="153">
        <v>44953</v>
      </c>
      <c r="S171" s="51" t="s">
        <v>6</v>
      </c>
      <c r="T171" s="51">
        <v>1</v>
      </c>
    </row>
    <row r="172" spans="1:20" s="66" customFormat="1" ht="33.75">
      <c r="A172" s="118">
        <f t="shared" si="2"/>
        <v>170</v>
      </c>
      <c r="B172" s="109" t="s">
        <v>497</v>
      </c>
      <c r="C172" s="109" t="s">
        <v>498</v>
      </c>
      <c r="D172" s="148" t="s">
        <v>507</v>
      </c>
      <c r="E172" s="50">
        <v>4400000000</v>
      </c>
      <c r="F172" s="51" t="s">
        <v>92</v>
      </c>
      <c r="G172" s="117">
        <v>44927</v>
      </c>
      <c r="H172" s="117">
        <v>45992</v>
      </c>
      <c r="I172" s="119">
        <f>IFERROR(IF(Energy[[#This Row],[Start date]]="","0",DATEDIF(Energy[[#This Row],[Start date]],Energy[[#This Row],[End date]],"m")+1),"Open-ended")</f>
        <v>36</v>
      </c>
      <c r="J172" s="51" t="s">
        <v>48</v>
      </c>
      <c r="K172" s="51" t="s">
        <v>49</v>
      </c>
      <c r="L172" s="51" t="s">
        <v>50</v>
      </c>
      <c r="M172" s="51"/>
      <c r="N172" s="51" t="s">
        <v>57</v>
      </c>
      <c r="O172" s="106">
        <f>IF(Energy[[#This Row],[Currency]]="USD",E172,IF(AND(Energy[[#This Row],[Currency]]="EUR",VLOOKUP(Energy[[#This Row],[ISO]],'EXCH to USD 2022'!A:D,4,FALSE)="N"),(E172/'EXCH to USD 2022'!$F$25),E172/VLOOKUP(C172,'EXCH to USD 2022'!A:F,3,FALSE)))</f>
        <v>4624902049.3046131</v>
      </c>
      <c r="P172" s="109"/>
      <c r="Q172" s="103" t="s">
        <v>508</v>
      </c>
      <c r="R172" s="153">
        <v>45002</v>
      </c>
      <c r="S172" s="51" t="s">
        <v>6</v>
      </c>
      <c r="T172" s="51">
        <v>1</v>
      </c>
    </row>
    <row r="173" spans="1:20" s="66" customFormat="1" ht="21.75" customHeight="1">
      <c r="A173" s="118">
        <f t="shared" si="2"/>
        <v>171</v>
      </c>
      <c r="B173" s="109" t="s">
        <v>497</v>
      </c>
      <c r="C173" s="109" t="s">
        <v>498</v>
      </c>
      <c r="D173" s="108" t="s">
        <v>509</v>
      </c>
      <c r="E173" s="50">
        <v>680000000</v>
      </c>
      <c r="F173" s="51" t="s">
        <v>92</v>
      </c>
      <c r="G173" s="117">
        <v>44927</v>
      </c>
      <c r="H173" s="117">
        <v>45261</v>
      </c>
      <c r="I173" s="119">
        <f>IFERROR(IF(Energy[[#This Row],[Start date]]="","0",DATEDIF(Energy[[#This Row],[Start date]],Energy[[#This Row],[End date]],"m")+1),"Open-ended")</f>
        <v>12</v>
      </c>
      <c r="J173" s="51" t="s">
        <v>70</v>
      </c>
      <c r="K173" s="51" t="s">
        <v>55</v>
      </c>
      <c r="L173" s="51" t="s">
        <v>56</v>
      </c>
      <c r="M173" s="51" t="s">
        <v>510</v>
      </c>
      <c r="N173" s="51" t="s">
        <v>57</v>
      </c>
      <c r="O173" s="106">
        <f>IF(Energy[[#This Row],[Currency]]="USD",E173,IF(AND(Energy[[#This Row],[Currency]]="EUR",VLOOKUP(Energy[[#This Row],[ISO]],'EXCH to USD 2022'!A:D,4,FALSE)="N"),(E173/'EXCH to USD 2022'!$F$25),E173/VLOOKUP(C173,'EXCH to USD 2022'!A:F,3,FALSE)))</f>
        <v>714757589.43798566</v>
      </c>
      <c r="P173" s="109" t="s">
        <v>511</v>
      </c>
      <c r="Q173" s="103" t="s">
        <v>512</v>
      </c>
      <c r="R173" s="153">
        <v>45002</v>
      </c>
      <c r="S173" s="51" t="s">
        <v>6</v>
      </c>
      <c r="T173" s="51">
        <v>1</v>
      </c>
    </row>
    <row r="174" spans="1:20" s="66" customFormat="1" ht="45">
      <c r="A174" s="118">
        <f t="shared" si="2"/>
        <v>172</v>
      </c>
      <c r="B174" s="109" t="s">
        <v>497</v>
      </c>
      <c r="C174" s="109" t="s">
        <v>498</v>
      </c>
      <c r="D174" s="108" t="s">
        <v>513</v>
      </c>
      <c r="E174" s="50">
        <v>0</v>
      </c>
      <c r="F174" s="51" t="s">
        <v>92</v>
      </c>
      <c r="G174" s="117">
        <v>44835</v>
      </c>
      <c r="H174" s="117">
        <v>44835</v>
      </c>
      <c r="I174" s="119">
        <f>IFERROR(IF(Energy[[#This Row],[Start date]]="","0",DATEDIF(Energy[[#This Row],[Start date]],Energy[[#This Row],[End date]],"m")+1),"Open-ended")</f>
        <v>1</v>
      </c>
      <c r="J174" s="51" t="s">
        <v>70</v>
      </c>
      <c r="K174" s="51" t="s">
        <v>49</v>
      </c>
      <c r="L174" s="51" t="s">
        <v>50</v>
      </c>
      <c r="M174" s="51"/>
      <c r="N174" s="51" t="s">
        <v>57</v>
      </c>
      <c r="O174" s="106">
        <f>IF(Energy[[#This Row],[Currency]]="USD",E174,IF(AND(Energy[[#This Row],[Currency]]="EUR",VLOOKUP(Energy[[#This Row],[ISO]],'EXCH to USD 2022'!A:D,4,FALSE)="N"),(E174/'EXCH to USD 2022'!$F$25),E174/VLOOKUP(C174,'EXCH to USD 2022'!A:F,3,FALSE)))</f>
        <v>0</v>
      </c>
      <c r="P174" s="109" t="s">
        <v>514</v>
      </c>
      <c r="Q174" s="103"/>
      <c r="R174" s="153">
        <v>44953</v>
      </c>
      <c r="S174" s="51" t="s">
        <v>6</v>
      </c>
      <c r="T174" s="51">
        <v>1</v>
      </c>
    </row>
    <row r="175" spans="1:20" s="66" customFormat="1" ht="45">
      <c r="A175" s="118">
        <f t="shared" si="2"/>
        <v>173</v>
      </c>
      <c r="B175" s="109" t="s">
        <v>497</v>
      </c>
      <c r="C175" s="109" t="s">
        <v>498</v>
      </c>
      <c r="D175" s="108" t="s">
        <v>515</v>
      </c>
      <c r="E175" s="50">
        <v>6000000000</v>
      </c>
      <c r="F175" s="51" t="s">
        <v>92</v>
      </c>
      <c r="G175" s="117">
        <v>44927</v>
      </c>
      <c r="H175" s="117"/>
      <c r="I175" s="119" t="str">
        <f>IFERROR(IF(Energy[[#This Row],[Start date]]="","0",DATEDIF(Energy[[#This Row],[Start date]],Energy[[#This Row],[End date]],"m")+1),"Open-ended")</f>
        <v>Open-ended</v>
      </c>
      <c r="J175" s="51" t="s">
        <v>107</v>
      </c>
      <c r="K175" s="51"/>
      <c r="L175" s="51" t="s">
        <v>98</v>
      </c>
      <c r="M175" s="51"/>
      <c r="N175" s="51" t="s">
        <v>57</v>
      </c>
      <c r="O175" s="106">
        <f>IF(Energy[[#This Row],[Currency]]="USD",E175,IF(AND(Energy[[#This Row],[Currency]]="EUR",VLOOKUP(Energy[[#This Row],[ISO]],'EXCH to USD 2022'!A:D,4,FALSE)="N"),(E175/'EXCH to USD 2022'!$F$25),E175/VLOOKUP(C175,'EXCH to USD 2022'!A:F,3,FALSE)))</f>
        <v>6306684612.6881084</v>
      </c>
      <c r="P175" s="109" t="s">
        <v>516</v>
      </c>
      <c r="Q175" s="103" t="s">
        <v>517</v>
      </c>
      <c r="R175" s="153">
        <v>44953</v>
      </c>
      <c r="S175" s="51" t="s">
        <v>6</v>
      </c>
      <c r="T175" s="51">
        <v>1</v>
      </c>
    </row>
    <row r="176" spans="1:20" s="66" customFormat="1" ht="90">
      <c r="A176" s="118">
        <f t="shared" si="2"/>
        <v>174</v>
      </c>
      <c r="B176" s="109" t="s">
        <v>497</v>
      </c>
      <c r="C176" s="109" t="s">
        <v>498</v>
      </c>
      <c r="D176" s="108" t="s">
        <v>518</v>
      </c>
      <c r="E176" s="50">
        <v>189607200</v>
      </c>
      <c r="F176" s="51" t="s">
        <v>92</v>
      </c>
      <c r="G176" s="117">
        <v>44682</v>
      </c>
      <c r="H176" s="117">
        <v>45261</v>
      </c>
      <c r="I176" s="119">
        <f>IFERROR(IF(Energy[[#This Row],[Start date]]="","0",DATEDIF(Energy[[#This Row],[Start date]],Energy[[#This Row],[End date]],"m")+1),"Open-ended")</f>
        <v>20</v>
      </c>
      <c r="J176" s="51" t="s">
        <v>153</v>
      </c>
      <c r="K176" s="51" t="s">
        <v>154</v>
      </c>
      <c r="L176" s="51" t="s">
        <v>101</v>
      </c>
      <c r="M176" s="51"/>
      <c r="N176" s="51" t="s">
        <v>57</v>
      </c>
      <c r="O176" s="106">
        <f>IF(Energy[[#This Row],[Currency]]="USD",E176,IF(AND(Energy[[#This Row],[Currency]]="EUR",VLOOKUP(Energy[[#This Row],[ISO]],'EXCH to USD 2022'!A:D,4,FALSE)="N"),(E176/'EXCH to USD 2022'!$F$25),E176/VLOOKUP(C176,'EXCH to USD 2022'!A:F,3,FALSE)))</f>
        <v>199298801.78247944</v>
      </c>
      <c r="P176" s="109" t="s">
        <v>519</v>
      </c>
      <c r="Q176" s="103" t="s">
        <v>520</v>
      </c>
      <c r="R176" s="153">
        <v>45002</v>
      </c>
      <c r="S176" s="51" t="s">
        <v>6</v>
      </c>
      <c r="T176" s="51">
        <v>1</v>
      </c>
    </row>
    <row r="177" spans="1:20" s="66" customFormat="1" ht="33.75">
      <c r="A177" s="118">
        <f t="shared" si="2"/>
        <v>175</v>
      </c>
      <c r="B177" s="109" t="s">
        <v>497</v>
      </c>
      <c r="C177" s="109" t="s">
        <v>498</v>
      </c>
      <c r="D177" s="108" t="s">
        <v>521</v>
      </c>
      <c r="E177" s="50">
        <v>0</v>
      </c>
      <c r="F177" s="51" t="s">
        <v>92</v>
      </c>
      <c r="G177" s="117">
        <v>44866</v>
      </c>
      <c r="H177" s="117">
        <v>45261</v>
      </c>
      <c r="I177" s="119">
        <f>IFERROR(IF(Energy[[#This Row],[Start date]]="","0",DATEDIF(Energy[[#This Row],[Start date]],Energy[[#This Row],[End date]],"m")+1),"Open-ended")</f>
        <v>14</v>
      </c>
      <c r="J177" s="51" t="s">
        <v>153</v>
      </c>
      <c r="K177" s="51" t="s">
        <v>354</v>
      </c>
      <c r="L177" s="51" t="s">
        <v>101</v>
      </c>
      <c r="M177" s="51"/>
      <c r="N177" s="51" t="s">
        <v>57</v>
      </c>
      <c r="O177" s="106">
        <f>IF(Energy[[#This Row],[Currency]]="USD",E177,IF(AND(Energy[[#This Row],[Currency]]="EUR",VLOOKUP(Energy[[#This Row],[ISO]],'EXCH to USD 2022'!A:D,4,FALSE)="N"),(E177/'EXCH to USD 2022'!$F$25),E177/VLOOKUP(C177,'EXCH to USD 2022'!A:F,3,FALSE)))</f>
        <v>0</v>
      </c>
      <c r="P177" s="109"/>
      <c r="Q177" s="98" t="s">
        <v>522</v>
      </c>
      <c r="R177" s="153">
        <v>45002</v>
      </c>
      <c r="S177" s="51" t="s">
        <v>6</v>
      </c>
      <c r="T177" s="51">
        <v>1</v>
      </c>
    </row>
    <row r="178" spans="1:20" s="66" customFormat="1" ht="33.75">
      <c r="A178" s="118">
        <f t="shared" si="2"/>
        <v>176</v>
      </c>
      <c r="B178" s="109" t="s">
        <v>497</v>
      </c>
      <c r="C178" s="109" t="s">
        <v>498</v>
      </c>
      <c r="D178" s="108" t="s">
        <v>523</v>
      </c>
      <c r="E178" s="50">
        <v>100000000000</v>
      </c>
      <c r="F178" s="51" t="s">
        <v>92</v>
      </c>
      <c r="G178" s="117">
        <v>44713</v>
      </c>
      <c r="H178" s="117">
        <v>45261</v>
      </c>
      <c r="I178" s="119">
        <f>IFERROR(IF(Energy[[#This Row],[Start date]]="","0",DATEDIF(Energy[[#This Row],[Start date]],Energy[[#This Row],[End date]],"m")+1),"Open-ended")</f>
        <v>19</v>
      </c>
      <c r="J178" s="51" t="s">
        <v>153</v>
      </c>
      <c r="K178" s="51" t="s">
        <v>154</v>
      </c>
      <c r="L178" s="51" t="s">
        <v>163</v>
      </c>
      <c r="M178" s="51" t="s">
        <v>524</v>
      </c>
      <c r="N178" s="51" t="s">
        <v>94</v>
      </c>
      <c r="O178" s="106">
        <f>IF(Energy[[#This Row],[Currency]]="USD",E178,IF(AND(Energy[[#This Row],[Currency]]="EUR",VLOOKUP(Energy[[#This Row],[ISO]],'EXCH to USD 2022'!A:D,4,FALSE)="N"),(E178/'EXCH to USD 2022'!$F$25),E178/VLOOKUP(C178,'EXCH to USD 2022'!A:F,3,FALSE)))</f>
        <v>105111410211.46848</v>
      </c>
      <c r="P178" s="97"/>
      <c r="Q178" s="98" t="s">
        <v>525</v>
      </c>
      <c r="R178" s="153">
        <v>44953</v>
      </c>
      <c r="S178" s="51" t="s">
        <v>6</v>
      </c>
      <c r="T178" s="51">
        <v>1</v>
      </c>
    </row>
    <row r="179" spans="1:20" s="66" customFormat="1" ht="81.75" customHeight="1">
      <c r="A179" s="118">
        <f t="shared" si="2"/>
        <v>177</v>
      </c>
      <c r="B179" s="109" t="s">
        <v>497</v>
      </c>
      <c r="C179" s="109" t="s">
        <v>498</v>
      </c>
      <c r="D179" s="108" t="s">
        <v>526</v>
      </c>
      <c r="E179" s="50">
        <v>40000000000</v>
      </c>
      <c r="F179" s="51" t="s">
        <v>92</v>
      </c>
      <c r="G179" s="117">
        <v>44805</v>
      </c>
      <c r="H179" s="117"/>
      <c r="I179" s="119" t="str">
        <f>IFERROR(IF(Energy[[#This Row],[Start date]]="","0",DATEDIF(Energy[[#This Row],[Start date]],Energy[[#This Row],[End date]],"m")+1),"Open-ended")</f>
        <v>Open-ended</v>
      </c>
      <c r="J179" s="51" t="s">
        <v>153</v>
      </c>
      <c r="K179" s="51" t="s">
        <v>527</v>
      </c>
      <c r="L179" s="51" t="s">
        <v>163</v>
      </c>
      <c r="M179" s="51" t="s">
        <v>528</v>
      </c>
      <c r="N179" s="51" t="s">
        <v>57</v>
      </c>
      <c r="O179" s="106">
        <f>IF(Energy[[#This Row],[Currency]]="USD",E179,IF(AND(Energy[[#This Row],[Currency]]="EUR",VLOOKUP(Energy[[#This Row],[ISO]],'EXCH to USD 2022'!A:D,4,FALSE)="N"),(E179/'EXCH to USD 2022'!$F$25),E179/VLOOKUP(C179,'EXCH to USD 2022'!A:F,3,FALSE)))</f>
        <v>42044564084.587387</v>
      </c>
      <c r="P179" s="54" t="s">
        <v>529</v>
      </c>
      <c r="Q179" s="103" t="s">
        <v>530</v>
      </c>
      <c r="R179" s="153">
        <v>45002</v>
      </c>
      <c r="S179" s="51" t="s">
        <v>6</v>
      </c>
      <c r="T179" s="51">
        <v>1</v>
      </c>
    </row>
    <row r="180" spans="1:20" s="66" customFormat="1" ht="53.25" customHeight="1">
      <c r="A180" s="118">
        <f t="shared" si="2"/>
        <v>178</v>
      </c>
      <c r="B180" s="109" t="s">
        <v>497</v>
      </c>
      <c r="C180" s="109" t="s">
        <v>498</v>
      </c>
      <c r="D180" s="108" t="s">
        <v>531</v>
      </c>
      <c r="E180" s="50">
        <v>250000000</v>
      </c>
      <c r="F180" s="51" t="s">
        <v>92</v>
      </c>
      <c r="G180" s="117">
        <v>44927</v>
      </c>
      <c r="H180" s="117">
        <v>45261</v>
      </c>
      <c r="I180" s="119">
        <f>IFERROR(IF(Energy[[#This Row],[Start date]]="","0",DATEDIF(Energy[[#This Row],[Start date]],Energy[[#This Row],[End date]],"m")+1),"Open-ended")</f>
        <v>12</v>
      </c>
      <c r="J180" s="51" t="s">
        <v>70</v>
      </c>
      <c r="K180" s="51" t="s">
        <v>49</v>
      </c>
      <c r="L180" s="51" t="s">
        <v>98</v>
      </c>
      <c r="M180" s="51"/>
      <c r="N180" s="51" t="s">
        <v>57</v>
      </c>
      <c r="O180" s="106">
        <f>IF(Energy[[#This Row],[Currency]]="USD",E180,IF(AND(Energy[[#This Row],[Currency]]="EUR",VLOOKUP(Energy[[#This Row],[ISO]],'EXCH to USD 2022'!A:D,4,FALSE)="N"),(E180/'EXCH to USD 2022'!$F$25),E180/VLOOKUP(C180,'EXCH to USD 2022'!A:F,3,FALSE)))</f>
        <v>262778525.52867118</v>
      </c>
      <c r="P180" s="109" t="s">
        <v>532</v>
      </c>
      <c r="Q180" s="62" t="s">
        <v>533</v>
      </c>
      <c r="R180" s="153">
        <v>44953</v>
      </c>
      <c r="S180" s="51" t="s">
        <v>6</v>
      </c>
      <c r="T180" s="51">
        <v>1</v>
      </c>
    </row>
    <row r="181" spans="1:20" s="66" customFormat="1" ht="53.25" customHeight="1">
      <c r="A181" s="118">
        <f t="shared" ref="A181:A244" si="3">ROW()-2</f>
        <v>179</v>
      </c>
      <c r="B181" s="109" t="s">
        <v>497</v>
      </c>
      <c r="C181" s="109" t="s">
        <v>498</v>
      </c>
      <c r="D181" s="108" t="s">
        <v>534</v>
      </c>
      <c r="E181" s="50">
        <v>3200000000</v>
      </c>
      <c r="F181" s="51" t="s">
        <v>92</v>
      </c>
      <c r="G181" s="117">
        <v>45292</v>
      </c>
      <c r="H181" s="117">
        <v>45627</v>
      </c>
      <c r="I181" s="119">
        <f>IFERROR(IF(Energy[[#This Row],[Start date]]="","0",DATEDIF(Energy[[#This Row],[Start date]],Energy[[#This Row],[End date]],"m")+1),"Open-ended")</f>
        <v>12</v>
      </c>
      <c r="J181" s="51" t="s">
        <v>70</v>
      </c>
      <c r="K181" s="51" t="s">
        <v>49</v>
      </c>
      <c r="L181" s="51" t="s">
        <v>98</v>
      </c>
      <c r="M181" s="51"/>
      <c r="N181" s="51" t="s">
        <v>57</v>
      </c>
      <c r="O181" s="106">
        <f>IF(Energy[[#This Row],[Currency]]="USD",E181,IF(AND(Energy[[#This Row],[Currency]]="EUR",VLOOKUP(Energy[[#This Row],[ISO]],'EXCH to USD 2022'!A:D,4,FALSE)="N"),(E181/'EXCH to USD 2022'!$F$25),E181/VLOOKUP(C181,'EXCH to USD 2022'!A:F,3,FALSE)))</f>
        <v>3363565126.7669911</v>
      </c>
      <c r="P181" s="109" t="s">
        <v>535</v>
      </c>
      <c r="Q181" s="62" t="s">
        <v>533</v>
      </c>
      <c r="R181" s="153">
        <v>44953</v>
      </c>
      <c r="S181" s="51" t="s">
        <v>6</v>
      </c>
      <c r="T181" s="51">
        <v>1</v>
      </c>
    </row>
    <row r="182" spans="1:20" s="66" customFormat="1" ht="22.5">
      <c r="A182" s="118">
        <f t="shared" si="3"/>
        <v>180</v>
      </c>
      <c r="B182" s="109" t="s">
        <v>497</v>
      </c>
      <c r="C182" s="109" t="s">
        <v>498</v>
      </c>
      <c r="D182" s="108" t="s">
        <v>536</v>
      </c>
      <c r="E182" s="50">
        <v>0</v>
      </c>
      <c r="F182" s="51" t="s">
        <v>92</v>
      </c>
      <c r="G182" s="117">
        <v>44743</v>
      </c>
      <c r="H182" s="117">
        <v>45627</v>
      </c>
      <c r="I182" s="119">
        <f>IFERROR(IF(Energy[[#This Row],[Start date]]="","0",DATEDIF(Energy[[#This Row],[Start date]],Energy[[#This Row],[End date]],"m")+1),"Open-ended")</f>
        <v>30</v>
      </c>
      <c r="J182" s="51" t="s">
        <v>48</v>
      </c>
      <c r="K182" s="51" t="s">
        <v>49</v>
      </c>
      <c r="L182" s="51" t="s">
        <v>50</v>
      </c>
      <c r="M182" s="51"/>
      <c r="N182" s="51" t="s">
        <v>86</v>
      </c>
      <c r="O182" s="106">
        <f>IF(Energy[[#This Row],[Currency]]="USD",E182,IF(AND(Energy[[#This Row],[Currency]]="EUR",VLOOKUP(Energy[[#This Row],[ISO]],'EXCH to USD 2022'!A:D,4,FALSE)="N"),(E182/'EXCH to USD 2022'!$F$25),E182/VLOOKUP(C182,'EXCH to USD 2022'!A:F,3,FALSE)))</f>
        <v>0</v>
      </c>
      <c r="P182" s="109" t="s">
        <v>537</v>
      </c>
      <c r="Q182" s="103" t="s">
        <v>538</v>
      </c>
      <c r="R182" s="153">
        <v>44953</v>
      </c>
      <c r="S182" s="51" t="s">
        <v>6</v>
      </c>
      <c r="T182" s="51">
        <v>1</v>
      </c>
    </row>
    <row r="183" spans="1:20" s="66" customFormat="1" ht="67.5">
      <c r="A183" s="118">
        <f t="shared" si="3"/>
        <v>181</v>
      </c>
      <c r="B183" s="109" t="s">
        <v>497</v>
      </c>
      <c r="C183" s="109" t="s">
        <v>498</v>
      </c>
      <c r="D183" s="108" t="s">
        <v>539</v>
      </c>
      <c r="E183" s="50">
        <v>3150000000</v>
      </c>
      <c r="F183" s="51" t="s">
        <v>92</v>
      </c>
      <c r="G183" s="117">
        <v>44621</v>
      </c>
      <c r="H183" s="117">
        <v>44713</v>
      </c>
      <c r="I183" s="119">
        <f>IFERROR(IF(Energy[[#This Row],[Start date]]="","0",DATEDIF(Energy[[#This Row],[Start date]],Energy[[#This Row],[End date]],"m")+1),"Open-ended")</f>
        <v>4</v>
      </c>
      <c r="J183" s="51" t="s">
        <v>48</v>
      </c>
      <c r="K183" s="51" t="s">
        <v>61</v>
      </c>
      <c r="L183" s="51" t="s">
        <v>50</v>
      </c>
      <c r="M183" s="51"/>
      <c r="N183" s="51" t="s">
        <v>321</v>
      </c>
      <c r="O183" s="106">
        <f>IF(Energy[[#This Row],[Currency]]="USD",E183,IF(AND(Energy[[#This Row],[Currency]]="EUR",VLOOKUP(Energy[[#This Row],[ISO]],'EXCH to USD 2022'!A:D,4,FALSE)="N"),(E183/'EXCH to USD 2022'!$F$25),E183/VLOOKUP(C183,'EXCH to USD 2022'!A:F,3,FALSE)))</f>
        <v>3311009421.6612568</v>
      </c>
      <c r="P183" s="109" t="s">
        <v>540</v>
      </c>
      <c r="Q183" s="51" t="s">
        <v>541</v>
      </c>
      <c r="R183" s="123">
        <v>44904</v>
      </c>
      <c r="S183" s="51" t="s">
        <v>6</v>
      </c>
      <c r="T183" s="51">
        <v>1</v>
      </c>
    </row>
    <row r="184" spans="1:20" s="66" customFormat="1" ht="82.5" customHeight="1">
      <c r="A184" s="118">
        <f t="shared" si="3"/>
        <v>182</v>
      </c>
      <c r="B184" s="109" t="s">
        <v>497</v>
      </c>
      <c r="C184" s="109" t="s">
        <v>498</v>
      </c>
      <c r="D184" s="108" t="s">
        <v>542</v>
      </c>
      <c r="E184" s="50">
        <v>10400000000</v>
      </c>
      <c r="F184" s="51" t="s">
        <v>92</v>
      </c>
      <c r="G184" s="117">
        <v>44835</v>
      </c>
      <c r="H184" s="117">
        <v>44835</v>
      </c>
      <c r="I184" s="119">
        <f>IFERROR(IF(Energy[[#This Row],[Start date]]="","0",DATEDIF(Energy[[#This Row],[Start date]],Energy[[#This Row],[End date]],"m")+1),"Open-ended")</f>
        <v>1</v>
      </c>
      <c r="J184" s="51" t="s">
        <v>70</v>
      </c>
      <c r="K184" s="51" t="s">
        <v>55</v>
      </c>
      <c r="L184" s="51" t="s">
        <v>98</v>
      </c>
      <c r="M184" s="51"/>
      <c r="N184" s="51" t="s">
        <v>57</v>
      </c>
      <c r="O184" s="106">
        <f>IF(Energy[[#This Row],[Currency]]="USD",E184,IF(AND(Energy[[#This Row],[Currency]]="EUR",VLOOKUP(Energy[[#This Row],[ISO]],'EXCH to USD 2022'!A:D,4,FALSE)="N"),(E184/'EXCH to USD 2022'!$F$25),E184/VLOOKUP(C184,'EXCH to USD 2022'!A:F,3,FALSE)))</f>
        <v>10931586661.992722</v>
      </c>
      <c r="P184" s="109" t="s">
        <v>543</v>
      </c>
      <c r="Q184" s="103" t="s">
        <v>517</v>
      </c>
      <c r="R184" s="153">
        <v>44953</v>
      </c>
      <c r="S184" s="51" t="s">
        <v>6</v>
      </c>
      <c r="T184" s="51">
        <v>1</v>
      </c>
    </row>
    <row r="185" spans="1:20" s="66" customFormat="1" ht="72" customHeight="1">
      <c r="A185" s="118">
        <f t="shared" si="3"/>
        <v>183</v>
      </c>
      <c r="B185" s="109" t="s">
        <v>497</v>
      </c>
      <c r="C185" s="109" t="s">
        <v>498</v>
      </c>
      <c r="D185" s="108" t="s">
        <v>544</v>
      </c>
      <c r="E185" s="50">
        <v>2500000000</v>
      </c>
      <c r="F185" s="51" t="s">
        <v>92</v>
      </c>
      <c r="G185" s="117">
        <v>44621</v>
      </c>
      <c r="H185" s="117">
        <v>44713</v>
      </c>
      <c r="I185" s="119">
        <f>IFERROR(IF(Energy[[#This Row],[Start date]]="","0",DATEDIF(Energy[[#This Row],[Start date]],Energy[[#This Row],[End date]],"m")+1),"Open-ended")</f>
        <v>4</v>
      </c>
      <c r="J185" s="51" t="s">
        <v>107</v>
      </c>
      <c r="K185" s="51"/>
      <c r="L185" s="51" t="s">
        <v>98</v>
      </c>
      <c r="M185" s="51"/>
      <c r="N185" s="51" t="s">
        <v>57</v>
      </c>
      <c r="O185" s="106">
        <f>IF(Energy[[#This Row],[Currency]]="USD",E185,IF(AND(Energy[[#This Row],[Currency]]="EUR",VLOOKUP(Energy[[#This Row],[ISO]],'EXCH to USD 2022'!A:D,4,FALSE)="N"),(E185/'EXCH to USD 2022'!$F$25),E185/VLOOKUP(C185,'EXCH to USD 2022'!A:F,3,FALSE)))</f>
        <v>2627785255.2867117</v>
      </c>
      <c r="P185" s="109" t="s">
        <v>545</v>
      </c>
      <c r="Q185" s="103" t="s">
        <v>517</v>
      </c>
      <c r="R185" s="153">
        <v>44953</v>
      </c>
      <c r="S185" s="51" t="s">
        <v>6</v>
      </c>
      <c r="T185" s="51">
        <v>1</v>
      </c>
    </row>
    <row r="186" spans="1:20" s="66" customFormat="1" ht="29.25" customHeight="1">
      <c r="A186" s="118">
        <f t="shared" si="3"/>
        <v>184</v>
      </c>
      <c r="B186" s="109" t="s">
        <v>497</v>
      </c>
      <c r="C186" s="109" t="s">
        <v>498</v>
      </c>
      <c r="D186" s="108" t="s">
        <v>546</v>
      </c>
      <c r="E186" s="50">
        <v>2000000000</v>
      </c>
      <c r="F186" s="51" t="s">
        <v>92</v>
      </c>
      <c r="G186" s="117">
        <v>44835</v>
      </c>
      <c r="H186" s="117">
        <v>44896</v>
      </c>
      <c r="I186" s="119">
        <f>IFERROR(IF(Energy[[#This Row],[Start date]]="","0",DATEDIF(Energy[[#This Row],[Start date]],Energy[[#This Row],[End date]],"m")+1),"Open-ended")</f>
        <v>3</v>
      </c>
      <c r="J186" s="51" t="s">
        <v>48</v>
      </c>
      <c r="K186" s="51" t="s">
        <v>49</v>
      </c>
      <c r="L186" s="51" t="s">
        <v>50</v>
      </c>
      <c r="M186" s="51"/>
      <c r="N186" s="51" t="s">
        <v>168</v>
      </c>
      <c r="O186" s="106">
        <f>IF(Energy[[#This Row],[Currency]]="USD",E186,IF(AND(Energy[[#This Row],[Currency]]="EUR",VLOOKUP(Energy[[#This Row],[ISO]],'EXCH to USD 2022'!A:D,4,FALSE)="N"),(E186/'EXCH to USD 2022'!$F$25),E186/VLOOKUP(C186,'EXCH to USD 2022'!A:F,3,FALSE)))</f>
        <v>2102228204.2293694</v>
      </c>
      <c r="P186" s="109" t="s">
        <v>547</v>
      </c>
      <c r="Q186" s="103" t="s">
        <v>517</v>
      </c>
      <c r="R186" s="153">
        <v>44953</v>
      </c>
      <c r="S186" s="51" t="s">
        <v>6</v>
      </c>
      <c r="T186" s="51">
        <v>1</v>
      </c>
    </row>
    <row r="187" spans="1:20" s="66" customFormat="1" ht="29.25" customHeight="1">
      <c r="A187" s="118">
        <f t="shared" si="3"/>
        <v>185</v>
      </c>
      <c r="B187" s="109" t="s">
        <v>497</v>
      </c>
      <c r="C187" s="109" t="s">
        <v>498</v>
      </c>
      <c r="D187" s="108" t="s">
        <v>548</v>
      </c>
      <c r="E187" s="50">
        <v>6500000000</v>
      </c>
      <c r="F187" s="51" t="s">
        <v>92</v>
      </c>
      <c r="G187" s="117">
        <v>44927</v>
      </c>
      <c r="H187" s="117">
        <v>45261</v>
      </c>
      <c r="I187" s="119">
        <f>IFERROR(IF(Energy[[#This Row],[Start date]]="","0",DATEDIF(Energy[[#This Row],[Start date]],Energy[[#This Row],[End date]],"m")+1),"Open-ended")</f>
        <v>12</v>
      </c>
      <c r="J187" s="51" t="s">
        <v>48</v>
      </c>
      <c r="K187" s="51" t="s">
        <v>49</v>
      </c>
      <c r="L187" s="51" t="s">
        <v>50</v>
      </c>
      <c r="M187" s="51"/>
      <c r="N187" s="51" t="s">
        <v>168</v>
      </c>
      <c r="O187" s="106">
        <f>IF(Energy[[#This Row],[Currency]]="USD",E187,IF(AND(Energy[[#This Row],[Currency]]="EUR",VLOOKUP(Energy[[#This Row],[ISO]],'EXCH to USD 2022'!A:D,4,FALSE)="N"),(E187/'EXCH to USD 2022'!$F$25),E187/VLOOKUP(C187,'EXCH to USD 2022'!A:F,3,FALSE)))</f>
        <v>6832241663.745451</v>
      </c>
      <c r="P187" s="109" t="s">
        <v>549</v>
      </c>
      <c r="Q187" s="103" t="s">
        <v>517</v>
      </c>
      <c r="R187" s="153">
        <v>44953</v>
      </c>
      <c r="S187" s="51" t="s">
        <v>6</v>
      </c>
      <c r="T187" s="51">
        <v>1</v>
      </c>
    </row>
    <row r="188" spans="1:20" s="66" customFormat="1" ht="29.25" customHeight="1">
      <c r="A188" s="118">
        <f t="shared" si="3"/>
        <v>186</v>
      </c>
      <c r="B188" s="109" t="s">
        <v>497</v>
      </c>
      <c r="C188" s="109" t="s">
        <v>498</v>
      </c>
      <c r="D188" s="108" t="s">
        <v>548</v>
      </c>
      <c r="E188" s="50">
        <v>2800000000</v>
      </c>
      <c r="F188" s="51" t="s">
        <v>92</v>
      </c>
      <c r="G188" s="117">
        <v>45292</v>
      </c>
      <c r="H188" s="117">
        <v>45352</v>
      </c>
      <c r="I188" s="119">
        <f>IFERROR(IF(Energy[[#This Row],[Start date]]="","0",DATEDIF(Energy[[#This Row],[Start date]],Energy[[#This Row],[End date]],"m")+1),"Open-ended")</f>
        <v>3</v>
      </c>
      <c r="J188" s="51" t="s">
        <v>48</v>
      </c>
      <c r="K188" s="51" t="s">
        <v>49</v>
      </c>
      <c r="L188" s="51" t="s">
        <v>50</v>
      </c>
      <c r="M188" s="51"/>
      <c r="N188" s="51" t="s">
        <v>168</v>
      </c>
      <c r="O188" s="106">
        <f>IF(Energy[[#This Row],[Currency]]="USD",E188,IF(AND(Energy[[#This Row],[Currency]]="EUR",VLOOKUP(Energy[[#This Row],[ISO]],'EXCH to USD 2022'!A:D,4,FALSE)="N"),(E188/'EXCH to USD 2022'!$F$25),E188/VLOOKUP(C188,'EXCH to USD 2022'!A:F,3,FALSE)))</f>
        <v>2943119485.9211173</v>
      </c>
      <c r="P188" s="109" t="s">
        <v>550</v>
      </c>
      <c r="Q188" s="103" t="s">
        <v>517</v>
      </c>
      <c r="R188" s="153">
        <v>44953</v>
      </c>
      <c r="S188" s="51" t="s">
        <v>6</v>
      </c>
      <c r="T188" s="51">
        <v>1</v>
      </c>
    </row>
    <row r="189" spans="1:20" s="66" customFormat="1" ht="26.25" customHeight="1">
      <c r="A189" s="118">
        <f t="shared" si="3"/>
        <v>187</v>
      </c>
      <c r="B189" s="109" t="s">
        <v>497</v>
      </c>
      <c r="C189" s="109" t="s">
        <v>498</v>
      </c>
      <c r="D189" s="108" t="s">
        <v>551</v>
      </c>
      <c r="E189" s="50">
        <v>6290000000</v>
      </c>
      <c r="F189" s="51" t="s">
        <v>92</v>
      </c>
      <c r="G189" s="117">
        <v>44896</v>
      </c>
      <c r="H189" s="117">
        <v>44896</v>
      </c>
      <c r="I189" s="119">
        <f>IFERROR(IF(Energy[[#This Row],[Start date]]="","0",DATEDIF(Energy[[#This Row],[Start date]],Energy[[#This Row],[End date]],"m")+1),"Open-ended")</f>
        <v>1</v>
      </c>
      <c r="J189" s="51" t="s">
        <v>70</v>
      </c>
      <c r="K189" s="51" t="s">
        <v>55</v>
      </c>
      <c r="L189" s="51" t="s">
        <v>98</v>
      </c>
      <c r="M189" s="51" t="s">
        <v>146</v>
      </c>
      <c r="N189" s="51" t="s">
        <v>57</v>
      </c>
      <c r="O189" s="106">
        <f>IF(Energy[[#This Row],[Currency]]="USD",E189,IF(AND(Energy[[#This Row],[Currency]]="EUR",VLOOKUP(Energy[[#This Row],[ISO]],'EXCH to USD 2022'!A:D,4,FALSE)="N"),(E189/'EXCH to USD 2022'!$F$25),E189/VLOOKUP(C189,'EXCH to USD 2022'!A:F,3,FALSE)))</f>
        <v>6611507702.3013668</v>
      </c>
      <c r="P189" s="109" t="s">
        <v>552</v>
      </c>
      <c r="Q189" s="103" t="s">
        <v>553</v>
      </c>
      <c r="R189" s="153">
        <v>45002</v>
      </c>
      <c r="S189" s="51" t="s">
        <v>6</v>
      </c>
      <c r="T189" s="51">
        <v>1</v>
      </c>
    </row>
    <row r="190" spans="1:20" s="66" customFormat="1" ht="120.75" customHeight="1">
      <c r="A190" s="118">
        <f t="shared" si="3"/>
        <v>188</v>
      </c>
      <c r="B190" s="109" t="s">
        <v>497</v>
      </c>
      <c r="C190" s="109" t="s">
        <v>498</v>
      </c>
      <c r="D190" s="108" t="s">
        <v>554</v>
      </c>
      <c r="E190" s="50">
        <v>931000000</v>
      </c>
      <c r="F190" s="51" t="s">
        <v>92</v>
      </c>
      <c r="G190" s="117">
        <v>44652</v>
      </c>
      <c r="H190" s="117">
        <v>44896</v>
      </c>
      <c r="I190" s="119">
        <f>IFERROR(IF(Energy[[#This Row],[Start date]]="","0",DATEDIF(Energy[[#This Row],[Start date]],Energy[[#This Row],[End date]],"m")+1),"Open-ended")</f>
        <v>9</v>
      </c>
      <c r="J190" s="51" t="s">
        <v>54</v>
      </c>
      <c r="K190" s="51" t="s">
        <v>55</v>
      </c>
      <c r="L190" s="51" t="s">
        <v>56</v>
      </c>
      <c r="M190" s="51" t="s">
        <v>555</v>
      </c>
      <c r="N190" s="51" t="s">
        <v>57</v>
      </c>
      <c r="O190" s="106">
        <f>IF(Energy[[#This Row],[Currency]]="USD",E190,IF(AND(Energy[[#This Row],[Currency]]="EUR",VLOOKUP(Energy[[#This Row],[ISO]],'EXCH to USD 2022'!A:D,4,FALSE)="N"),(E190/'EXCH to USD 2022'!$F$25),E190/VLOOKUP(C190,'EXCH to USD 2022'!A:F,3,FALSE)))</f>
        <v>978587229.06877148</v>
      </c>
      <c r="P190" s="109"/>
      <c r="Q190" s="103" t="s">
        <v>556</v>
      </c>
      <c r="R190" s="153">
        <v>45002</v>
      </c>
      <c r="S190" s="51" t="s">
        <v>6</v>
      </c>
      <c r="T190" s="51">
        <v>1</v>
      </c>
    </row>
    <row r="191" spans="1:20" s="66" customFormat="1" ht="118.5" customHeight="1">
      <c r="A191" s="118">
        <f t="shared" si="3"/>
        <v>189</v>
      </c>
      <c r="B191" s="109" t="s">
        <v>497</v>
      </c>
      <c r="C191" s="109" t="s">
        <v>498</v>
      </c>
      <c r="D191" s="108" t="s">
        <v>557</v>
      </c>
      <c r="E191" s="50">
        <v>56000000000</v>
      </c>
      <c r="F191" s="51" t="s">
        <v>92</v>
      </c>
      <c r="G191" s="117">
        <v>44896</v>
      </c>
      <c r="H191" s="117">
        <v>45383</v>
      </c>
      <c r="I191" s="119">
        <f>IFERROR(IF(Energy[[#This Row],[Start date]]="","0",DATEDIF(Energy[[#This Row],[Start date]],Energy[[#This Row],[End date]],"m")+1),"Open-ended")</f>
        <v>17</v>
      </c>
      <c r="J191" s="51" t="s">
        <v>54</v>
      </c>
      <c r="K191" s="51" t="s">
        <v>239</v>
      </c>
      <c r="L191" s="51" t="s">
        <v>50</v>
      </c>
      <c r="M191" s="51"/>
      <c r="N191" s="51" t="s">
        <v>168</v>
      </c>
      <c r="O191" s="106">
        <f>IF(Energy[[#This Row],[Currency]]="USD",E191,IF(AND(Energy[[#This Row],[Currency]]="EUR",VLOOKUP(Energy[[#This Row],[ISO]],'EXCH to USD 2022'!A:D,4,FALSE)="N"),(E191/'EXCH to USD 2022'!$F$25),E191/VLOOKUP(C191,'EXCH to USD 2022'!A:F,3,FALSE)))</f>
        <v>58862389718.422348</v>
      </c>
      <c r="P191" s="109" t="s">
        <v>558</v>
      </c>
      <c r="Q191" s="103" t="s">
        <v>559</v>
      </c>
      <c r="R191" s="153">
        <v>45002</v>
      </c>
      <c r="S191" s="51" t="s">
        <v>6</v>
      </c>
      <c r="T191" s="51">
        <v>1</v>
      </c>
    </row>
    <row r="192" spans="1:20" s="66" customFormat="1" ht="90" customHeight="1">
      <c r="A192" s="118">
        <f t="shared" si="3"/>
        <v>190</v>
      </c>
      <c r="B192" s="109" t="s">
        <v>497</v>
      </c>
      <c r="C192" s="109" t="s">
        <v>498</v>
      </c>
      <c r="D192" s="108" t="s">
        <v>560</v>
      </c>
      <c r="E192" s="50">
        <v>43000000000</v>
      </c>
      <c r="F192" s="51" t="s">
        <v>92</v>
      </c>
      <c r="G192" s="117">
        <v>44927</v>
      </c>
      <c r="H192" s="117">
        <v>45383</v>
      </c>
      <c r="I192" s="119">
        <f>IFERROR(IF(Energy[[#This Row],[Start date]]="","0",DATEDIF(Energy[[#This Row],[Start date]],Energy[[#This Row],[End date]],"m")+1),"Open-ended")</f>
        <v>16</v>
      </c>
      <c r="J192" s="51" t="s">
        <v>54</v>
      </c>
      <c r="K192" s="51" t="s">
        <v>239</v>
      </c>
      <c r="L192" s="51" t="s">
        <v>50</v>
      </c>
      <c r="M192" s="51"/>
      <c r="N192" s="51" t="s">
        <v>86</v>
      </c>
      <c r="O192" s="106">
        <f>IF(Energy[[#This Row],[Currency]]="USD",E192,IF(AND(Energy[[#This Row],[Currency]]="EUR",VLOOKUP(Energy[[#This Row],[ISO]],'EXCH to USD 2022'!A:D,4,FALSE)="N"),(E192/'EXCH to USD 2022'!$F$25),E192/VLOOKUP(C192,'EXCH to USD 2022'!A:F,3,FALSE)))</f>
        <v>45197906390.931442</v>
      </c>
      <c r="P192" s="109" t="s">
        <v>558</v>
      </c>
      <c r="Q192" s="103" t="s">
        <v>561</v>
      </c>
      <c r="R192" s="153">
        <v>45002</v>
      </c>
      <c r="S192" s="51" t="s">
        <v>562</v>
      </c>
      <c r="T192" s="51">
        <v>1</v>
      </c>
    </row>
    <row r="193" spans="1:20" s="66" customFormat="1" ht="102" customHeight="1">
      <c r="A193" s="118">
        <f t="shared" si="3"/>
        <v>191</v>
      </c>
      <c r="B193" s="109" t="s">
        <v>497</v>
      </c>
      <c r="C193" s="109" t="s">
        <v>498</v>
      </c>
      <c r="D193" s="158" t="s">
        <v>563</v>
      </c>
      <c r="E193" s="50">
        <v>478250000</v>
      </c>
      <c r="F193" s="51" t="s">
        <v>92</v>
      </c>
      <c r="G193" s="117">
        <v>44652</v>
      </c>
      <c r="H193" s="117">
        <v>44896</v>
      </c>
      <c r="I193" s="119">
        <f>IFERROR(IF(Energy[[#This Row],[Start date]]="","0",DATEDIF(Energy[[#This Row],[Start date]],Energy[[#This Row],[End date]],"m")+1),"Open-ended")</f>
        <v>9</v>
      </c>
      <c r="J193" s="51" t="s">
        <v>70</v>
      </c>
      <c r="K193" s="51" t="s">
        <v>55</v>
      </c>
      <c r="L193" s="51" t="s">
        <v>56</v>
      </c>
      <c r="M193" s="51" t="s">
        <v>564</v>
      </c>
      <c r="N193" s="51" t="s">
        <v>57</v>
      </c>
      <c r="O193" s="106">
        <f>IF(Energy[[#This Row],[Currency]]="USD",E193,IF(AND(Energy[[#This Row],[Currency]]="EUR",VLOOKUP(Energy[[#This Row],[ISO]],'EXCH to USD 2022'!A:D,4,FALSE)="N"),(E193/'EXCH to USD 2022'!$F$25),E193/VLOOKUP(C193,'EXCH to USD 2022'!A:F,3,FALSE)))</f>
        <v>502695319.336348</v>
      </c>
      <c r="P193" s="109" t="s">
        <v>565</v>
      </c>
      <c r="Q193" s="103" t="s">
        <v>566</v>
      </c>
      <c r="R193" s="153">
        <v>45002</v>
      </c>
      <c r="S193" s="51" t="s">
        <v>6</v>
      </c>
      <c r="T193" s="51">
        <v>1</v>
      </c>
    </row>
    <row r="194" spans="1:20" s="66" customFormat="1" ht="180">
      <c r="A194" s="118">
        <f t="shared" si="3"/>
        <v>192</v>
      </c>
      <c r="B194" s="109" t="s">
        <v>497</v>
      </c>
      <c r="C194" s="109" t="s">
        <v>498</v>
      </c>
      <c r="D194" s="159" t="s">
        <v>567</v>
      </c>
      <c r="E194" s="104">
        <v>1000000000</v>
      </c>
      <c r="F194" s="160" t="s">
        <v>92</v>
      </c>
      <c r="G194" s="198">
        <v>45017</v>
      </c>
      <c r="H194" s="198">
        <v>45444</v>
      </c>
      <c r="I194" s="119">
        <f>IFERROR(IF(Energy[[#This Row],[Start date]]="","0",DATEDIF(Energy[[#This Row],[Start date]],Energy[[#This Row],[End date]],"m")+1),"Open-ended")</f>
        <v>15</v>
      </c>
      <c r="J194" s="160" t="s">
        <v>54</v>
      </c>
      <c r="K194" s="160" t="s">
        <v>55</v>
      </c>
      <c r="L194" s="160" t="s">
        <v>264</v>
      </c>
      <c r="M194" s="160" t="s">
        <v>568</v>
      </c>
      <c r="N194" s="51" t="s">
        <v>57</v>
      </c>
      <c r="O194" s="106">
        <f>IF(Energy[[#This Row],[Currency]]="USD",E194,IF(AND(Energy[[#This Row],[Currency]]="EUR",VLOOKUP(Energy[[#This Row],[ISO]],'EXCH to USD 2022'!A:D,4,FALSE)="N"),(E194/'EXCH to USD 2022'!$F$25),E194/VLOOKUP(C194,'EXCH to USD 2022'!A:F,3,FALSE)))</f>
        <v>1051114102.1146847</v>
      </c>
      <c r="P194" s="161" t="s">
        <v>569</v>
      </c>
      <c r="Q194" s="105" t="s">
        <v>570</v>
      </c>
      <c r="R194" s="153">
        <v>45002</v>
      </c>
      <c r="S194" s="51" t="s">
        <v>6</v>
      </c>
      <c r="T194" s="51">
        <v>2</v>
      </c>
    </row>
    <row r="195" spans="1:20" s="66" customFormat="1" ht="168.75">
      <c r="A195" s="118">
        <f t="shared" si="3"/>
        <v>193</v>
      </c>
      <c r="B195" s="118" t="s">
        <v>571</v>
      </c>
      <c r="C195" s="118" t="s">
        <v>572</v>
      </c>
      <c r="D195" s="162" t="s">
        <v>573</v>
      </c>
      <c r="E195" s="145">
        <v>2000000000</v>
      </c>
      <c r="F195" s="66" t="s">
        <v>574</v>
      </c>
      <c r="G195" s="188">
        <v>44774</v>
      </c>
      <c r="H195" s="188">
        <v>44805</v>
      </c>
      <c r="I195" s="119">
        <f>IFERROR(IF(Energy[[#This Row],[Start date]]="","0",DATEDIF(Energy[[#This Row],[Start date]],Energy[[#This Row],[End date]],"m")+1),"Open-ended")</f>
        <v>2</v>
      </c>
      <c r="J195" s="66" t="s">
        <v>54</v>
      </c>
      <c r="K195" s="66" t="s">
        <v>55</v>
      </c>
      <c r="L195" s="66" t="s">
        <v>56</v>
      </c>
      <c r="M195" s="66" t="s">
        <v>575</v>
      </c>
      <c r="N195" s="66" t="s">
        <v>94</v>
      </c>
      <c r="O195" s="106">
        <f>IF(Energy[[#This Row],[Currency]]="USD",E195,IF(AND(Energy[[#This Row],[Currency]]="EUR",VLOOKUP(Energy[[#This Row],[ISO]],'EXCH to USD 2022'!A:D,4,FALSE)="N"),(E195/'EXCH to USD 2022'!$F$25),E195/VLOOKUP(C195,'EXCH to USD 2022'!A:F,3,FALSE)))</f>
        <v>282519701.94606096</v>
      </c>
      <c r="P195" s="109" t="s">
        <v>576</v>
      </c>
      <c r="Q195" s="51" t="s">
        <v>577</v>
      </c>
      <c r="R195" s="123">
        <v>44904</v>
      </c>
      <c r="S195" s="51" t="s">
        <v>6</v>
      </c>
      <c r="T195" s="51">
        <v>1</v>
      </c>
    </row>
    <row r="196" spans="1:20" s="66" customFormat="1" ht="45">
      <c r="A196" s="118">
        <f t="shared" si="3"/>
        <v>194</v>
      </c>
      <c r="B196" s="118" t="s">
        <v>571</v>
      </c>
      <c r="C196" s="118" t="s">
        <v>572</v>
      </c>
      <c r="D196" s="162" t="s">
        <v>578</v>
      </c>
      <c r="E196" s="145">
        <v>250000000</v>
      </c>
      <c r="F196" s="66" t="s">
        <v>574</v>
      </c>
      <c r="G196" s="188">
        <v>44501</v>
      </c>
      <c r="H196" s="188">
        <v>44896</v>
      </c>
      <c r="I196" s="119">
        <f>IFERROR(IF(Energy[[#This Row],[Start date]]="","0",DATEDIF(Energy[[#This Row],[Start date]],Energy[[#This Row],[End date]],"m")+1),"Open-ended")</f>
        <v>14</v>
      </c>
      <c r="J196" s="66" t="s">
        <v>54</v>
      </c>
      <c r="K196" s="66" t="s">
        <v>55</v>
      </c>
      <c r="L196" s="66" t="s">
        <v>98</v>
      </c>
      <c r="N196" s="66" t="s">
        <v>2149</v>
      </c>
      <c r="O196" s="106">
        <f>IF(Energy[[#This Row],[Currency]]="USD",E196,IF(AND(Energy[[#This Row],[Currency]]="EUR",VLOOKUP(Energy[[#This Row],[ISO]],'EXCH to USD 2022'!A:D,4,FALSE)="N"),(E196/'EXCH to USD 2022'!$F$25),E196/VLOOKUP(C196,'EXCH to USD 2022'!A:F,3,FALSE)))</f>
        <v>35314962.743257619</v>
      </c>
      <c r="P196" s="109"/>
      <c r="Q196" s="51"/>
      <c r="R196" s="123">
        <v>44904</v>
      </c>
      <c r="S196" s="51" t="s">
        <v>6</v>
      </c>
      <c r="T196" s="51">
        <v>1</v>
      </c>
    </row>
    <row r="197" spans="1:20" s="66" customFormat="1" ht="45">
      <c r="A197" s="118">
        <f t="shared" si="3"/>
        <v>195</v>
      </c>
      <c r="B197" s="118" t="s">
        <v>571</v>
      </c>
      <c r="C197" s="118" t="s">
        <v>572</v>
      </c>
      <c r="D197" s="162" t="s">
        <v>579</v>
      </c>
      <c r="E197" s="145">
        <v>475000000</v>
      </c>
      <c r="F197" s="66" t="s">
        <v>574</v>
      </c>
      <c r="G197" s="188">
        <v>44835</v>
      </c>
      <c r="H197" s="188">
        <v>45261</v>
      </c>
      <c r="I197" s="119">
        <f>IFERROR(IF(Energy[[#This Row],[Start date]]="","0",DATEDIF(Energy[[#This Row],[Start date]],Energy[[#This Row],[End date]],"m")+1),"Open-ended")</f>
        <v>15</v>
      </c>
      <c r="J197" s="66" t="s">
        <v>48</v>
      </c>
      <c r="K197" s="66" t="s">
        <v>49</v>
      </c>
      <c r="L197" s="66" t="s">
        <v>50</v>
      </c>
      <c r="N197" s="66" t="s">
        <v>86</v>
      </c>
      <c r="O197" s="106">
        <f>IF(Energy[[#This Row],[Currency]]="USD",E197,IF(AND(Energy[[#This Row],[Currency]]="EUR",VLOOKUP(Energy[[#This Row],[ISO]],'EXCH to USD 2022'!A:D,4,FALSE)="N"),(E197/'EXCH to USD 2022'!$F$25),E197/VLOOKUP(C197,'EXCH to USD 2022'!A:F,3,FALSE)))</f>
        <v>67098429.212189473</v>
      </c>
      <c r="P197" s="109"/>
      <c r="Q197" s="51"/>
      <c r="R197" s="123">
        <v>44904</v>
      </c>
      <c r="S197" s="51" t="s">
        <v>6</v>
      </c>
      <c r="T197" s="51">
        <v>1</v>
      </c>
    </row>
    <row r="198" spans="1:20" s="66" customFormat="1" ht="45">
      <c r="A198" s="118">
        <f t="shared" si="3"/>
        <v>196</v>
      </c>
      <c r="B198" s="118" t="s">
        <v>571</v>
      </c>
      <c r="C198" s="118" t="s">
        <v>572</v>
      </c>
      <c r="D198" s="162" t="s">
        <v>580</v>
      </c>
      <c r="E198" s="145">
        <v>3500000000</v>
      </c>
      <c r="F198" s="66" t="s">
        <v>574</v>
      </c>
      <c r="G198" s="188">
        <v>44927</v>
      </c>
      <c r="H198" s="188">
        <v>45078</v>
      </c>
      <c r="I198" s="119">
        <f>IFERROR(IF(Energy[[#This Row],[Start date]]="","0",DATEDIF(Energy[[#This Row],[Start date]],Energy[[#This Row],[End date]],"m")+1),"Open-ended")</f>
        <v>6</v>
      </c>
      <c r="J198" s="66" t="s">
        <v>48</v>
      </c>
      <c r="K198" s="66" t="s">
        <v>49</v>
      </c>
      <c r="L198" s="66" t="s">
        <v>50</v>
      </c>
      <c r="N198" s="66" t="s">
        <v>86</v>
      </c>
      <c r="O198" s="106">
        <f>IF(Energy[[#This Row],[Currency]]="USD",E198,IF(AND(Energy[[#This Row],[Currency]]="EUR",VLOOKUP(Energy[[#This Row],[ISO]],'EXCH to USD 2022'!A:D,4,FALSE)="N"),(E198/'EXCH to USD 2022'!$F$25),E198/VLOOKUP(C198,'EXCH to USD 2022'!A:F,3,FALSE)))</f>
        <v>494409478.40560663</v>
      </c>
      <c r="P198" s="109"/>
      <c r="Q198" s="62" t="s">
        <v>581</v>
      </c>
      <c r="R198" s="123">
        <v>44904</v>
      </c>
      <c r="S198" s="51" t="s">
        <v>6</v>
      </c>
      <c r="T198" s="51">
        <v>1</v>
      </c>
    </row>
    <row r="199" spans="1:20" s="66" customFormat="1" ht="45">
      <c r="A199" s="118">
        <f t="shared" si="3"/>
        <v>197</v>
      </c>
      <c r="B199" s="118" t="s">
        <v>571</v>
      </c>
      <c r="C199" s="118" t="s">
        <v>572</v>
      </c>
      <c r="D199" s="162" t="s">
        <v>582</v>
      </c>
      <c r="E199" s="145">
        <v>600000000</v>
      </c>
      <c r="F199" s="66" t="s">
        <v>574</v>
      </c>
      <c r="G199" s="188">
        <v>44927</v>
      </c>
      <c r="H199" s="188">
        <v>44927</v>
      </c>
      <c r="I199" s="119">
        <f>IFERROR(IF(Energy[[#This Row],[Start date]]="","0",DATEDIF(Energy[[#This Row],[Start date]],Energy[[#This Row],[End date]],"m")+1),"Open-ended")</f>
        <v>1</v>
      </c>
      <c r="J199" s="66" t="s">
        <v>70</v>
      </c>
      <c r="K199" s="66" t="s">
        <v>55</v>
      </c>
      <c r="L199" s="66" t="s">
        <v>98</v>
      </c>
      <c r="M199" s="66" t="s">
        <v>583</v>
      </c>
      <c r="N199" s="66" t="s">
        <v>57</v>
      </c>
      <c r="O199" s="106">
        <f>IF(Energy[[#This Row],[Currency]]="USD",E199,IF(AND(Energy[[#This Row],[Currency]]="EUR",VLOOKUP(Energy[[#This Row],[ISO]],'EXCH to USD 2022'!A:D,4,FALSE)="N"),(E199/'EXCH to USD 2022'!$F$25),E199/VLOOKUP(C199,'EXCH to USD 2022'!A:F,3,FALSE)))</f>
        <v>84755910.583818287</v>
      </c>
      <c r="P199" s="109"/>
      <c r="Q199" s="62" t="s">
        <v>581</v>
      </c>
      <c r="R199" s="123">
        <v>44904</v>
      </c>
      <c r="S199" s="51" t="s">
        <v>6</v>
      </c>
      <c r="T199" s="51">
        <v>1</v>
      </c>
    </row>
    <row r="200" spans="1:20" s="66" customFormat="1" ht="45">
      <c r="A200" s="118">
        <f t="shared" si="3"/>
        <v>198</v>
      </c>
      <c r="B200" s="118" t="s">
        <v>571</v>
      </c>
      <c r="C200" s="118" t="s">
        <v>572</v>
      </c>
      <c r="D200" s="162" t="s">
        <v>584</v>
      </c>
      <c r="E200" s="145">
        <v>1500000000</v>
      </c>
      <c r="F200" s="66" t="s">
        <v>574</v>
      </c>
      <c r="G200" s="188">
        <v>44805</v>
      </c>
      <c r="H200" s="188">
        <v>45017</v>
      </c>
      <c r="I200" s="119">
        <f>IFERROR(IF(Energy[[#This Row],[Start date]]="","0",DATEDIF(Energy[[#This Row],[Start date]],Energy[[#This Row],[End date]],"m")+1),"Open-ended")</f>
        <v>8</v>
      </c>
      <c r="J200" s="66" t="s">
        <v>70</v>
      </c>
      <c r="K200" s="66" t="s">
        <v>55</v>
      </c>
      <c r="L200" s="66" t="s">
        <v>56</v>
      </c>
      <c r="M200" s="66" t="s">
        <v>585</v>
      </c>
      <c r="N200" s="66" t="s">
        <v>57</v>
      </c>
      <c r="O200" s="106">
        <f>IF(Energy[[#This Row],[Currency]]="USD",E200,IF(AND(Energy[[#This Row],[Currency]]="EUR",VLOOKUP(Energy[[#This Row],[ISO]],'EXCH to USD 2022'!A:D,4,FALSE)="N"),(E200/'EXCH to USD 2022'!$F$25),E200/VLOOKUP(C200,'EXCH to USD 2022'!A:F,3,FALSE)))</f>
        <v>211889776.4595457</v>
      </c>
      <c r="P200" s="109"/>
      <c r="Q200" s="51"/>
      <c r="R200" s="123">
        <v>44904</v>
      </c>
      <c r="S200" s="51" t="s">
        <v>6</v>
      </c>
      <c r="T200" s="51">
        <v>1</v>
      </c>
    </row>
    <row r="201" spans="1:20" s="66" customFormat="1" ht="101.25">
      <c r="A201" s="118">
        <f t="shared" si="3"/>
        <v>199</v>
      </c>
      <c r="B201" s="118" t="s">
        <v>571</v>
      </c>
      <c r="C201" s="118" t="s">
        <v>572</v>
      </c>
      <c r="D201" s="162" t="s">
        <v>586</v>
      </c>
      <c r="E201" s="145">
        <v>640000000</v>
      </c>
      <c r="F201" s="66" t="s">
        <v>574</v>
      </c>
      <c r="G201" s="188">
        <v>44866</v>
      </c>
      <c r="H201" s="188">
        <v>45261</v>
      </c>
      <c r="I201" s="119">
        <f>IFERROR(IF(Energy[[#This Row],[Start date]]="","0",DATEDIF(Energy[[#This Row],[Start date]],Energy[[#This Row],[End date]],"m")+1),"Open-ended")</f>
        <v>14</v>
      </c>
      <c r="J201" s="66" t="s">
        <v>153</v>
      </c>
      <c r="K201" s="66" t="s">
        <v>154</v>
      </c>
      <c r="L201" s="66" t="s">
        <v>50</v>
      </c>
      <c r="M201" s="66" t="s">
        <v>587</v>
      </c>
      <c r="N201" s="66" t="s">
        <v>588</v>
      </c>
      <c r="O201" s="106">
        <f>IF(Energy[[#This Row],[Currency]]="USD",E201,IF(AND(Energy[[#This Row],[Currency]]="EUR",VLOOKUP(Energy[[#This Row],[ISO]],'EXCH to USD 2022'!A:D,4,FALSE)="N"),(E201/'EXCH to USD 2022'!$F$25),E201/VLOOKUP(C201,'EXCH to USD 2022'!A:F,3,FALSE)))</f>
        <v>90406304.622739494</v>
      </c>
      <c r="P201" s="109" t="s">
        <v>589</v>
      </c>
      <c r="Q201" s="62" t="s">
        <v>581</v>
      </c>
      <c r="R201" s="123">
        <v>44904</v>
      </c>
      <c r="S201" s="51" t="s">
        <v>6</v>
      </c>
      <c r="T201" s="51">
        <v>1</v>
      </c>
    </row>
    <row r="202" spans="1:20" s="66" customFormat="1" ht="22.5">
      <c r="A202" s="118">
        <f t="shared" si="3"/>
        <v>200</v>
      </c>
      <c r="B202" s="118" t="s">
        <v>571</v>
      </c>
      <c r="C202" s="118" t="s">
        <v>572</v>
      </c>
      <c r="D202" s="146" t="s">
        <v>590</v>
      </c>
      <c r="E202" s="145">
        <v>50000000</v>
      </c>
      <c r="F202" s="66" t="s">
        <v>574</v>
      </c>
      <c r="G202" s="188">
        <v>44927</v>
      </c>
      <c r="H202" s="188">
        <v>44986</v>
      </c>
      <c r="I202" s="119">
        <f>IFERROR(IF(Energy[[#This Row],[Start date]]="","0",DATEDIF(Energy[[#This Row],[Start date]],Energy[[#This Row],[End date]],"m")+1),"Open-ended")</f>
        <v>3</v>
      </c>
      <c r="J202" s="66" t="s">
        <v>70</v>
      </c>
      <c r="K202" s="66" t="s">
        <v>55</v>
      </c>
      <c r="L202" s="66" t="s">
        <v>56</v>
      </c>
      <c r="M202" s="66" t="s">
        <v>171</v>
      </c>
      <c r="N202" s="66" t="s">
        <v>57</v>
      </c>
      <c r="O202" s="106">
        <f>IF(Energy[[#This Row],[Currency]]="USD",E202,IF(AND(Energy[[#This Row],[Currency]]="EUR",VLOOKUP(Energy[[#This Row],[ISO]],'EXCH to USD 2022'!A:D,4,FALSE)="N"),(E202/'EXCH to USD 2022'!$F$25),E202/VLOOKUP(C202,'EXCH to USD 2022'!A:F,3,FALSE)))</f>
        <v>7062992.5486515239</v>
      </c>
      <c r="P202" s="51"/>
      <c r="Q202" s="64" t="s">
        <v>591</v>
      </c>
      <c r="R202" s="153">
        <v>44954</v>
      </c>
      <c r="S202" s="51" t="s">
        <v>6</v>
      </c>
      <c r="T202" s="51">
        <v>2</v>
      </c>
    </row>
    <row r="203" spans="1:20" s="66" customFormat="1" ht="22.5">
      <c r="A203" s="118">
        <f t="shared" si="3"/>
        <v>201</v>
      </c>
      <c r="B203" s="118" t="s">
        <v>571</v>
      </c>
      <c r="C203" s="118" t="s">
        <v>572</v>
      </c>
      <c r="D203" s="48" t="s">
        <v>592</v>
      </c>
      <c r="E203" s="49">
        <v>1120000000</v>
      </c>
      <c r="F203" s="51" t="s">
        <v>574</v>
      </c>
      <c r="G203" s="117">
        <v>44986</v>
      </c>
      <c r="H203" s="117">
        <v>44986</v>
      </c>
      <c r="I203" s="119">
        <f>IFERROR(IF(Energy[[#This Row],[Start date]]="","0",DATEDIF(Energy[[#This Row],[Start date]],Energy[[#This Row],[End date]],"m")+1),"Open-ended")</f>
        <v>1</v>
      </c>
      <c r="J203" s="66" t="s">
        <v>70</v>
      </c>
      <c r="K203" s="51" t="s">
        <v>55</v>
      </c>
      <c r="L203" s="66" t="s">
        <v>56</v>
      </c>
      <c r="M203" s="66" t="s">
        <v>593</v>
      </c>
      <c r="N203" s="66" t="s">
        <v>57</v>
      </c>
      <c r="O203" s="106">
        <f>IF(Energy[[#This Row],[Currency]]="USD",E203,IF(AND(Energy[[#This Row],[Currency]]="EUR",VLOOKUP(Energy[[#This Row],[ISO]],'EXCH to USD 2022'!A:D,4,FALSE)="N"),(E203/'EXCH to USD 2022'!$F$25),E203/VLOOKUP(C203,'EXCH to USD 2022'!A:F,3,FALSE)))</f>
        <v>158211033.08979413</v>
      </c>
      <c r="P203" s="51"/>
      <c r="Q203" s="103" t="s">
        <v>594</v>
      </c>
      <c r="R203" s="153">
        <v>45034</v>
      </c>
      <c r="S203" s="51" t="s">
        <v>6</v>
      </c>
      <c r="T203" s="51">
        <v>3</v>
      </c>
    </row>
    <row r="204" spans="1:20" s="66" customFormat="1" ht="67.5">
      <c r="A204" s="118">
        <f t="shared" si="3"/>
        <v>202</v>
      </c>
      <c r="B204" s="118" t="s">
        <v>571</v>
      </c>
      <c r="C204" s="118" t="s">
        <v>572</v>
      </c>
      <c r="D204" s="48" t="s">
        <v>595</v>
      </c>
      <c r="E204" s="49">
        <v>300000000</v>
      </c>
      <c r="F204" s="51" t="s">
        <v>574</v>
      </c>
      <c r="G204" s="117">
        <v>45078</v>
      </c>
      <c r="H204" s="117">
        <v>45169</v>
      </c>
      <c r="I204" s="119">
        <f>IFERROR(IF(Energy[[#This Row],[Start date]]="","0",DATEDIF(Energy[[#This Row],[Start date]],Energy[[#This Row],[End date]],"m")+1),"Open-ended")</f>
        <v>3</v>
      </c>
      <c r="J204" s="51" t="s">
        <v>70</v>
      </c>
      <c r="K204" s="51" t="s">
        <v>55</v>
      </c>
      <c r="L204" s="51" t="s">
        <v>56</v>
      </c>
      <c r="M204" s="66" t="s">
        <v>596</v>
      </c>
      <c r="N204" s="66" t="s">
        <v>57</v>
      </c>
      <c r="O204" s="106">
        <f>IF(Energy[[#This Row],[Currency]]="USD",E204,IF(AND(Energy[[#This Row],[Currency]]="EUR",VLOOKUP(Energy[[#This Row],[ISO]],'EXCH to USD 2022'!A:D,4,FALSE)="N"),(E204/'EXCH to USD 2022'!$F$25),E204/VLOOKUP(C204,'EXCH to USD 2022'!A:F,3,FALSE)))</f>
        <v>42377955.291909143</v>
      </c>
      <c r="P204" s="51"/>
      <c r="Q204" s="103" t="s">
        <v>597</v>
      </c>
      <c r="R204" s="153">
        <v>45034</v>
      </c>
      <c r="S204" s="51" t="s">
        <v>6</v>
      </c>
      <c r="T204" s="51">
        <v>3</v>
      </c>
    </row>
    <row r="205" spans="1:20" s="66" customFormat="1" ht="56.25">
      <c r="A205" s="118">
        <f t="shared" si="3"/>
        <v>203</v>
      </c>
      <c r="B205" s="118" t="s">
        <v>571</v>
      </c>
      <c r="C205" s="118" t="s">
        <v>572</v>
      </c>
      <c r="D205" s="48" t="s">
        <v>598</v>
      </c>
      <c r="E205" s="49">
        <v>315000000</v>
      </c>
      <c r="F205" s="51" t="s">
        <v>574</v>
      </c>
      <c r="G205" s="117">
        <v>45078</v>
      </c>
      <c r="H205" s="199">
        <v>45323</v>
      </c>
      <c r="I205" s="119">
        <f>IFERROR(IF(Energy[[#This Row],[Start date]]="","0",DATEDIF(Energy[[#This Row],[Start date]],Energy[[#This Row],[End date]],"m")+1),"Open-ended")</f>
        <v>9</v>
      </c>
      <c r="J205" s="51" t="s">
        <v>153</v>
      </c>
      <c r="K205" s="51" t="s">
        <v>400</v>
      </c>
      <c r="L205" s="51" t="s">
        <v>101</v>
      </c>
      <c r="N205" s="66" t="s">
        <v>57</v>
      </c>
      <c r="O205" s="106">
        <f>IF(Energy[[#This Row],[Currency]]="USD",E205,IF(AND(Energy[[#This Row],[Currency]]="EUR",VLOOKUP(Energy[[#This Row],[ISO]],'EXCH to USD 2022'!A:D,4,FALSE)="N"),(E205/'EXCH to USD 2022'!$F$25),E205/VLOOKUP(C205,'EXCH to USD 2022'!A:F,3,FALSE)))</f>
        <v>44496853.0565046</v>
      </c>
      <c r="P205" s="51"/>
      <c r="Q205" s="103" t="s">
        <v>594</v>
      </c>
      <c r="R205" s="153">
        <v>45034</v>
      </c>
      <c r="S205" s="51" t="s">
        <v>6</v>
      </c>
      <c r="T205" s="51">
        <v>3</v>
      </c>
    </row>
    <row r="206" spans="1:20" s="66" customFormat="1" ht="112.5">
      <c r="A206" s="118">
        <f t="shared" si="3"/>
        <v>204</v>
      </c>
      <c r="B206" s="118" t="s">
        <v>571</v>
      </c>
      <c r="C206" s="118" t="s">
        <v>572</v>
      </c>
      <c r="D206" s="48" t="s">
        <v>599</v>
      </c>
      <c r="E206" s="49">
        <v>125000000</v>
      </c>
      <c r="F206" s="51" t="s">
        <v>574</v>
      </c>
      <c r="G206" s="117">
        <v>44986</v>
      </c>
      <c r="H206" s="117">
        <v>45291</v>
      </c>
      <c r="I206" s="119">
        <f>IFERROR(IF(Energy[[#This Row],[Start date]]="","0",DATEDIF(Energy[[#This Row],[Start date]],Energy[[#This Row],[End date]],"m")+1),"Open-ended")</f>
        <v>10</v>
      </c>
      <c r="J206" s="51" t="s">
        <v>70</v>
      </c>
      <c r="K206" s="51" t="s">
        <v>55</v>
      </c>
      <c r="L206" s="51" t="s">
        <v>276</v>
      </c>
      <c r="M206" s="66" t="s">
        <v>600</v>
      </c>
      <c r="N206" s="66" t="s">
        <v>57</v>
      </c>
      <c r="O206" s="106">
        <f>IF(Energy[[#This Row],[Currency]]="USD",E206,IF(AND(Energy[[#This Row],[Currency]]="EUR",VLOOKUP(Energy[[#This Row],[ISO]],'EXCH to USD 2022'!A:D,4,FALSE)="N"),(E206/'EXCH to USD 2022'!$F$25),E206/VLOOKUP(C206,'EXCH to USD 2022'!A:F,3,FALSE)))</f>
        <v>17657481.37162881</v>
      </c>
      <c r="P206" s="51"/>
      <c r="Q206" s="103" t="s">
        <v>594</v>
      </c>
      <c r="R206" s="153">
        <v>45034</v>
      </c>
      <c r="S206" s="51" t="s">
        <v>6</v>
      </c>
      <c r="T206" s="51">
        <v>3</v>
      </c>
    </row>
    <row r="207" spans="1:20" s="66" customFormat="1" ht="33.75">
      <c r="A207" s="118">
        <f t="shared" si="3"/>
        <v>205</v>
      </c>
      <c r="B207" s="118" t="s">
        <v>571</v>
      </c>
      <c r="C207" s="118" t="s">
        <v>572</v>
      </c>
      <c r="D207" s="48" t="s">
        <v>601</v>
      </c>
      <c r="E207" s="49">
        <v>12000000</v>
      </c>
      <c r="F207" s="51" t="s">
        <v>574</v>
      </c>
      <c r="G207" s="117">
        <v>44986</v>
      </c>
      <c r="H207" s="117">
        <v>45016</v>
      </c>
      <c r="I207" s="119">
        <f>IFERROR(IF(Energy[[#This Row],[Start date]]="","0",DATEDIF(Energy[[#This Row],[Start date]],Energy[[#This Row],[End date]],"m")+1),"Open-ended")</f>
        <v>1</v>
      </c>
      <c r="J207" s="51" t="s">
        <v>70</v>
      </c>
      <c r="K207" s="51" t="s">
        <v>55</v>
      </c>
      <c r="L207" s="51" t="s">
        <v>56</v>
      </c>
      <c r="M207" s="66" t="s">
        <v>93</v>
      </c>
      <c r="N207" s="66" t="s">
        <v>57</v>
      </c>
      <c r="O207" s="106">
        <f>IF(Energy[[#This Row],[Currency]]="USD",E207,IF(AND(Energy[[#This Row],[Currency]]="EUR",VLOOKUP(Energy[[#This Row],[ISO]],'EXCH to USD 2022'!A:D,4,FALSE)="N"),(E207/'EXCH to USD 2022'!$F$25),E207/VLOOKUP(C207,'EXCH to USD 2022'!A:F,3,FALSE)))</f>
        <v>1695118.2116763657</v>
      </c>
      <c r="P207" s="51"/>
      <c r="Q207" s="103" t="s">
        <v>594</v>
      </c>
      <c r="R207" s="153">
        <v>45034</v>
      </c>
      <c r="S207" s="51" t="s">
        <v>6</v>
      </c>
      <c r="T207" s="51">
        <v>3</v>
      </c>
    </row>
    <row r="208" spans="1:20" s="66" customFormat="1" ht="33.75">
      <c r="A208" s="118">
        <f t="shared" si="3"/>
        <v>206</v>
      </c>
      <c r="B208" s="118" t="s">
        <v>571</v>
      </c>
      <c r="C208" s="118" t="s">
        <v>572</v>
      </c>
      <c r="D208" s="48" t="s">
        <v>602</v>
      </c>
      <c r="E208" s="49">
        <v>200000000</v>
      </c>
      <c r="F208" s="51" t="s">
        <v>574</v>
      </c>
      <c r="G208" s="117">
        <v>44986</v>
      </c>
      <c r="H208" s="117">
        <v>45291</v>
      </c>
      <c r="I208" s="119">
        <f>IFERROR(IF(Energy[[#This Row],[Start date]]="","0",DATEDIF(Energy[[#This Row],[Start date]],Energy[[#This Row],[End date]],"m")+1),"Open-ended")</f>
        <v>10</v>
      </c>
      <c r="J208" s="51" t="s">
        <v>54</v>
      </c>
      <c r="K208" s="51" t="s">
        <v>55</v>
      </c>
      <c r="L208" s="51" t="s">
        <v>98</v>
      </c>
      <c r="N208" s="66" t="s">
        <v>57</v>
      </c>
      <c r="O208" s="106">
        <f>IF(Energy[[#This Row],[Currency]]="USD",E208,IF(AND(Energy[[#This Row],[Currency]]="EUR",VLOOKUP(Energy[[#This Row],[ISO]],'EXCH to USD 2022'!A:D,4,FALSE)="N"),(E208/'EXCH to USD 2022'!$F$25),E208/VLOOKUP(C208,'EXCH to USD 2022'!A:F,3,FALSE)))</f>
        <v>28251970.194606096</v>
      </c>
      <c r="P208" s="51"/>
      <c r="Q208" s="103" t="s">
        <v>594</v>
      </c>
      <c r="R208" s="153">
        <v>45034</v>
      </c>
      <c r="S208" s="51" t="s">
        <v>6</v>
      </c>
      <c r="T208" s="51">
        <v>3</v>
      </c>
    </row>
    <row r="209" spans="1:20" s="66" customFormat="1" ht="112.5">
      <c r="A209" s="118">
        <f t="shared" si="3"/>
        <v>207</v>
      </c>
      <c r="B209" s="109" t="s">
        <v>603</v>
      </c>
      <c r="C209" s="109" t="s">
        <v>604</v>
      </c>
      <c r="D209" s="108" t="s">
        <v>605</v>
      </c>
      <c r="E209" s="63">
        <v>1505000000</v>
      </c>
      <c r="F209" s="51" t="s">
        <v>92</v>
      </c>
      <c r="G209" s="117">
        <v>44652</v>
      </c>
      <c r="H209" s="117">
        <v>44713</v>
      </c>
      <c r="I209" s="119">
        <f>IFERROR(IF(Energy[[#This Row],[Start date]]="","0",DATEDIF(Energy[[#This Row],[Start date]],Energy[[#This Row],[End date]],"m")+1),"Open-ended")</f>
        <v>3</v>
      </c>
      <c r="J209" s="51" t="s">
        <v>54</v>
      </c>
      <c r="K209" s="51" t="s">
        <v>55</v>
      </c>
      <c r="L209" s="51" t="s">
        <v>176</v>
      </c>
      <c r="M209" s="51"/>
      <c r="N209" s="51" t="s">
        <v>365</v>
      </c>
      <c r="O209" s="106">
        <f>IF(Energy[[#This Row],[Currency]]="USD",E209,IF(AND(Energy[[#This Row],[Currency]]="EUR",VLOOKUP(Energy[[#This Row],[ISO]],'EXCH to USD 2022'!A:D,4,FALSE)="N"),(E209/'EXCH to USD 2022'!$F$25),E209/VLOOKUP(C209,'EXCH to USD 2022'!A:F,3,FALSE)))</f>
        <v>1581926723.6826005</v>
      </c>
      <c r="P209" s="109"/>
      <c r="Q209" s="51" t="s">
        <v>606</v>
      </c>
      <c r="R209" s="123">
        <v>44904</v>
      </c>
      <c r="S209" s="51" t="s">
        <v>6</v>
      </c>
      <c r="T209" s="51">
        <v>1</v>
      </c>
    </row>
    <row r="210" spans="1:20" s="66" customFormat="1" ht="409.5">
      <c r="A210" s="118">
        <f t="shared" si="3"/>
        <v>208</v>
      </c>
      <c r="B210" s="109" t="s">
        <v>603</v>
      </c>
      <c r="C210" s="109" t="s">
        <v>604</v>
      </c>
      <c r="D210" s="108" t="s">
        <v>607</v>
      </c>
      <c r="E210" s="50">
        <v>1022000000</v>
      </c>
      <c r="F210" s="51" t="s">
        <v>92</v>
      </c>
      <c r="G210" s="117">
        <v>44652</v>
      </c>
      <c r="H210" s="117">
        <v>44713</v>
      </c>
      <c r="I210" s="119">
        <f>IFERROR(IF(Energy[[#This Row],[Start date]]="","0",DATEDIF(Energy[[#This Row],[Start date]],Energy[[#This Row],[End date]],"m")+1),"Open-ended")</f>
        <v>3</v>
      </c>
      <c r="J210" s="51" t="s">
        <v>54</v>
      </c>
      <c r="K210" s="51" t="s">
        <v>239</v>
      </c>
      <c r="L210" s="51" t="s">
        <v>50</v>
      </c>
      <c r="M210" s="51"/>
      <c r="N210" s="51" t="s">
        <v>365</v>
      </c>
      <c r="O210" s="106">
        <f>IF(Energy[[#This Row],[Currency]]="USD",E210,IF(AND(Energy[[#This Row],[Currency]]="EUR",VLOOKUP(Energy[[#This Row],[ISO]],'EXCH to USD 2022'!A:D,4,FALSE)="N"),(E210/'EXCH to USD 2022'!$F$25),E210/VLOOKUP(C210,'EXCH to USD 2022'!A:F,3,FALSE)))</f>
        <v>1074238612.3612077</v>
      </c>
      <c r="P210" s="109" t="s">
        <v>608</v>
      </c>
      <c r="Q210" s="62" t="s">
        <v>606</v>
      </c>
      <c r="R210" s="123">
        <v>44904</v>
      </c>
      <c r="S210" s="51" t="s">
        <v>6</v>
      </c>
      <c r="T210" s="51">
        <v>1</v>
      </c>
    </row>
    <row r="211" spans="1:20" s="66" customFormat="1" ht="45">
      <c r="A211" s="118">
        <f t="shared" si="3"/>
        <v>209</v>
      </c>
      <c r="B211" s="109" t="s">
        <v>603</v>
      </c>
      <c r="C211" s="109" t="s">
        <v>604</v>
      </c>
      <c r="D211" s="108" t="s">
        <v>609</v>
      </c>
      <c r="E211" s="50">
        <v>0</v>
      </c>
      <c r="F211" s="51" t="s">
        <v>92</v>
      </c>
      <c r="G211" s="117">
        <v>44501</v>
      </c>
      <c r="H211" s="117">
        <v>44652</v>
      </c>
      <c r="I211" s="119">
        <f>IFERROR(IF(Energy[[#This Row],[Start date]]="","0",DATEDIF(Energy[[#This Row],[Start date]],Energy[[#This Row],[End date]],"m")+1),"Open-ended")</f>
        <v>6</v>
      </c>
      <c r="J211" s="51" t="s">
        <v>107</v>
      </c>
      <c r="K211" s="51"/>
      <c r="L211" s="51" t="s">
        <v>98</v>
      </c>
      <c r="M211" s="51"/>
      <c r="N211" s="51" t="s">
        <v>86</v>
      </c>
      <c r="O211" s="106">
        <f>IF(Energy[[#This Row],[Currency]]="USD",E211,IF(AND(Energy[[#This Row],[Currency]]="EUR",VLOOKUP(Energy[[#This Row],[ISO]],'EXCH to USD 2022'!A:D,4,FALSE)="N"),(E211/'EXCH to USD 2022'!$F$25),E211/VLOOKUP(C211,'EXCH to USD 2022'!A:F,3,FALSE)))</f>
        <v>0</v>
      </c>
      <c r="P211" s="109"/>
      <c r="Q211" s="51"/>
      <c r="R211" s="123">
        <v>44904</v>
      </c>
      <c r="S211" s="51" t="s">
        <v>6</v>
      </c>
      <c r="T211" s="51">
        <v>1</v>
      </c>
    </row>
    <row r="212" spans="1:20" s="66" customFormat="1" ht="45">
      <c r="A212" s="118">
        <f t="shared" si="3"/>
        <v>210</v>
      </c>
      <c r="B212" s="109" t="s">
        <v>603</v>
      </c>
      <c r="C212" s="109" t="s">
        <v>604</v>
      </c>
      <c r="D212" s="108" t="s">
        <v>610</v>
      </c>
      <c r="E212" s="50">
        <v>0</v>
      </c>
      <c r="F212" s="51" t="s">
        <v>92</v>
      </c>
      <c r="G212" s="117">
        <v>44501</v>
      </c>
      <c r="H212" s="117"/>
      <c r="I212" s="119" t="str">
        <f>IFERROR(IF(Energy[[#This Row],[Start date]]="","0",DATEDIF(Energy[[#This Row],[Start date]],Energy[[#This Row],[End date]],"m")+1),"Open-ended")</f>
        <v>Open-ended</v>
      </c>
      <c r="J212" s="51" t="s">
        <v>107</v>
      </c>
      <c r="K212" s="51"/>
      <c r="L212" s="51" t="s">
        <v>98</v>
      </c>
      <c r="M212" s="51"/>
      <c r="N212" s="51" t="s">
        <v>94</v>
      </c>
      <c r="O212" s="106">
        <f>IF(Energy[[#This Row],[Currency]]="USD",E212,IF(AND(Energy[[#This Row],[Currency]]="EUR",VLOOKUP(Energy[[#This Row],[ISO]],'EXCH to USD 2022'!A:D,4,FALSE)="N"),(E212/'EXCH to USD 2022'!$F$25),E212/VLOOKUP(C212,'EXCH to USD 2022'!A:F,3,FALSE)))</f>
        <v>0</v>
      </c>
      <c r="P212" s="163" t="s">
        <v>611</v>
      </c>
      <c r="Q212" s="51"/>
      <c r="R212" s="123">
        <v>44904</v>
      </c>
      <c r="S212" s="51" t="s">
        <v>6</v>
      </c>
      <c r="T212" s="51">
        <v>1</v>
      </c>
    </row>
    <row r="213" spans="1:20" s="66" customFormat="1" ht="33.75">
      <c r="A213" s="118">
        <f t="shared" si="3"/>
        <v>211</v>
      </c>
      <c r="B213" s="109" t="s">
        <v>603</v>
      </c>
      <c r="C213" s="109" t="s">
        <v>604</v>
      </c>
      <c r="D213" s="108" t="s">
        <v>612</v>
      </c>
      <c r="E213" s="50">
        <v>0</v>
      </c>
      <c r="F213" s="51" t="s">
        <v>92</v>
      </c>
      <c r="G213" s="117">
        <v>44501</v>
      </c>
      <c r="H213" s="117"/>
      <c r="I213" s="119" t="str">
        <f>IFERROR(IF(Energy[[#This Row],[Start date]]="","0",DATEDIF(Energy[[#This Row],[Start date]],Energy[[#This Row],[End date]],"m")+1),"Open-ended")</f>
        <v>Open-ended</v>
      </c>
      <c r="J213" s="51" t="s">
        <v>48</v>
      </c>
      <c r="K213" s="51" t="s">
        <v>61</v>
      </c>
      <c r="L213" s="51" t="s">
        <v>163</v>
      </c>
      <c r="M213" s="51"/>
      <c r="N213" s="51" t="s">
        <v>86</v>
      </c>
      <c r="O213" s="106">
        <f>IF(Energy[[#This Row],[Currency]]="USD",E213,IF(AND(Energy[[#This Row],[Currency]]="EUR",VLOOKUP(Energy[[#This Row],[ISO]],'EXCH to USD 2022'!A:D,4,FALSE)="N"),(E213/'EXCH to USD 2022'!$F$25),E213/VLOOKUP(C213,'EXCH to USD 2022'!A:F,3,FALSE)))</f>
        <v>0</v>
      </c>
      <c r="P213" s="163" t="s">
        <v>611</v>
      </c>
      <c r="Q213" s="51"/>
      <c r="R213" s="123">
        <v>44904</v>
      </c>
      <c r="S213" s="51" t="s">
        <v>6</v>
      </c>
      <c r="T213" s="51">
        <v>1</v>
      </c>
    </row>
    <row r="214" spans="1:20" s="66" customFormat="1" ht="45">
      <c r="A214" s="118">
        <f t="shared" si="3"/>
        <v>212</v>
      </c>
      <c r="B214" s="109" t="s">
        <v>603</v>
      </c>
      <c r="C214" s="109" t="s">
        <v>604</v>
      </c>
      <c r="D214" s="108" t="s">
        <v>613</v>
      </c>
      <c r="E214" s="50">
        <v>0</v>
      </c>
      <c r="F214" s="51" t="s">
        <v>92</v>
      </c>
      <c r="G214" s="117">
        <v>44501</v>
      </c>
      <c r="H214" s="117"/>
      <c r="I214" s="119" t="str">
        <f>IFERROR(IF(Energy[[#This Row],[Start date]]="","0",DATEDIF(Energy[[#This Row],[Start date]],Energy[[#This Row],[End date]],"m")+1),"Open-ended")</f>
        <v>Open-ended</v>
      </c>
      <c r="J214" s="51" t="s">
        <v>107</v>
      </c>
      <c r="K214" s="51"/>
      <c r="L214" s="51" t="s">
        <v>101</v>
      </c>
      <c r="M214" s="51"/>
      <c r="N214" s="51" t="s">
        <v>94</v>
      </c>
      <c r="O214" s="106">
        <f>IF(Energy[[#This Row],[Currency]]="USD",E214,IF(AND(Energy[[#This Row],[Currency]]="EUR",VLOOKUP(Energy[[#This Row],[ISO]],'EXCH to USD 2022'!A:D,4,FALSE)="N"),(E214/'EXCH to USD 2022'!$F$25),E214/VLOOKUP(C214,'EXCH to USD 2022'!A:F,3,FALSE)))</f>
        <v>0</v>
      </c>
      <c r="P214" s="163" t="s">
        <v>611</v>
      </c>
      <c r="Q214" s="51"/>
      <c r="R214" s="123">
        <v>44904</v>
      </c>
      <c r="S214" s="51" t="s">
        <v>6</v>
      </c>
      <c r="T214" s="51">
        <v>1</v>
      </c>
    </row>
    <row r="215" spans="1:20" s="66" customFormat="1" ht="78.75">
      <c r="A215" s="118">
        <f t="shared" si="3"/>
        <v>213</v>
      </c>
      <c r="B215" s="109" t="s">
        <v>603</v>
      </c>
      <c r="C215" s="109" t="s">
        <v>604</v>
      </c>
      <c r="D215" s="108" t="s">
        <v>614</v>
      </c>
      <c r="E215" s="50">
        <v>886000000</v>
      </c>
      <c r="F215" s="51" t="s">
        <v>92</v>
      </c>
      <c r="G215" s="117">
        <v>44348</v>
      </c>
      <c r="H215" s="117">
        <v>44621</v>
      </c>
      <c r="I215" s="119">
        <f>IFERROR(IF(Energy[[#This Row],[Start date]]="","0",DATEDIF(Energy[[#This Row],[Start date]],Energy[[#This Row],[End date]],"m")+1),"Open-ended")</f>
        <v>10</v>
      </c>
      <c r="J215" s="51" t="s">
        <v>48</v>
      </c>
      <c r="K215" s="51" t="s">
        <v>49</v>
      </c>
      <c r="L215" s="51" t="s">
        <v>50</v>
      </c>
      <c r="M215" s="51"/>
      <c r="N215" s="51" t="s">
        <v>86</v>
      </c>
      <c r="O215" s="106">
        <f>IF(Energy[[#This Row],[Currency]]="USD",E215,IF(AND(Energy[[#This Row],[Currency]]="EUR",VLOOKUP(Energy[[#This Row],[ISO]],'EXCH to USD 2022'!A:D,4,FALSE)="N"),(E215/'EXCH to USD 2022'!$F$25),E215/VLOOKUP(C215,'EXCH to USD 2022'!A:F,3,FALSE)))</f>
        <v>931287094.47361064</v>
      </c>
      <c r="P215" s="109" t="s">
        <v>615</v>
      </c>
      <c r="Q215" s="51" t="s">
        <v>616</v>
      </c>
      <c r="R215" s="123">
        <v>44904</v>
      </c>
      <c r="S215" s="51" t="s">
        <v>6</v>
      </c>
      <c r="T215" s="51">
        <v>1</v>
      </c>
    </row>
    <row r="216" spans="1:20" s="66" customFormat="1" ht="78.75">
      <c r="A216" s="118">
        <f t="shared" si="3"/>
        <v>214</v>
      </c>
      <c r="B216" s="109" t="s">
        <v>603</v>
      </c>
      <c r="C216" s="109" t="s">
        <v>604</v>
      </c>
      <c r="D216" s="108" t="s">
        <v>617</v>
      </c>
      <c r="E216" s="50">
        <v>0</v>
      </c>
      <c r="F216" s="51" t="s">
        <v>92</v>
      </c>
      <c r="G216" s="117">
        <v>44348</v>
      </c>
      <c r="H216" s="117">
        <v>44621</v>
      </c>
      <c r="I216" s="119">
        <f>IFERROR(IF(Energy[[#This Row],[Start date]]="","0",DATEDIF(Energy[[#This Row],[Start date]],Energy[[#This Row],[End date]],"m")+1),"Open-ended")</f>
        <v>10</v>
      </c>
      <c r="J216" s="51" t="s">
        <v>48</v>
      </c>
      <c r="K216" s="51" t="s">
        <v>49</v>
      </c>
      <c r="L216" s="51" t="s">
        <v>163</v>
      </c>
      <c r="M216" s="51"/>
      <c r="N216" s="51" t="s">
        <v>86</v>
      </c>
      <c r="O216" s="106">
        <f>IF(Energy[[#This Row],[Currency]]="USD",E216,IF(AND(Energy[[#This Row],[Currency]]="EUR",VLOOKUP(Energy[[#This Row],[ISO]],'EXCH to USD 2022'!A:D,4,FALSE)="N"),(E216/'EXCH to USD 2022'!$F$25),E216/VLOOKUP(C216,'EXCH to USD 2022'!A:F,3,FALSE)))</f>
        <v>0</v>
      </c>
      <c r="P216" s="106"/>
      <c r="Q216" s="51" t="s">
        <v>618</v>
      </c>
      <c r="R216" s="123">
        <v>44904</v>
      </c>
      <c r="S216" s="51" t="s">
        <v>6</v>
      </c>
      <c r="T216" s="51">
        <v>1</v>
      </c>
    </row>
    <row r="217" spans="1:20" s="66" customFormat="1" ht="78.75">
      <c r="A217" s="118">
        <f t="shared" si="3"/>
        <v>215</v>
      </c>
      <c r="B217" s="109" t="s">
        <v>603</v>
      </c>
      <c r="C217" s="109" t="s">
        <v>604</v>
      </c>
      <c r="D217" s="108" t="s">
        <v>619</v>
      </c>
      <c r="E217" s="50">
        <v>0</v>
      </c>
      <c r="F217" s="51" t="s">
        <v>92</v>
      </c>
      <c r="G217" s="117">
        <v>44348</v>
      </c>
      <c r="H217" s="117">
        <v>44621</v>
      </c>
      <c r="I217" s="119">
        <f>IFERROR(IF(Energy[[#This Row],[Start date]]="","0",DATEDIF(Energy[[#This Row],[Start date]],Energy[[#This Row],[End date]],"m")+1),"Open-ended")</f>
        <v>10</v>
      </c>
      <c r="J217" s="51" t="s">
        <v>48</v>
      </c>
      <c r="K217" s="51" t="s">
        <v>49</v>
      </c>
      <c r="L217" s="51" t="s">
        <v>98</v>
      </c>
      <c r="M217" s="51"/>
      <c r="N217" s="51" t="s">
        <v>86</v>
      </c>
      <c r="O217" s="106">
        <f>IF(Energy[[#This Row],[Currency]]="USD",E217,IF(AND(Energy[[#This Row],[Currency]]="EUR",VLOOKUP(Energy[[#This Row],[ISO]],'EXCH to USD 2022'!A:D,4,FALSE)="N"),(E217/'EXCH to USD 2022'!$F$25),E217/VLOOKUP(C217,'EXCH to USD 2022'!A:F,3,FALSE)))</f>
        <v>0</v>
      </c>
      <c r="P217" s="106"/>
      <c r="Q217" s="51" t="s">
        <v>620</v>
      </c>
      <c r="R217" s="123">
        <v>44904</v>
      </c>
      <c r="S217" s="51" t="s">
        <v>6</v>
      </c>
      <c r="T217" s="51">
        <v>1</v>
      </c>
    </row>
    <row r="218" spans="1:20" s="66" customFormat="1" ht="112.5">
      <c r="A218" s="118">
        <f t="shared" si="3"/>
        <v>216</v>
      </c>
      <c r="B218" s="109" t="s">
        <v>603</v>
      </c>
      <c r="C218" s="109" t="s">
        <v>604</v>
      </c>
      <c r="D218" s="108" t="s">
        <v>621</v>
      </c>
      <c r="E218" s="50">
        <v>0</v>
      </c>
      <c r="F218" s="51" t="s">
        <v>92</v>
      </c>
      <c r="G218" s="117">
        <v>44470</v>
      </c>
      <c r="H218" s="117">
        <v>44713</v>
      </c>
      <c r="I218" s="119">
        <f>IFERROR(IF(Energy[[#This Row],[Start date]]="","0",DATEDIF(Energy[[#This Row],[Start date]],Energy[[#This Row],[End date]],"m")+1),"Open-ended")</f>
        <v>9</v>
      </c>
      <c r="J218" s="51" t="s">
        <v>107</v>
      </c>
      <c r="K218" s="51"/>
      <c r="L218" s="51" t="s">
        <v>163</v>
      </c>
      <c r="M218" s="51" t="s">
        <v>622</v>
      </c>
      <c r="N218" s="51" t="s">
        <v>78</v>
      </c>
      <c r="O218" s="106">
        <f>IF(Energy[[#This Row],[Currency]]="USD",E218,IF(AND(Energy[[#This Row],[Currency]]="EUR",VLOOKUP(Energy[[#This Row],[ISO]],'EXCH to USD 2022'!A:D,4,FALSE)="N"),(E218/'EXCH to USD 2022'!$F$25),E218/VLOOKUP(C218,'EXCH to USD 2022'!A:F,3,FALSE)))</f>
        <v>0</v>
      </c>
      <c r="P218" s="106"/>
      <c r="Q218" s="51"/>
      <c r="R218" s="123">
        <v>44904</v>
      </c>
      <c r="S218" s="51" t="s">
        <v>6</v>
      </c>
      <c r="T218" s="51">
        <v>1</v>
      </c>
    </row>
    <row r="219" spans="1:20" s="66" customFormat="1" ht="180">
      <c r="A219" s="118">
        <f t="shared" si="3"/>
        <v>217</v>
      </c>
      <c r="B219" s="109" t="s">
        <v>603</v>
      </c>
      <c r="C219" s="109" t="s">
        <v>604</v>
      </c>
      <c r="D219" s="108" t="s">
        <v>623</v>
      </c>
      <c r="E219" s="50">
        <v>2600000000</v>
      </c>
      <c r="F219" s="51" t="s">
        <v>92</v>
      </c>
      <c r="G219" s="117">
        <v>44440</v>
      </c>
      <c r="H219" s="117">
        <v>44621</v>
      </c>
      <c r="I219" s="119">
        <f>IFERROR(IF(Energy[[#This Row],[Start date]]="","0",DATEDIF(Energy[[#This Row],[Start date]],Energy[[#This Row],[End date]],"m")+1),"Open-ended")</f>
        <v>7</v>
      </c>
      <c r="J219" s="51" t="s">
        <v>48</v>
      </c>
      <c r="K219" s="51" t="s">
        <v>61</v>
      </c>
      <c r="L219" s="51" t="s">
        <v>98</v>
      </c>
      <c r="M219" s="51" t="s">
        <v>624</v>
      </c>
      <c r="N219" s="51" t="s">
        <v>78</v>
      </c>
      <c r="O219" s="106">
        <f>IF(Energy[[#This Row],[Currency]]="USD",E219,IF(AND(Energy[[#This Row],[Currency]]="EUR",VLOOKUP(Energy[[#This Row],[ISO]],'EXCH to USD 2022'!A:D,4,FALSE)="N"),(E219/'EXCH to USD 2022'!$F$25),E219/VLOOKUP(C219,'EXCH to USD 2022'!A:F,3,FALSE)))</f>
        <v>2732896665.4981804</v>
      </c>
      <c r="P219" s="106"/>
      <c r="Q219" s="51" t="s">
        <v>625</v>
      </c>
      <c r="R219" s="123">
        <v>44904</v>
      </c>
      <c r="S219" s="51" t="s">
        <v>6</v>
      </c>
      <c r="T219" s="51">
        <v>1</v>
      </c>
    </row>
    <row r="220" spans="1:20" s="66" customFormat="1" ht="191.25">
      <c r="A220" s="118">
        <f t="shared" si="3"/>
        <v>218</v>
      </c>
      <c r="B220" s="109" t="s">
        <v>603</v>
      </c>
      <c r="C220" s="109" t="s">
        <v>604</v>
      </c>
      <c r="D220" s="108" t="s">
        <v>626</v>
      </c>
      <c r="E220" s="50">
        <v>0</v>
      </c>
      <c r="F220" s="51" t="s">
        <v>92</v>
      </c>
      <c r="G220" s="117">
        <v>44713</v>
      </c>
      <c r="H220" s="117">
        <v>45261</v>
      </c>
      <c r="I220" s="119">
        <f>IFERROR(IF(Energy[[#This Row],[Start date]]="","0",DATEDIF(Energy[[#This Row],[Start date]],Energy[[#This Row],[End date]],"m")+1),"Open-ended")</f>
        <v>19</v>
      </c>
      <c r="J220" s="51" t="s">
        <v>48</v>
      </c>
      <c r="K220" s="51" t="s">
        <v>61</v>
      </c>
      <c r="L220" s="51" t="s">
        <v>50</v>
      </c>
      <c r="M220" s="51"/>
      <c r="N220" s="51" t="s">
        <v>78</v>
      </c>
      <c r="O220" s="106">
        <f>IF(Energy[[#This Row],[Currency]]="USD",E220,IF(AND(Energy[[#This Row],[Currency]]="EUR",VLOOKUP(Energy[[#This Row],[ISO]],'EXCH to USD 2022'!A:D,4,FALSE)="N"),(E220/'EXCH to USD 2022'!$F$25),E220/VLOOKUP(C220,'EXCH to USD 2022'!A:F,3,FALSE)))</f>
        <v>0</v>
      </c>
      <c r="P220" s="109" t="s">
        <v>627</v>
      </c>
      <c r="Q220" s="51" t="s">
        <v>628</v>
      </c>
      <c r="R220" s="123">
        <v>45034</v>
      </c>
      <c r="S220" s="51" t="s">
        <v>6</v>
      </c>
      <c r="T220" s="51">
        <v>2</v>
      </c>
    </row>
    <row r="221" spans="1:20" s="66" customFormat="1" ht="56.25">
      <c r="A221" s="118">
        <f t="shared" si="3"/>
        <v>219</v>
      </c>
      <c r="B221" s="109" t="s">
        <v>603</v>
      </c>
      <c r="C221" s="109" t="s">
        <v>604</v>
      </c>
      <c r="D221" s="108" t="s">
        <v>629</v>
      </c>
      <c r="E221" s="50">
        <v>0</v>
      </c>
      <c r="F221" s="51" t="s">
        <v>92</v>
      </c>
      <c r="G221" s="117">
        <v>44652</v>
      </c>
      <c r="H221" s="117"/>
      <c r="I221" s="119" t="str">
        <f>IFERROR(IF(Energy[[#This Row],[Start date]]="","0",DATEDIF(Energy[[#This Row],[Start date]],Energy[[#This Row],[End date]],"m")+1),"Open-ended")</f>
        <v>Open-ended</v>
      </c>
      <c r="J221" s="51" t="s">
        <v>107</v>
      </c>
      <c r="K221" s="51"/>
      <c r="L221" s="51" t="s">
        <v>101</v>
      </c>
      <c r="M221" s="51"/>
      <c r="N221" s="51" t="s">
        <v>78</v>
      </c>
      <c r="O221" s="106">
        <f>IF(Energy[[#This Row],[Currency]]="USD",E221,IF(AND(Energy[[#This Row],[Currency]]="EUR",VLOOKUP(Energy[[#This Row],[ISO]],'EXCH to USD 2022'!A:D,4,FALSE)="N"),(E221/'EXCH to USD 2022'!$F$25),E221/VLOOKUP(C221,'EXCH to USD 2022'!A:F,3,FALSE)))</f>
        <v>0</v>
      </c>
      <c r="P221" s="163" t="s">
        <v>611</v>
      </c>
      <c r="Q221" s="51" t="s">
        <v>630</v>
      </c>
      <c r="R221" s="123">
        <v>44904</v>
      </c>
      <c r="S221" s="51" t="s">
        <v>6</v>
      </c>
      <c r="T221" s="51">
        <v>1</v>
      </c>
    </row>
    <row r="222" spans="1:20" s="66" customFormat="1" ht="33.75">
      <c r="A222" s="118">
        <f t="shared" si="3"/>
        <v>220</v>
      </c>
      <c r="B222" s="109" t="s">
        <v>603</v>
      </c>
      <c r="C222" s="109" t="s">
        <v>604</v>
      </c>
      <c r="D222" s="108" t="s">
        <v>631</v>
      </c>
      <c r="E222" s="50">
        <v>1020000000</v>
      </c>
      <c r="F222" s="51" t="s">
        <v>92</v>
      </c>
      <c r="G222" s="117">
        <v>44835</v>
      </c>
      <c r="H222" s="117">
        <v>45107</v>
      </c>
      <c r="I222" s="119">
        <f>IFERROR(IF(Energy[[#This Row],[Start date]]="","0",DATEDIF(Energy[[#This Row],[Start date]],Energy[[#This Row],[End date]],"m")+1),"Open-ended")</f>
        <v>9</v>
      </c>
      <c r="J222" s="51" t="s">
        <v>48</v>
      </c>
      <c r="K222" s="51" t="s">
        <v>61</v>
      </c>
      <c r="L222" s="51" t="s">
        <v>50</v>
      </c>
      <c r="M222" s="51"/>
      <c r="N222" s="51" t="s">
        <v>78</v>
      </c>
      <c r="O222" s="106">
        <f>IF(Energy[[#This Row],[Currency]]="USD",E222,IF(AND(Energy[[#This Row],[Currency]]="EUR",VLOOKUP(Energy[[#This Row],[ISO]],'EXCH to USD 2022'!A:D,4,FALSE)="N"),(E222/'EXCH to USD 2022'!$F$25),E222/VLOOKUP(C222,'EXCH to USD 2022'!A:F,3,FALSE)))</f>
        <v>1072136384.1569784</v>
      </c>
      <c r="P222" s="109" t="s">
        <v>632</v>
      </c>
      <c r="Q222" s="62" t="s">
        <v>633</v>
      </c>
      <c r="R222" s="153">
        <v>44953</v>
      </c>
      <c r="S222" s="51" t="s">
        <v>6</v>
      </c>
      <c r="T222" s="51">
        <v>1</v>
      </c>
    </row>
    <row r="223" spans="1:20" s="66" customFormat="1" ht="146.25">
      <c r="A223" s="118">
        <f t="shared" si="3"/>
        <v>221</v>
      </c>
      <c r="B223" s="109" t="s">
        <v>603</v>
      </c>
      <c r="C223" s="109" t="s">
        <v>604</v>
      </c>
      <c r="D223" s="108" t="s">
        <v>634</v>
      </c>
      <c r="E223" s="50">
        <v>202500000</v>
      </c>
      <c r="F223" s="51" t="s">
        <v>92</v>
      </c>
      <c r="G223" s="117">
        <v>44470</v>
      </c>
      <c r="H223" s="117">
        <v>44621</v>
      </c>
      <c r="I223" s="119">
        <f>IFERROR(IF(Energy[[#This Row],[Start date]]="","0",DATEDIF(Energy[[#This Row],[Start date]],Energy[[#This Row],[End date]],"m")+1),"Open-ended")</f>
        <v>6</v>
      </c>
      <c r="J223" s="51" t="s">
        <v>54</v>
      </c>
      <c r="K223" s="51" t="s">
        <v>55</v>
      </c>
      <c r="L223" s="51" t="s">
        <v>56</v>
      </c>
      <c r="M223" s="51" t="s">
        <v>362</v>
      </c>
      <c r="N223" s="51" t="s">
        <v>94</v>
      </c>
      <c r="O223" s="106">
        <f>IF(Energy[[#This Row],[Currency]]="USD",E223,IF(AND(Energy[[#This Row],[Currency]]="EUR",VLOOKUP(Energy[[#This Row],[ISO]],'EXCH to USD 2022'!A:D,4,FALSE)="N"),(E223/'EXCH to USD 2022'!$F$25),E223/VLOOKUP(C223,'EXCH to USD 2022'!A:F,3,FALSE)))</f>
        <v>212850605.67822367</v>
      </c>
      <c r="P223" s="109" t="s">
        <v>635</v>
      </c>
      <c r="Q223" s="51" t="s">
        <v>636</v>
      </c>
      <c r="R223" s="123">
        <v>44904</v>
      </c>
      <c r="S223" s="51" t="s">
        <v>6</v>
      </c>
      <c r="T223" s="51">
        <v>1</v>
      </c>
    </row>
    <row r="224" spans="1:20" s="66" customFormat="1" ht="393.75">
      <c r="A224" s="118">
        <f t="shared" si="3"/>
        <v>222</v>
      </c>
      <c r="B224" s="109" t="s">
        <v>603</v>
      </c>
      <c r="C224" s="109" t="s">
        <v>604</v>
      </c>
      <c r="D224" s="108" t="s">
        <v>637</v>
      </c>
      <c r="E224" s="50">
        <v>4269000000</v>
      </c>
      <c r="F224" s="51" t="s">
        <v>92</v>
      </c>
      <c r="G224" s="117">
        <v>44652</v>
      </c>
      <c r="H224" s="117">
        <v>44896</v>
      </c>
      <c r="I224" s="119">
        <f>IFERROR(IF(Energy[[#This Row],[Start date]]="","0",DATEDIF(Energy[[#This Row],[Start date]],Energy[[#This Row],[End date]],"m")+1),"Open-ended")</f>
        <v>9</v>
      </c>
      <c r="J224" s="51" t="s">
        <v>48</v>
      </c>
      <c r="K224" s="51" t="s">
        <v>61</v>
      </c>
      <c r="L224" s="51" t="s">
        <v>50</v>
      </c>
      <c r="M224" s="51"/>
      <c r="N224" s="51" t="s">
        <v>51</v>
      </c>
      <c r="O224" s="106">
        <f>IF(Energy[[#This Row],[Currency]]="USD",E224,IF(AND(Energy[[#This Row],[Currency]]="EUR",VLOOKUP(Energy[[#This Row],[ISO]],'EXCH to USD 2022'!A:D,4,FALSE)="N"),(E224/'EXCH to USD 2022'!$F$25),E224/VLOOKUP(C224,'EXCH to USD 2022'!A:F,3,FALSE)))</f>
        <v>4487206101.9275894</v>
      </c>
      <c r="P224" s="109" t="s">
        <v>638</v>
      </c>
      <c r="Q224" s="51" t="s">
        <v>639</v>
      </c>
      <c r="R224" s="123">
        <v>44904</v>
      </c>
      <c r="S224" s="51" t="s">
        <v>6</v>
      </c>
      <c r="T224" s="51">
        <v>1</v>
      </c>
    </row>
    <row r="225" spans="1:20" s="66" customFormat="1" ht="67.5">
      <c r="A225" s="118">
        <f t="shared" si="3"/>
        <v>223</v>
      </c>
      <c r="B225" s="109" t="s">
        <v>603</v>
      </c>
      <c r="C225" s="109" t="s">
        <v>604</v>
      </c>
      <c r="D225" s="108" t="s">
        <v>640</v>
      </c>
      <c r="E225" s="50">
        <v>200000000</v>
      </c>
      <c r="F225" s="51" t="s">
        <v>92</v>
      </c>
      <c r="G225" s="117">
        <v>44805</v>
      </c>
      <c r="H225" s="117">
        <v>44896</v>
      </c>
      <c r="I225" s="119">
        <f>IFERROR(IF(Energy[[#This Row],[Start date]]="","0",DATEDIF(Energy[[#This Row],[Start date]],Energy[[#This Row],[End date]],"m")+1),"Open-ended")</f>
        <v>4</v>
      </c>
      <c r="J225" s="51" t="s">
        <v>107</v>
      </c>
      <c r="K225" s="51"/>
      <c r="L225" s="51" t="s">
        <v>50</v>
      </c>
      <c r="M225" s="51"/>
      <c r="N225" s="51" t="s">
        <v>86</v>
      </c>
      <c r="O225" s="106">
        <f>IF(Energy[[#This Row],[Currency]]="USD",E225,IF(AND(Energy[[#This Row],[Currency]]="EUR",VLOOKUP(Energy[[#This Row],[ISO]],'EXCH to USD 2022'!A:D,4,FALSE)="N"),(E225/'EXCH to USD 2022'!$F$25),E225/VLOOKUP(C225,'EXCH to USD 2022'!A:F,3,FALSE)))</f>
        <v>210222820.42293695</v>
      </c>
      <c r="P225" s="109"/>
      <c r="Q225" s="62" t="s">
        <v>641</v>
      </c>
      <c r="R225" s="123">
        <v>44904</v>
      </c>
      <c r="S225" s="51" t="s">
        <v>6</v>
      </c>
      <c r="T225" s="51">
        <v>1</v>
      </c>
    </row>
    <row r="226" spans="1:20" s="66" customFormat="1" ht="67.5">
      <c r="A226" s="118">
        <f t="shared" si="3"/>
        <v>224</v>
      </c>
      <c r="B226" s="109" t="s">
        <v>603</v>
      </c>
      <c r="C226" s="109" t="s">
        <v>604</v>
      </c>
      <c r="D226" s="108" t="s">
        <v>642</v>
      </c>
      <c r="E226" s="50">
        <v>540000000</v>
      </c>
      <c r="F226" s="51" t="s">
        <v>92</v>
      </c>
      <c r="G226" s="117">
        <v>44743</v>
      </c>
      <c r="H226" s="117">
        <v>44896</v>
      </c>
      <c r="I226" s="119">
        <f>IFERROR(IF(Energy[[#This Row],[Start date]]="","0",DATEDIF(Energy[[#This Row],[Start date]],Energy[[#This Row],[End date]],"m")+1),"Open-ended")</f>
        <v>6</v>
      </c>
      <c r="J226" s="51" t="s">
        <v>70</v>
      </c>
      <c r="K226" s="51" t="s">
        <v>55</v>
      </c>
      <c r="L226" s="51" t="s">
        <v>56</v>
      </c>
      <c r="M226" s="51" t="s">
        <v>643</v>
      </c>
      <c r="N226" s="51" t="s">
        <v>57</v>
      </c>
      <c r="O226" s="106">
        <f>IF(Energy[[#This Row],[Currency]]="USD",E226,IF(AND(Energy[[#This Row],[Currency]]="EUR",VLOOKUP(Energy[[#This Row],[ISO]],'EXCH to USD 2022'!A:D,4,FALSE)="N"),(E226/'EXCH to USD 2022'!$F$25),E226/VLOOKUP(C226,'EXCH to USD 2022'!A:F,3,FALSE)))</f>
        <v>567601615.14192975</v>
      </c>
      <c r="P226" s="106"/>
      <c r="Q226" s="62" t="s">
        <v>641</v>
      </c>
      <c r="R226" s="123">
        <v>44904</v>
      </c>
      <c r="S226" s="51" t="s">
        <v>6</v>
      </c>
      <c r="T226" s="51">
        <v>1</v>
      </c>
    </row>
    <row r="227" spans="1:20" s="66" customFormat="1" ht="67.5">
      <c r="A227" s="118">
        <f t="shared" si="3"/>
        <v>225</v>
      </c>
      <c r="B227" s="109" t="s">
        <v>603</v>
      </c>
      <c r="C227" s="109" t="s">
        <v>604</v>
      </c>
      <c r="D227" s="108" t="s">
        <v>644</v>
      </c>
      <c r="E227" s="50">
        <v>1200000000</v>
      </c>
      <c r="F227" s="51" t="s">
        <v>92</v>
      </c>
      <c r="G227" s="117">
        <v>44744</v>
      </c>
      <c r="H227" s="117">
        <v>45107</v>
      </c>
      <c r="I227" s="119">
        <f>IFERROR(IF(Energy[[#This Row],[Start date]]="","0",DATEDIF(Energy[[#This Row],[Start date]],Energy[[#This Row],[End date]],"m")+1),"Open-ended")</f>
        <v>12</v>
      </c>
      <c r="J227" s="51" t="s">
        <v>48</v>
      </c>
      <c r="K227" s="51" t="s">
        <v>49</v>
      </c>
      <c r="L227" s="51" t="s">
        <v>50</v>
      </c>
      <c r="M227" s="51"/>
      <c r="N227" s="51" t="s">
        <v>86</v>
      </c>
      <c r="O227" s="106">
        <f>IF(Energy[[#This Row],[Currency]]="USD",E227,IF(AND(Energy[[#This Row],[Currency]]="EUR",VLOOKUP(Energy[[#This Row],[ISO]],'EXCH to USD 2022'!A:D,4,FALSE)="N"),(E227/'EXCH to USD 2022'!$F$25),E227/VLOOKUP(C227,'EXCH to USD 2022'!A:F,3,FALSE)))</f>
        <v>1261336922.5376217</v>
      </c>
      <c r="P227" s="109" t="s">
        <v>645</v>
      </c>
      <c r="Q227" s="62" t="s">
        <v>641</v>
      </c>
      <c r="R227" s="153">
        <v>44953</v>
      </c>
      <c r="S227" s="51" t="s">
        <v>6</v>
      </c>
      <c r="T227" s="51">
        <v>1</v>
      </c>
    </row>
    <row r="228" spans="1:20" s="66" customFormat="1" ht="78.75">
      <c r="A228" s="118">
        <f t="shared" si="3"/>
        <v>226</v>
      </c>
      <c r="B228" s="109" t="s">
        <v>603</v>
      </c>
      <c r="C228" s="109" t="s">
        <v>604</v>
      </c>
      <c r="D228" s="108" t="s">
        <v>646</v>
      </c>
      <c r="E228" s="50">
        <v>3000000000</v>
      </c>
      <c r="F228" s="51" t="s">
        <v>92</v>
      </c>
      <c r="G228" s="117">
        <v>44835</v>
      </c>
      <c r="H228" s="117">
        <v>45261</v>
      </c>
      <c r="I228" s="119">
        <f>IFERROR(IF(Energy[[#This Row],[Start date]]="","0",DATEDIF(Energy[[#This Row],[Start date]],Energy[[#This Row],[End date]],"m")+1),"Open-ended")</f>
        <v>15</v>
      </c>
      <c r="J228" s="51" t="s">
        <v>48</v>
      </c>
      <c r="K228" s="51" t="s">
        <v>61</v>
      </c>
      <c r="L228" s="51" t="s">
        <v>98</v>
      </c>
      <c r="M228" s="51" t="s">
        <v>647</v>
      </c>
      <c r="N228" s="51" t="s">
        <v>648</v>
      </c>
      <c r="O228" s="106">
        <f>IF(Energy[[#This Row],[Currency]]="USD",E228,IF(AND(Energy[[#This Row],[Currency]]="EUR",VLOOKUP(Energy[[#This Row],[ISO]],'EXCH to USD 2022'!A:D,4,FALSE)="N"),(E228/'EXCH to USD 2022'!$F$25),E228/VLOOKUP(C228,'EXCH to USD 2022'!A:F,3,FALSE)))</f>
        <v>3153342306.3440542</v>
      </c>
      <c r="P228" s="109" t="s">
        <v>649</v>
      </c>
      <c r="Q228" s="51" t="s">
        <v>650</v>
      </c>
      <c r="R228" s="123">
        <v>44904</v>
      </c>
      <c r="S228" s="51" t="s">
        <v>6</v>
      </c>
      <c r="T228" s="51">
        <v>1</v>
      </c>
    </row>
    <row r="229" spans="1:20" s="66" customFormat="1" ht="78.75">
      <c r="A229" s="118">
        <f t="shared" si="3"/>
        <v>227</v>
      </c>
      <c r="B229" s="109" t="s">
        <v>603</v>
      </c>
      <c r="C229" s="109" t="s">
        <v>604</v>
      </c>
      <c r="D229" s="108" t="s">
        <v>651</v>
      </c>
      <c r="E229" s="50">
        <v>10000000000</v>
      </c>
      <c r="F229" s="51" t="s">
        <v>92</v>
      </c>
      <c r="G229" s="117">
        <v>44652</v>
      </c>
      <c r="H229" s="117">
        <v>44896</v>
      </c>
      <c r="I229" s="119">
        <f>IFERROR(IF(Energy[[#This Row],[Start date]]="","0",DATEDIF(Energy[[#This Row],[Start date]],Energy[[#This Row],[End date]],"m")+1),"Open-ended")</f>
        <v>9</v>
      </c>
      <c r="J229" s="51" t="s">
        <v>153</v>
      </c>
      <c r="K229" s="51" t="s">
        <v>354</v>
      </c>
      <c r="L229" s="51" t="s">
        <v>101</v>
      </c>
      <c r="M229" s="51"/>
      <c r="N229" s="51" t="s">
        <v>57</v>
      </c>
      <c r="O229" s="106">
        <f>IF(Energy[[#This Row],[Currency]]="USD",E229,IF(AND(Energy[[#This Row],[Currency]]="EUR",VLOOKUP(Energy[[#This Row],[ISO]],'EXCH to USD 2022'!A:D,4,FALSE)="N"),(E229/'EXCH to USD 2022'!$F$25),E229/VLOOKUP(C229,'EXCH to USD 2022'!A:F,3,FALSE)))</f>
        <v>10511141021.146847</v>
      </c>
      <c r="P229" s="109" t="s">
        <v>652</v>
      </c>
      <c r="Q229" s="62" t="s">
        <v>653</v>
      </c>
      <c r="R229" s="123">
        <v>44904</v>
      </c>
      <c r="S229" s="51" t="s">
        <v>6</v>
      </c>
      <c r="T229" s="51">
        <v>1</v>
      </c>
    </row>
    <row r="230" spans="1:20" s="66" customFormat="1" ht="78.75">
      <c r="A230" s="118">
        <f t="shared" si="3"/>
        <v>228</v>
      </c>
      <c r="B230" s="109" t="s">
        <v>603</v>
      </c>
      <c r="C230" s="109" t="s">
        <v>604</v>
      </c>
      <c r="D230" s="108" t="s">
        <v>654</v>
      </c>
      <c r="E230" s="50">
        <v>1800000000</v>
      </c>
      <c r="F230" s="51" t="s">
        <v>92</v>
      </c>
      <c r="G230" s="117">
        <v>44652</v>
      </c>
      <c r="H230" s="117">
        <v>44713</v>
      </c>
      <c r="I230" s="119">
        <f>IFERROR(IF(Energy[[#This Row],[Start date]]="","0",DATEDIF(Energy[[#This Row],[Start date]],Energy[[#This Row],[End date]],"m")+1),"Open-ended")</f>
        <v>3</v>
      </c>
      <c r="J230" s="51" t="s">
        <v>107</v>
      </c>
      <c r="K230" s="51"/>
      <c r="L230" s="51" t="s">
        <v>50</v>
      </c>
      <c r="M230" s="51"/>
      <c r="N230" s="51" t="s">
        <v>86</v>
      </c>
      <c r="O230" s="106">
        <f>IF(Energy[[#This Row],[Currency]]="USD",E230,IF(AND(Energy[[#This Row],[Currency]]="EUR",VLOOKUP(Energy[[#This Row],[ISO]],'EXCH to USD 2022'!A:D,4,FALSE)="N"),(E230/'EXCH to USD 2022'!$F$25),E230/VLOOKUP(C230,'EXCH to USD 2022'!A:F,3,FALSE)))</f>
        <v>1892005383.8064325</v>
      </c>
      <c r="P230" s="109" t="s">
        <v>655</v>
      </c>
      <c r="Q230" s="51" t="s">
        <v>606</v>
      </c>
      <c r="R230" s="123">
        <v>44904</v>
      </c>
      <c r="S230" s="51" t="s">
        <v>6</v>
      </c>
      <c r="T230" s="51">
        <v>1</v>
      </c>
    </row>
    <row r="231" spans="1:20" s="66" customFormat="1" ht="123.75">
      <c r="A231" s="118">
        <f t="shared" si="3"/>
        <v>229</v>
      </c>
      <c r="B231" s="109" t="s">
        <v>603</v>
      </c>
      <c r="C231" s="109" t="s">
        <v>604</v>
      </c>
      <c r="D231" s="108" t="s">
        <v>656</v>
      </c>
      <c r="E231" s="50">
        <v>6000000000</v>
      </c>
      <c r="F231" s="51" t="s">
        <v>92</v>
      </c>
      <c r="G231" s="117">
        <v>44744</v>
      </c>
      <c r="H231" s="117">
        <v>45107</v>
      </c>
      <c r="I231" s="119">
        <f>IFERROR(IF(Energy[[#This Row],[Start date]]="","0",DATEDIF(Energy[[#This Row],[Start date]],Energy[[#This Row],[End date]],"m")+1),"Open-ended")</f>
        <v>12</v>
      </c>
      <c r="J231" s="51" t="s">
        <v>48</v>
      </c>
      <c r="K231" s="51" t="s">
        <v>49</v>
      </c>
      <c r="L231" s="51" t="s">
        <v>50</v>
      </c>
      <c r="M231" s="51" t="s">
        <v>657</v>
      </c>
      <c r="N231" s="51" t="s">
        <v>86</v>
      </c>
      <c r="O231" s="106">
        <f>IF(Energy[[#This Row],[Currency]]="USD",E231,IF(AND(Energy[[#This Row],[Currency]]="EUR",VLOOKUP(Energy[[#This Row],[ISO]],'EXCH to USD 2022'!A:D,4,FALSE)="N"),(E231/'EXCH to USD 2022'!$F$25),E231/VLOOKUP(C231,'EXCH to USD 2022'!A:F,3,FALSE)))</f>
        <v>6306684612.6881084</v>
      </c>
      <c r="P231" s="109" t="s">
        <v>658</v>
      </c>
      <c r="Q231" s="62" t="s">
        <v>641</v>
      </c>
      <c r="R231" s="153">
        <v>44953</v>
      </c>
      <c r="S231" s="51" t="s">
        <v>6</v>
      </c>
      <c r="T231" s="51">
        <v>1</v>
      </c>
    </row>
    <row r="232" spans="1:20" s="66" customFormat="1" ht="258.75">
      <c r="A232" s="118">
        <f t="shared" si="3"/>
        <v>230</v>
      </c>
      <c r="B232" s="109" t="s">
        <v>603</v>
      </c>
      <c r="C232" s="109" t="s">
        <v>604</v>
      </c>
      <c r="D232" s="108" t="s">
        <v>659</v>
      </c>
      <c r="E232" s="63">
        <v>3828000000</v>
      </c>
      <c r="F232" s="51" t="s">
        <v>92</v>
      </c>
      <c r="G232" s="117">
        <v>44744</v>
      </c>
      <c r="H232" s="117">
        <v>45107</v>
      </c>
      <c r="I232" s="119">
        <f>IFERROR(IF(Energy[[#This Row],[Start date]]="","0",DATEDIF(Energy[[#This Row],[Start date]],Energy[[#This Row],[End date]],"m")+1),"Open-ended")</f>
        <v>12</v>
      </c>
      <c r="J232" s="51" t="s">
        <v>48</v>
      </c>
      <c r="K232" s="51" t="s">
        <v>61</v>
      </c>
      <c r="L232" s="51" t="s">
        <v>50</v>
      </c>
      <c r="M232" s="51"/>
      <c r="N232" s="51" t="s">
        <v>57</v>
      </c>
      <c r="O232" s="106">
        <f>IF(Energy[[#This Row],[Currency]]="USD",E232,IF(AND(Energy[[#This Row],[Currency]]="EUR",VLOOKUP(Energy[[#This Row],[ISO]],'EXCH to USD 2022'!A:D,4,FALSE)="N"),(E232/'EXCH to USD 2022'!$F$25),E232/VLOOKUP(C232,'EXCH to USD 2022'!A:F,3,FALSE)))</f>
        <v>4023664782.8950133</v>
      </c>
      <c r="P232" s="109" t="s">
        <v>660</v>
      </c>
      <c r="Q232" s="62" t="s">
        <v>641</v>
      </c>
      <c r="R232" s="153">
        <v>44953</v>
      </c>
      <c r="S232" s="51" t="s">
        <v>6</v>
      </c>
      <c r="T232" s="51">
        <v>1</v>
      </c>
    </row>
    <row r="233" spans="1:20" s="66" customFormat="1" ht="78.75">
      <c r="A233" s="118">
        <f t="shared" si="3"/>
        <v>231</v>
      </c>
      <c r="B233" s="109" t="s">
        <v>603</v>
      </c>
      <c r="C233" s="109" t="s">
        <v>604</v>
      </c>
      <c r="D233" s="108" t="s">
        <v>661</v>
      </c>
      <c r="E233" s="50">
        <v>840000000</v>
      </c>
      <c r="F233" s="51" t="s">
        <v>92</v>
      </c>
      <c r="G233" s="117">
        <v>44927</v>
      </c>
      <c r="H233" s="117">
        <v>44927</v>
      </c>
      <c r="I233" s="119">
        <f>IFERROR(IF(Energy[[#This Row],[Start date]]="","0",DATEDIF(Energy[[#This Row],[Start date]],Energy[[#This Row],[End date]],"m")+1),"Open-ended")</f>
        <v>1</v>
      </c>
      <c r="J233" s="54" t="s">
        <v>70</v>
      </c>
      <c r="K233" s="54" t="s">
        <v>55</v>
      </c>
      <c r="L233" s="54" t="s">
        <v>56</v>
      </c>
      <c r="M233" s="54" t="s">
        <v>103</v>
      </c>
      <c r="N233" s="51" t="s">
        <v>57</v>
      </c>
      <c r="O233" s="106">
        <f>IF(Energy[[#This Row],[Currency]]="USD",E233,IF(AND(Energy[[#This Row],[Currency]]="EUR",VLOOKUP(Energy[[#This Row],[ISO]],'EXCH to USD 2022'!A:D,4,FALSE)="N"),(E233/'EXCH to USD 2022'!$F$25),E233/VLOOKUP(C233,'EXCH to USD 2022'!A:F,3,FALSE)))</f>
        <v>882935845.77633512</v>
      </c>
      <c r="P233" s="106"/>
      <c r="Q233" s="64" t="s">
        <v>662</v>
      </c>
      <c r="R233" s="153">
        <v>44953</v>
      </c>
      <c r="S233" s="51" t="s">
        <v>6</v>
      </c>
      <c r="T233" s="51">
        <v>2</v>
      </c>
    </row>
    <row r="234" spans="1:20" s="66" customFormat="1" ht="67.5">
      <c r="A234" s="118">
        <f t="shared" si="3"/>
        <v>232</v>
      </c>
      <c r="B234" s="109" t="s">
        <v>603</v>
      </c>
      <c r="C234" s="109" t="s">
        <v>604</v>
      </c>
      <c r="D234" s="108" t="s">
        <v>663</v>
      </c>
      <c r="E234" s="50">
        <v>380000000</v>
      </c>
      <c r="F234" s="51" t="s">
        <v>92</v>
      </c>
      <c r="G234" s="117">
        <v>44927</v>
      </c>
      <c r="H234" s="117">
        <v>45100</v>
      </c>
      <c r="I234" s="119">
        <f>IFERROR(IF(Energy[[#This Row],[Start date]]="","0",DATEDIF(Energy[[#This Row],[Start date]],Energy[[#This Row],[End date]],"m")+1),"Open-ended")</f>
        <v>6</v>
      </c>
      <c r="J234" s="54" t="s">
        <v>54</v>
      </c>
      <c r="K234" s="54" t="s">
        <v>239</v>
      </c>
      <c r="L234" s="54" t="s">
        <v>98</v>
      </c>
      <c r="M234" s="54"/>
      <c r="N234" s="51" t="s">
        <v>57</v>
      </c>
      <c r="O234" s="106">
        <f>IF(Energy[[#This Row],[Currency]]="USD",E234,IF(AND(Energy[[#This Row],[Currency]]="EUR",VLOOKUP(Energy[[#This Row],[ISO]],'EXCH to USD 2022'!A:D,4,FALSE)="N"),(E234/'EXCH to USD 2022'!$F$25),E234/VLOOKUP(C234,'EXCH to USD 2022'!A:F,3,FALSE)))</f>
        <v>399423358.80358022</v>
      </c>
      <c r="P234" s="106"/>
      <c r="Q234" s="64" t="s">
        <v>664</v>
      </c>
      <c r="R234" s="153">
        <v>44953</v>
      </c>
      <c r="S234" s="51" t="s">
        <v>6</v>
      </c>
      <c r="T234" s="51">
        <v>2</v>
      </c>
    </row>
    <row r="235" spans="1:20" s="66" customFormat="1" ht="67.5">
      <c r="A235" s="118">
        <f t="shared" si="3"/>
        <v>233</v>
      </c>
      <c r="B235" s="109" t="s">
        <v>603</v>
      </c>
      <c r="C235" s="109" t="s">
        <v>604</v>
      </c>
      <c r="D235" s="108" t="s">
        <v>665</v>
      </c>
      <c r="E235" s="63">
        <v>660000000</v>
      </c>
      <c r="F235" s="51" t="s">
        <v>92</v>
      </c>
      <c r="G235" s="117">
        <v>44927</v>
      </c>
      <c r="H235" s="117">
        <v>45283</v>
      </c>
      <c r="I235" s="119">
        <f>IFERROR(IF(Energy[[#This Row],[Start date]]="","0",DATEDIF(Energy[[#This Row],[Start date]],Energy[[#This Row],[End date]],"m")+1),"Open-ended")</f>
        <v>12</v>
      </c>
      <c r="J235" s="54" t="s">
        <v>54</v>
      </c>
      <c r="K235" s="54" t="s">
        <v>239</v>
      </c>
      <c r="L235" s="54" t="s">
        <v>98</v>
      </c>
      <c r="M235" s="54"/>
      <c r="N235" s="51" t="s">
        <v>57</v>
      </c>
      <c r="O235" s="106">
        <f>IF(Energy[[#This Row],[Currency]]="USD",E235,IF(AND(Energy[[#This Row],[Currency]]="EUR",VLOOKUP(Energy[[#This Row],[ISO]],'EXCH to USD 2022'!A:D,4,FALSE)="N"),(E235/'EXCH to USD 2022'!$F$25),E235/VLOOKUP(C235,'EXCH to USD 2022'!A:F,3,FALSE)))</f>
        <v>693735307.39569187</v>
      </c>
      <c r="P235" s="106"/>
      <c r="Q235" s="64" t="s">
        <v>664</v>
      </c>
      <c r="R235" s="153">
        <v>44953</v>
      </c>
      <c r="S235" s="51" t="s">
        <v>6</v>
      </c>
      <c r="T235" s="51">
        <v>2</v>
      </c>
    </row>
    <row r="236" spans="1:20" s="66" customFormat="1" ht="67.5">
      <c r="A236" s="118">
        <f t="shared" si="3"/>
        <v>234</v>
      </c>
      <c r="B236" s="109" t="s">
        <v>603</v>
      </c>
      <c r="C236" s="109" t="s">
        <v>604</v>
      </c>
      <c r="D236" s="108" t="s">
        <v>666</v>
      </c>
      <c r="E236" s="63">
        <v>300000000</v>
      </c>
      <c r="F236" s="51" t="s">
        <v>92</v>
      </c>
      <c r="G236" s="117">
        <v>44927</v>
      </c>
      <c r="H236" s="117">
        <v>44927</v>
      </c>
      <c r="I236" s="119">
        <f>IFERROR(IF(Energy[[#This Row],[Start date]]="","0",DATEDIF(Energy[[#This Row],[Start date]],Energy[[#This Row],[End date]],"m")+1),"Open-ended")</f>
        <v>1</v>
      </c>
      <c r="J236" s="54" t="s">
        <v>54</v>
      </c>
      <c r="K236" s="54" t="s">
        <v>55</v>
      </c>
      <c r="L236" s="54" t="s">
        <v>192</v>
      </c>
      <c r="M236" s="54" t="s">
        <v>667</v>
      </c>
      <c r="N236" s="51" t="s">
        <v>57</v>
      </c>
      <c r="O236" s="106">
        <f>IF(Energy[[#This Row],[Currency]]="USD",E236,IF(AND(Energy[[#This Row],[Currency]]="EUR",VLOOKUP(Energy[[#This Row],[ISO]],'EXCH to USD 2022'!A:D,4,FALSE)="N"),(E236/'EXCH to USD 2022'!$F$25),E236/VLOOKUP(C236,'EXCH to USD 2022'!A:F,3,FALSE)))</f>
        <v>315334230.63440543</v>
      </c>
      <c r="P236" s="106"/>
      <c r="Q236" s="64" t="s">
        <v>664</v>
      </c>
      <c r="R236" s="153">
        <v>44953</v>
      </c>
      <c r="S236" s="51" t="s">
        <v>6</v>
      </c>
      <c r="T236" s="51">
        <v>2</v>
      </c>
    </row>
    <row r="237" spans="1:20" s="66" customFormat="1" ht="67.5">
      <c r="A237" s="118">
        <f t="shared" si="3"/>
        <v>235</v>
      </c>
      <c r="B237" s="109" t="s">
        <v>603</v>
      </c>
      <c r="C237" s="109" t="s">
        <v>604</v>
      </c>
      <c r="D237" s="108" t="s">
        <v>668</v>
      </c>
      <c r="E237" s="63">
        <v>240000000</v>
      </c>
      <c r="F237" s="51" t="s">
        <v>92</v>
      </c>
      <c r="G237" s="117">
        <v>44927</v>
      </c>
      <c r="H237" s="117">
        <v>45100</v>
      </c>
      <c r="I237" s="119">
        <f>IFERROR(IF(Energy[[#This Row],[Start date]]="","0",DATEDIF(Energy[[#This Row],[Start date]],Energy[[#This Row],[End date]],"m")+1),"Open-ended")</f>
        <v>6</v>
      </c>
      <c r="J237" s="54" t="s">
        <v>48</v>
      </c>
      <c r="K237" s="54" t="s">
        <v>61</v>
      </c>
      <c r="L237" s="54" t="s">
        <v>192</v>
      </c>
      <c r="M237" s="54" t="s">
        <v>669</v>
      </c>
      <c r="N237" s="51" t="s">
        <v>377</v>
      </c>
      <c r="O237" s="106">
        <f>IF(Energy[[#This Row],[Currency]]="USD",E237,IF(AND(Energy[[#This Row],[Currency]]="EUR",VLOOKUP(Energy[[#This Row],[ISO]],'EXCH to USD 2022'!A:D,4,FALSE)="N"),(E237/'EXCH to USD 2022'!$F$25),E237/VLOOKUP(C237,'EXCH to USD 2022'!A:F,3,FALSE)))</f>
        <v>252267384.50752434</v>
      </c>
      <c r="P237" s="54" t="s">
        <v>670</v>
      </c>
      <c r="Q237" s="64" t="s">
        <v>664</v>
      </c>
      <c r="R237" s="153">
        <v>44953</v>
      </c>
      <c r="S237" s="51" t="s">
        <v>6</v>
      </c>
      <c r="T237" s="51">
        <v>2</v>
      </c>
    </row>
    <row r="238" spans="1:20" s="66" customFormat="1" ht="67.5">
      <c r="A238" s="118">
        <f t="shared" si="3"/>
        <v>236</v>
      </c>
      <c r="B238" s="109" t="s">
        <v>603</v>
      </c>
      <c r="C238" s="109" t="s">
        <v>604</v>
      </c>
      <c r="D238" s="108" t="s">
        <v>671</v>
      </c>
      <c r="E238" s="63">
        <v>120000000</v>
      </c>
      <c r="F238" s="51" t="s">
        <v>92</v>
      </c>
      <c r="G238" s="117">
        <v>44927</v>
      </c>
      <c r="H238" s="117">
        <v>45100</v>
      </c>
      <c r="I238" s="119">
        <f>IFERROR(IF(Energy[[#This Row],[Start date]]="","0",DATEDIF(Energy[[#This Row],[Start date]],Energy[[#This Row],[End date]],"m")+1),"Open-ended")</f>
        <v>6</v>
      </c>
      <c r="J238" s="54" t="s">
        <v>48</v>
      </c>
      <c r="K238" s="54" t="s">
        <v>61</v>
      </c>
      <c r="L238" s="54" t="s">
        <v>192</v>
      </c>
      <c r="M238" s="54" t="s">
        <v>672</v>
      </c>
      <c r="N238" s="51" t="s">
        <v>673</v>
      </c>
      <c r="O238" s="106">
        <f>IF(Energy[[#This Row],[Currency]]="USD",E238,IF(AND(Energy[[#This Row],[Currency]]="EUR",VLOOKUP(Energy[[#This Row],[ISO]],'EXCH to USD 2022'!A:D,4,FALSE)="N"),(E238/'EXCH to USD 2022'!$F$25),E238/VLOOKUP(C238,'EXCH to USD 2022'!A:F,3,FALSE)))</f>
        <v>126133692.25376217</v>
      </c>
      <c r="P238" s="54" t="s">
        <v>670</v>
      </c>
      <c r="Q238" s="64" t="s">
        <v>664</v>
      </c>
      <c r="R238" s="153">
        <v>44953</v>
      </c>
      <c r="S238" s="51" t="s">
        <v>6</v>
      </c>
      <c r="T238" s="51">
        <v>2</v>
      </c>
    </row>
    <row r="239" spans="1:20" s="66" customFormat="1" ht="67.5">
      <c r="A239" s="118">
        <f t="shared" si="3"/>
        <v>237</v>
      </c>
      <c r="B239" s="109" t="s">
        <v>603</v>
      </c>
      <c r="C239" s="109" t="s">
        <v>604</v>
      </c>
      <c r="D239" s="108" t="s">
        <v>674</v>
      </c>
      <c r="E239" s="63">
        <v>661000000</v>
      </c>
      <c r="F239" s="51" t="s">
        <v>92</v>
      </c>
      <c r="G239" s="117">
        <v>44927</v>
      </c>
      <c r="H239" s="117">
        <v>45100</v>
      </c>
      <c r="I239" s="119">
        <f>IFERROR(IF(Energy[[#This Row],[Start date]]="","0",DATEDIF(Energy[[#This Row],[Start date]],Energy[[#This Row],[End date]],"m")+1),"Open-ended")</f>
        <v>6</v>
      </c>
      <c r="J239" s="54" t="s">
        <v>70</v>
      </c>
      <c r="K239" s="54" t="s">
        <v>49</v>
      </c>
      <c r="L239" s="54" t="s">
        <v>98</v>
      </c>
      <c r="M239" s="54"/>
      <c r="N239" s="51" t="s">
        <v>57</v>
      </c>
      <c r="O239" s="106">
        <f>IF(Energy[[#This Row],[Currency]]="USD",E239,IF(AND(Energy[[#This Row],[Currency]]="EUR",VLOOKUP(Energy[[#This Row],[ISO]],'EXCH to USD 2022'!A:D,4,FALSE)="N"),(E239/'EXCH to USD 2022'!$F$25),E239/VLOOKUP(C239,'EXCH to USD 2022'!A:F,3,FALSE)))</f>
        <v>694786421.49780655</v>
      </c>
      <c r="P239" s="106"/>
      <c r="Q239" s="64" t="s">
        <v>664</v>
      </c>
      <c r="R239" s="153">
        <v>45051</v>
      </c>
      <c r="S239" s="51" t="s">
        <v>6</v>
      </c>
      <c r="T239" s="51">
        <v>2</v>
      </c>
    </row>
    <row r="240" spans="1:20" s="66" customFormat="1" ht="112.5">
      <c r="A240" s="118">
        <f t="shared" si="3"/>
        <v>238</v>
      </c>
      <c r="B240" s="109" t="s">
        <v>603</v>
      </c>
      <c r="C240" s="109" t="s">
        <v>604</v>
      </c>
      <c r="D240" s="108" t="s">
        <v>675</v>
      </c>
      <c r="E240" s="63">
        <v>200000000</v>
      </c>
      <c r="F240" s="51" t="s">
        <v>92</v>
      </c>
      <c r="G240" s="117">
        <v>44927</v>
      </c>
      <c r="H240" s="117">
        <v>45100</v>
      </c>
      <c r="I240" s="119">
        <f>IFERROR(IF(Energy[[#This Row],[Start date]]="","0",DATEDIF(Energy[[#This Row],[Start date]],Energy[[#This Row],[End date]],"m")+1),"Open-ended")</f>
        <v>6</v>
      </c>
      <c r="J240" s="54" t="s">
        <v>48</v>
      </c>
      <c r="K240" s="54" t="s">
        <v>61</v>
      </c>
      <c r="L240" s="54" t="s">
        <v>375</v>
      </c>
      <c r="M240" s="54" t="s">
        <v>676</v>
      </c>
      <c r="N240" s="51" t="s">
        <v>377</v>
      </c>
      <c r="O240" s="106">
        <f>IF(Energy[[#This Row],[Currency]]="USD",E240,IF(AND(Energy[[#This Row],[Currency]]="EUR",VLOOKUP(Energy[[#This Row],[ISO]],'EXCH to USD 2022'!A:D,4,FALSE)="N"),(E240/'EXCH to USD 2022'!$F$25),E240/VLOOKUP(C240,'EXCH to USD 2022'!A:F,3,FALSE)))</f>
        <v>210222820.42293695</v>
      </c>
      <c r="P240" s="51" t="s">
        <v>677</v>
      </c>
      <c r="Q240" s="64" t="s">
        <v>664</v>
      </c>
      <c r="R240" s="153">
        <v>44953</v>
      </c>
      <c r="S240" s="51" t="s">
        <v>6</v>
      </c>
      <c r="T240" s="51">
        <v>2</v>
      </c>
    </row>
    <row r="241" spans="1:20" s="66" customFormat="1" ht="67.5">
      <c r="A241" s="118">
        <f t="shared" si="3"/>
        <v>239</v>
      </c>
      <c r="B241" s="109" t="s">
        <v>603</v>
      </c>
      <c r="C241" s="109" t="s">
        <v>604</v>
      </c>
      <c r="D241" s="108" t="s">
        <v>678</v>
      </c>
      <c r="E241" s="63">
        <v>500000000</v>
      </c>
      <c r="F241" s="51" t="s">
        <v>92</v>
      </c>
      <c r="G241" s="117">
        <v>44927</v>
      </c>
      <c r="H241" s="117"/>
      <c r="I241" s="119" t="str">
        <f>IFERROR(IF(Energy[[#This Row],[Start date]]="","0",DATEDIF(Energy[[#This Row],[Start date]],Energy[[#This Row],[End date]],"m")+1),"Open-ended")</f>
        <v>Open-ended</v>
      </c>
      <c r="J241" s="54" t="s">
        <v>153</v>
      </c>
      <c r="K241" s="54" t="s">
        <v>354</v>
      </c>
      <c r="L241" s="54" t="s">
        <v>176</v>
      </c>
      <c r="M241" s="54"/>
      <c r="N241" s="51" t="s">
        <v>57</v>
      </c>
      <c r="O241" s="106">
        <f>IF(Energy[[#This Row],[Currency]]="USD",E241,IF(AND(Energy[[#This Row],[Currency]]="EUR",VLOOKUP(Energy[[#This Row],[ISO]],'EXCH to USD 2022'!A:D,4,FALSE)="N"),(E241/'EXCH to USD 2022'!$F$25),E241/VLOOKUP(C241,'EXCH to USD 2022'!A:F,3,FALSE)))</f>
        <v>525557051.05734235</v>
      </c>
      <c r="P241" s="51" t="s">
        <v>679</v>
      </c>
      <c r="Q241" s="64" t="s">
        <v>664</v>
      </c>
      <c r="R241" s="153">
        <v>44953</v>
      </c>
      <c r="S241" s="51" t="s">
        <v>6</v>
      </c>
      <c r="T241" s="51">
        <v>2</v>
      </c>
    </row>
    <row r="242" spans="1:20" s="66" customFormat="1" ht="67.5">
      <c r="A242" s="118">
        <f t="shared" si="3"/>
        <v>240</v>
      </c>
      <c r="B242" s="109" t="s">
        <v>603</v>
      </c>
      <c r="C242" s="109" t="s">
        <v>604</v>
      </c>
      <c r="D242" s="108" t="s">
        <v>680</v>
      </c>
      <c r="E242" s="63">
        <v>450000000</v>
      </c>
      <c r="F242" s="51" t="s">
        <v>92</v>
      </c>
      <c r="G242" s="117">
        <v>44927</v>
      </c>
      <c r="H242" s="117">
        <v>44949</v>
      </c>
      <c r="I242" s="119">
        <f>IFERROR(IF(Energy[[#This Row],[Start date]]="","0",DATEDIF(Energy[[#This Row],[Start date]],Energy[[#This Row],[End date]],"m")+1),"Open-ended")</f>
        <v>1</v>
      </c>
      <c r="J242" s="54" t="s">
        <v>54</v>
      </c>
      <c r="K242" s="54" t="s">
        <v>55</v>
      </c>
      <c r="L242" s="54" t="s">
        <v>176</v>
      </c>
      <c r="M242" s="54"/>
      <c r="N242" s="51" t="s">
        <v>57</v>
      </c>
      <c r="O242" s="106">
        <f>IF(Energy[[#This Row],[Currency]]="USD",E242,IF(AND(Energy[[#This Row],[Currency]]="EUR",VLOOKUP(Energy[[#This Row],[ISO]],'EXCH to USD 2022'!A:D,4,FALSE)="N"),(E242/'EXCH to USD 2022'!$F$25),E242/VLOOKUP(C242,'EXCH to USD 2022'!A:F,3,FALSE)))</f>
        <v>473001345.95160812</v>
      </c>
      <c r="P242" s="106"/>
      <c r="Q242" s="64" t="s">
        <v>664</v>
      </c>
      <c r="R242" s="153">
        <v>44953</v>
      </c>
      <c r="S242" s="51" t="s">
        <v>6</v>
      </c>
      <c r="T242" s="51">
        <v>2</v>
      </c>
    </row>
    <row r="243" spans="1:20" s="66" customFormat="1" ht="78.75">
      <c r="A243" s="118">
        <f t="shared" si="3"/>
        <v>241</v>
      </c>
      <c r="B243" s="109" t="s">
        <v>603</v>
      </c>
      <c r="C243" s="109" t="s">
        <v>604</v>
      </c>
      <c r="D243" s="108" t="s">
        <v>681</v>
      </c>
      <c r="E243" s="50">
        <v>250000000</v>
      </c>
      <c r="F243" s="51" t="s">
        <v>92</v>
      </c>
      <c r="G243" s="117">
        <v>44652</v>
      </c>
      <c r="H243" s="117">
        <v>44713</v>
      </c>
      <c r="I243" s="119">
        <f>IFERROR(IF(Energy[[#This Row],[Start date]]="","0",DATEDIF(Energy[[#This Row],[Start date]],Energy[[#This Row],[End date]],"m")+1),"Open-ended")</f>
        <v>3</v>
      </c>
      <c r="J243" s="51" t="s">
        <v>48</v>
      </c>
      <c r="K243" s="51" t="s">
        <v>49</v>
      </c>
      <c r="L243" s="51" t="s">
        <v>176</v>
      </c>
      <c r="M243" s="51" t="s">
        <v>682</v>
      </c>
      <c r="N243" s="51" t="s">
        <v>86</v>
      </c>
      <c r="O243" s="106">
        <f>IF(Energy[[#This Row],[Currency]]="USD",E243,IF(AND(Energy[[#This Row],[Currency]]="EUR",VLOOKUP(Energy[[#This Row],[ISO]],'EXCH to USD 2022'!A:D,4,FALSE)="N"),(E243/'EXCH to USD 2022'!$F$25),E243/VLOOKUP(C243,'EXCH to USD 2022'!A:F,3,FALSE)))</f>
        <v>262778525.52867118</v>
      </c>
      <c r="P243" s="106"/>
      <c r="Q243" s="51" t="s">
        <v>606</v>
      </c>
      <c r="R243" s="123">
        <v>44904</v>
      </c>
      <c r="S243" s="51" t="s">
        <v>6</v>
      </c>
      <c r="T243" s="51">
        <v>1</v>
      </c>
    </row>
    <row r="244" spans="1:20" s="66" customFormat="1" ht="56.25">
      <c r="A244" s="118">
        <f t="shared" si="3"/>
        <v>242</v>
      </c>
      <c r="B244" s="109" t="s">
        <v>603</v>
      </c>
      <c r="C244" s="109" t="s">
        <v>604</v>
      </c>
      <c r="D244" s="108" t="s">
        <v>683</v>
      </c>
      <c r="E244" s="50">
        <v>0</v>
      </c>
      <c r="F244" s="51" t="s">
        <v>92</v>
      </c>
      <c r="G244" s="117">
        <v>44562</v>
      </c>
      <c r="H244" s="117">
        <v>44621</v>
      </c>
      <c r="I244" s="119">
        <f>IFERROR(IF(Energy[[#This Row],[Start date]]="","0",DATEDIF(Energy[[#This Row],[Start date]],Energy[[#This Row],[End date]],"m")+1),"Open-ended")</f>
        <v>3</v>
      </c>
      <c r="J244" s="51" t="s">
        <v>48</v>
      </c>
      <c r="K244" s="51" t="s">
        <v>61</v>
      </c>
      <c r="L244" s="51" t="s">
        <v>176</v>
      </c>
      <c r="M244" s="51" t="s">
        <v>682</v>
      </c>
      <c r="N244" s="51" t="s">
        <v>86</v>
      </c>
      <c r="O244" s="106">
        <f>IF(Energy[[#This Row],[Currency]]="USD",E244,IF(AND(Energy[[#This Row],[Currency]]="EUR",VLOOKUP(Energy[[#This Row],[ISO]],'EXCH to USD 2022'!A:D,4,FALSE)="N"),(E244/'EXCH to USD 2022'!$F$25),E244/VLOOKUP(C244,'EXCH to USD 2022'!A:F,3,FALSE)))</f>
        <v>0</v>
      </c>
      <c r="P244" s="109" t="s">
        <v>684</v>
      </c>
      <c r="Q244" s="51" t="s">
        <v>685</v>
      </c>
      <c r="R244" s="123">
        <v>44904</v>
      </c>
      <c r="S244" s="51" t="s">
        <v>6</v>
      </c>
      <c r="T244" s="51">
        <v>1</v>
      </c>
    </row>
    <row r="245" spans="1:20" s="66" customFormat="1" ht="33.75">
      <c r="A245" s="118">
        <f t="shared" ref="A245:A306" si="4">ROW()-2</f>
        <v>243</v>
      </c>
      <c r="B245" s="109" t="s">
        <v>686</v>
      </c>
      <c r="C245" s="109" t="s">
        <v>687</v>
      </c>
      <c r="D245" s="108" t="s">
        <v>688</v>
      </c>
      <c r="E245" s="50">
        <v>40000000</v>
      </c>
      <c r="F245" s="51" t="s">
        <v>92</v>
      </c>
      <c r="G245" s="117">
        <v>44682</v>
      </c>
      <c r="H245" s="117">
        <v>45017</v>
      </c>
      <c r="I245" s="119">
        <f>IFERROR(IF(Energy[[#This Row],[Start date]]="","0",DATEDIF(Energy[[#This Row],[Start date]],Energy[[#This Row],[End date]],"m")+1),"Open-ended")</f>
        <v>12</v>
      </c>
      <c r="J245" s="51" t="s">
        <v>48</v>
      </c>
      <c r="K245" s="51" t="s">
        <v>49</v>
      </c>
      <c r="L245" s="51" t="s">
        <v>192</v>
      </c>
      <c r="M245" s="51" t="s">
        <v>689</v>
      </c>
      <c r="N245" s="51" t="s">
        <v>321</v>
      </c>
      <c r="O245" s="106">
        <f>IF(Energy[[#This Row],[Currency]]="USD",E245,IF(AND(Energy[[#This Row],[Currency]]="EUR",VLOOKUP(Energy[[#This Row],[ISO]],'EXCH to USD 2022'!A:D,4,FALSE)="N"),(E245/'EXCH to USD 2022'!$F$25),E245/VLOOKUP(C245,'EXCH to USD 2022'!A:F,3,FALSE)))</f>
        <v>42044564.084587388</v>
      </c>
      <c r="P245" s="109" t="s">
        <v>690</v>
      </c>
      <c r="Q245" s="51" t="s">
        <v>691</v>
      </c>
      <c r="R245" s="123">
        <v>44698</v>
      </c>
      <c r="S245" s="51" t="s">
        <v>6</v>
      </c>
      <c r="T245" s="51">
        <v>1</v>
      </c>
    </row>
    <row r="246" spans="1:20" s="66" customFormat="1" ht="22.5">
      <c r="A246" s="118">
        <f t="shared" si="4"/>
        <v>244</v>
      </c>
      <c r="B246" s="109" t="s">
        <v>686</v>
      </c>
      <c r="C246" s="109" t="s">
        <v>687</v>
      </c>
      <c r="D246" s="108" t="s">
        <v>692</v>
      </c>
      <c r="E246" s="147">
        <v>0</v>
      </c>
      <c r="F246" s="51" t="s">
        <v>92</v>
      </c>
      <c r="G246" s="117">
        <v>44927</v>
      </c>
      <c r="H246" s="117"/>
      <c r="I246" s="119" t="str">
        <f>IFERROR(IF(Energy[[#This Row],[Start date]]="","0",DATEDIF(Energy[[#This Row],[Start date]],Energy[[#This Row],[End date]],"m")+1),"Open-ended")</f>
        <v>Open-ended</v>
      </c>
      <c r="J246" s="54" t="s">
        <v>48</v>
      </c>
      <c r="K246" s="54" t="s">
        <v>49</v>
      </c>
      <c r="L246" s="54" t="s">
        <v>50</v>
      </c>
      <c r="M246" s="54"/>
      <c r="N246" s="51" t="s">
        <v>693</v>
      </c>
      <c r="O246" s="106">
        <f>IF(Energy[[#This Row],[Currency]]="USD",E246,IF(AND(Energy[[#This Row],[Currency]]="EUR",VLOOKUP(Energy[[#This Row],[ISO]],'EXCH to USD 2022'!A:D,4,FALSE)="N"),(E246/'EXCH to USD 2022'!$F$25),E246/VLOOKUP(C246,'EXCH to USD 2022'!A:F,3,FALSE)))</f>
        <v>0</v>
      </c>
      <c r="P246" s="51"/>
      <c r="Q246" s="51" t="s">
        <v>694</v>
      </c>
      <c r="R246" s="153">
        <v>44953</v>
      </c>
      <c r="S246" s="51" t="s">
        <v>6</v>
      </c>
      <c r="T246" s="51">
        <v>2</v>
      </c>
    </row>
    <row r="247" spans="1:20" s="66" customFormat="1" ht="45">
      <c r="A247" s="118">
        <f t="shared" si="4"/>
        <v>245</v>
      </c>
      <c r="B247" s="109" t="s">
        <v>686</v>
      </c>
      <c r="C247" s="109" t="s">
        <v>687</v>
      </c>
      <c r="D247" s="108" t="s">
        <v>695</v>
      </c>
      <c r="E247" s="164">
        <v>13213000</v>
      </c>
      <c r="F247" s="51" t="s">
        <v>92</v>
      </c>
      <c r="G247" s="117">
        <v>44835</v>
      </c>
      <c r="H247" s="117">
        <v>44986</v>
      </c>
      <c r="I247" s="119">
        <f>IFERROR(IF(Energy[[#This Row],[Start date]]="","0",DATEDIF(Energy[[#This Row],[Start date]],Energy[[#This Row],[End date]],"m")+1),"Open-ended")</f>
        <v>6</v>
      </c>
      <c r="J247" s="54" t="s">
        <v>54</v>
      </c>
      <c r="K247" s="54" t="s">
        <v>239</v>
      </c>
      <c r="L247" s="54" t="s">
        <v>98</v>
      </c>
      <c r="M247" s="51" t="s">
        <v>128</v>
      </c>
      <c r="N247" s="51" t="s">
        <v>168</v>
      </c>
      <c r="O247" s="106">
        <f>IF(Energy[[#This Row],[Currency]]="USD",E247,IF(AND(Energy[[#This Row],[Currency]]="EUR",VLOOKUP(Energy[[#This Row],[ISO]],'EXCH to USD 2022'!A:D,4,FALSE)="N"),(E247/'EXCH to USD 2022'!$F$25),E247/VLOOKUP(C247,'EXCH to USD 2022'!A:F,3,FALSE)))</f>
        <v>13888370.631241329</v>
      </c>
      <c r="P247" s="54" t="s">
        <v>696</v>
      </c>
      <c r="Q247" s="51" t="s">
        <v>694</v>
      </c>
      <c r="R247" s="153">
        <v>44953</v>
      </c>
      <c r="S247" s="51" t="s">
        <v>6</v>
      </c>
      <c r="T247" s="51">
        <v>2</v>
      </c>
    </row>
    <row r="248" spans="1:20" s="66" customFormat="1" ht="56.25">
      <c r="A248" s="118">
        <f t="shared" si="4"/>
        <v>246</v>
      </c>
      <c r="B248" s="109" t="s">
        <v>686</v>
      </c>
      <c r="C248" s="109" t="s">
        <v>687</v>
      </c>
      <c r="D248" s="108" t="s">
        <v>697</v>
      </c>
      <c r="E248" s="164">
        <v>103720000</v>
      </c>
      <c r="F248" s="51" t="s">
        <v>92</v>
      </c>
      <c r="G248" s="117">
        <v>44470</v>
      </c>
      <c r="H248" s="117">
        <v>44621</v>
      </c>
      <c r="I248" s="119">
        <f>IFERROR(IF(Energy[[#This Row],[Start date]]="","0",DATEDIF(Energy[[#This Row],[Start date]],Energy[[#This Row],[End date]],"m")+1),"Open-ended")</f>
        <v>6</v>
      </c>
      <c r="J248" s="51" t="s">
        <v>54</v>
      </c>
      <c r="K248" s="51" t="s">
        <v>55</v>
      </c>
      <c r="L248" s="51" t="s">
        <v>50</v>
      </c>
      <c r="M248" s="51"/>
      <c r="N248" s="51" t="s">
        <v>86</v>
      </c>
      <c r="O248" s="106">
        <f>IF(Energy[[#This Row],[Currency]]="USD",E248,IF(AND(Energy[[#This Row],[Currency]]="EUR",VLOOKUP(Energy[[#This Row],[ISO]],'EXCH to USD 2022'!A:D,4,FALSE)="N"),(E248/'EXCH to USD 2022'!$F$25),E248/VLOOKUP(C248,'EXCH to USD 2022'!A:F,3,FALSE)))</f>
        <v>109021554.6713351</v>
      </c>
      <c r="P248" s="109"/>
      <c r="Q248" s="51" t="s">
        <v>698</v>
      </c>
      <c r="R248" s="123">
        <v>44904</v>
      </c>
      <c r="S248" s="51" t="s">
        <v>6</v>
      </c>
      <c r="T248" s="51">
        <v>1</v>
      </c>
    </row>
    <row r="249" spans="1:20" s="66" customFormat="1" ht="56.25">
      <c r="A249" s="118">
        <f t="shared" si="4"/>
        <v>247</v>
      </c>
      <c r="B249" s="109" t="s">
        <v>686</v>
      </c>
      <c r="C249" s="109" t="s">
        <v>687</v>
      </c>
      <c r="D249" s="108" t="s">
        <v>699</v>
      </c>
      <c r="E249" s="164">
        <v>16010000</v>
      </c>
      <c r="F249" s="51" t="s">
        <v>92</v>
      </c>
      <c r="G249" s="117">
        <v>44440</v>
      </c>
      <c r="H249" s="117">
        <v>44652</v>
      </c>
      <c r="I249" s="119">
        <f>IFERROR(IF(Energy[[#This Row],[Start date]]="","0",DATEDIF(Energy[[#This Row],[Start date]],Energy[[#This Row],[End date]],"m")+1),"Open-ended")</f>
        <v>8</v>
      </c>
      <c r="J249" s="51" t="s">
        <v>54</v>
      </c>
      <c r="K249" s="51" t="s">
        <v>55</v>
      </c>
      <c r="L249" s="51" t="s">
        <v>56</v>
      </c>
      <c r="M249" s="51" t="s">
        <v>103</v>
      </c>
      <c r="N249" s="51" t="s">
        <v>588</v>
      </c>
      <c r="O249" s="106">
        <f>IF(Energy[[#This Row],[Currency]]="USD",E249,IF(AND(Energy[[#This Row],[Currency]]="EUR",VLOOKUP(Energy[[#This Row],[ISO]],'EXCH to USD 2022'!A:D,4,FALSE)="N"),(E249/'EXCH to USD 2022'!$F$25),E249/VLOOKUP(C249,'EXCH to USD 2022'!A:F,3,FALSE)))</f>
        <v>16828336.774856102</v>
      </c>
      <c r="P249" s="109" t="s">
        <v>700</v>
      </c>
      <c r="Q249" s="51" t="s">
        <v>698</v>
      </c>
      <c r="R249" s="123">
        <v>44904</v>
      </c>
      <c r="S249" s="51" t="s">
        <v>6</v>
      </c>
      <c r="T249" s="51">
        <v>1</v>
      </c>
    </row>
    <row r="250" spans="1:20" s="66" customFormat="1" ht="33.75">
      <c r="A250" s="118">
        <f t="shared" si="4"/>
        <v>248</v>
      </c>
      <c r="B250" s="109" t="s">
        <v>686</v>
      </c>
      <c r="C250" s="109" t="s">
        <v>687</v>
      </c>
      <c r="D250" s="108" t="s">
        <v>701</v>
      </c>
      <c r="E250" s="164">
        <v>30573000</v>
      </c>
      <c r="F250" s="51" t="s">
        <v>92</v>
      </c>
      <c r="G250" s="117">
        <v>44835</v>
      </c>
      <c r="H250" s="117">
        <v>44986</v>
      </c>
      <c r="I250" s="119">
        <f>IFERROR(IF(Energy[[#This Row],[Start date]]="","0",DATEDIF(Energy[[#This Row],[Start date]],Energy[[#This Row],[End date]],"m")+1),"Open-ended")</f>
        <v>6</v>
      </c>
      <c r="J250" s="54" t="s">
        <v>54</v>
      </c>
      <c r="K250" s="54" t="s">
        <v>239</v>
      </c>
      <c r="L250" s="54" t="s">
        <v>98</v>
      </c>
      <c r="M250" s="54"/>
      <c r="N250" s="51" t="s">
        <v>86</v>
      </c>
      <c r="O250" s="106">
        <f>IF(Energy[[#This Row],[Currency]]="USD",E250,IF(AND(Energy[[#This Row],[Currency]]="EUR",VLOOKUP(Energy[[#This Row],[ISO]],'EXCH to USD 2022'!A:D,4,FALSE)="N"),(E250/'EXCH to USD 2022'!$F$25),E250/VLOOKUP(C250,'EXCH to USD 2022'!A:F,3,FALSE)))</f>
        <v>32135711.443952255</v>
      </c>
      <c r="P250" s="54" t="s">
        <v>696</v>
      </c>
      <c r="Q250" s="51" t="s">
        <v>694</v>
      </c>
      <c r="R250" s="153">
        <v>44953</v>
      </c>
      <c r="S250" s="51" t="s">
        <v>6</v>
      </c>
      <c r="T250" s="51">
        <v>2</v>
      </c>
    </row>
    <row r="251" spans="1:20" s="66" customFormat="1" ht="135">
      <c r="A251" s="118">
        <f t="shared" si="4"/>
        <v>249</v>
      </c>
      <c r="B251" s="109" t="s">
        <v>686</v>
      </c>
      <c r="C251" s="109" t="s">
        <v>687</v>
      </c>
      <c r="D251" s="108" t="s">
        <v>702</v>
      </c>
      <c r="E251" s="164">
        <v>10902000</v>
      </c>
      <c r="F251" s="51" t="s">
        <v>92</v>
      </c>
      <c r="G251" s="117">
        <v>44835</v>
      </c>
      <c r="H251" s="117">
        <v>44986</v>
      </c>
      <c r="I251" s="119">
        <f>IFERROR(IF(Energy[[#This Row],[Start date]]="","0",DATEDIF(Energy[[#This Row],[Start date]],Energy[[#This Row],[End date]],"m")+1),"Open-ended")</f>
        <v>6</v>
      </c>
      <c r="J251" s="54" t="s">
        <v>54</v>
      </c>
      <c r="K251" s="54" t="s">
        <v>239</v>
      </c>
      <c r="L251" s="54" t="s">
        <v>98</v>
      </c>
      <c r="M251" s="54"/>
      <c r="N251" s="51" t="s">
        <v>703</v>
      </c>
      <c r="O251" s="106">
        <f>IF(Energy[[#This Row],[Currency]]="USD",E251,IF(AND(Energy[[#This Row],[Currency]]="EUR",VLOOKUP(Energy[[#This Row],[ISO]],'EXCH to USD 2022'!A:D,4,FALSE)="N"),(E251/'EXCH to USD 2022'!$F$25),E251/VLOOKUP(C251,'EXCH to USD 2022'!A:F,3,FALSE)))</f>
        <v>11459245.941254294</v>
      </c>
      <c r="P251" s="51" t="s">
        <v>704</v>
      </c>
      <c r="Q251" s="51" t="s">
        <v>694</v>
      </c>
      <c r="R251" s="153">
        <v>44953</v>
      </c>
      <c r="S251" s="51" t="s">
        <v>6</v>
      </c>
      <c r="T251" s="51">
        <v>2</v>
      </c>
    </row>
    <row r="252" spans="1:20" s="66" customFormat="1" ht="45">
      <c r="A252" s="118">
        <f t="shared" si="4"/>
        <v>250</v>
      </c>
      <c r="B252" s="109" t="s">
        <v>686</v>
      </c>
      <c r="C252" s="109" t="s">
        <v>687</v>
      </c>
      <c r="D252" s="108" t="s">
        <v>705</v>
      </c>
      <c r="E252" s="164">
        <v>21375000</v>
      </c>
      <c r="F252" s="51" t="s">
        <v>92</v>
      </c>
      <c r="G252" s="117">
        <v>44531</v>
      </c>
      <c r="H252" s="117">
        <v>44621</v>
      </c>
      <c r="I252" s="119">
        <f>IFERROR(IF(Energy[[#This Row],[Start date]]="","0",DATEDIF(Energy[[#This Row],[Start date]],Energy[[#This Row],[End date]],"m")+1),"Open-ended")</f>
        <v>4</v>
      </c>
      <c r="J252" s="51" t="s">
        <v>54</v>
      </c>
      <c r="K252" s="51" t="s">
        <v>55</v>
      </c>
      <c r="L252" s="51" t="s">
        <v>50</v>
      </c>
      <c r="M252" s="51"/>
      <c r="N252" s="51" t="s">
        <v>168</v>
      </c>
      <c r="O252" s="106">
        <f>IF(Energy[[#This Row],[Currency]]="USD",E252,IF(AND(Energy[[#This Row],[Currency]]="EUR",VLOOKUP(Energy[[#This Row],[ISO]],'EXCH to USD 2022'!A:D,4,FALSE)="N"),(E252/'EXCH to USD 2022'!$F$25),E252/VLOOKUP(C252,'EXCH to USD 2022'!A:F,3,FALSE)))</f>
        <v>22467563.932701387</v>
      </c>
      <c r="P252" s="109"/>
      <c r="Q252" s="51" t="s">
        <v>698</v>
      </c>
      <c r="R252" s="123">
        <v>44904</v>
      </c>
      <c r="S252" s="51" t="s">
        <v>6</v>
      </c>
      <c r="T252" s="51">
        <v>1</v>
      </c>
    </row>
    <row r="253" spans="1:20" s="66" customFormat="1" ht="45">
      <c r="A253" s="118">
        <f t="shared" si="4"/>
        <v>251</v>
      </c>
      <c r="B253" s="109" t="s">
        <v>686</v>
      </c>
      <c r="C253" s="109" t="s">
        <v>687</v>
      </c>
      <c r="D253" s="108" t="s">
        <v>706</v>
      </c>
      <c r="E253" s="164">
        <v>9360000</v>
      </c>
      <c r="F253" s="51" t="s">
        <v>92</v>
      </c>
      <c r="G253" s="117">
        <v>44562</v>
      </c>
      <c r="H253" s="117">
        <v>44621</v>
      </c>
      <c r="I253" s="119">
        <f>IFERROR(IF(Energy[[#This Row],[Start date]]="","0",DATEDIF(Energy[[#This Row],[Start date]],Energy[[#This Row],[End date]],"m")+1),"Open-ended")</f>
        <v>3</v>
      </c>
      <c r="J253" s="51" t="s">
        <v>48</v>
      </c>
      <c r="K253" s="51" t="s">
        <v>61</v>
      </c>
      <c r="L253" s="51" t="s">
        <v>98</v>
      </c>
      <c r="M253" s="51" t="s">
        <v>707</v>
      </c>
      <c r="N253" s="51" t="s">
        <v>86</v>
      </c>
      <c r="O253" s="106">
        <f>IF(Energy[[#This Row],[Currency]]="USD",E253,IF(AND(Energy[[#This Row],[Currency]]="EUR",VLOOKUP(Energy[[#This Row],[ISO]],'EXCH to USD 2022'!A:D,4,FALSE)="N"),(E253/'EXCH to USD 2022'!$F$25),E253/VLOOKUP(C253,'EXCH to USD 2022'!A:F,3,FALSE)))</f>
        <v>9838427.9957934488</v>
      </c>
      <c r="P253" s="197"/>
      <c r="Q253" s="51" t="s">
        <v>698</v>
      </c>
      <c r="R253" s="123">
        <v>44904</v>
      </c>
      <c r="S253" s="51" t="s">
        <v>6</v>
      </c>
      <c r="T253" s="51">
        <v>1</v>
      </c>
    </row>
    <row r="254" spans="1:20" s="66" customFormat="1" ht="45">
      <c r="A254" s="118">
        <f t="shared" si="4"/>
        <v>252</v>
      </c>
      <c r="B254" s="109" t="s">
        <v>686</v>
      </c>
      <c r="C254" s="109" t="s">
        <v>687</v>
      </c>
      <c r="D254" s="108" t="s">
        <v>708</v>
      </c>
      <c r="E254" s="50">
        <v>2192000</v>
      </c>
      <c r="F254" s="51" t="s">
        <v>92</v>
      </c>
      <c r="G254" s="117">
        <v>44593</v>
      </c>
      <c r="H254" s="117">
        <v>44621</v>
      </c>
      <c r="I254" s="119">
        <f>IFERROR(IF(Energy[[#This Row],[Start date]]="","0",DATEDIF(Energy[[#This Row],[Start date]],Energy[[#This Row],[End date]],"m")+1),"Open-ended")</f>
        <v>2</v>
      </c>
      <c r="J254" s="51" t="s">
        <v>54</v>
      </c>
      <c r="K254" s="51" t="s">
        <v>55</v>
      </c>
      <c r="L254" s="51" t="s">
        <v>163</v>
      </c>
      <c r="M254" s="51" t="s">
        <v>709</v>
      </c>
      <c r="N254" s="51" t="s">
        <v>168</v>
      </c>
      <c r="O254" s="106">
        <f>IF(Energy[[#This Row],[Currency]]="USD",E254,IF(AND(Energy[[#This Row],[Currency]]="EUR",VLOOKUP(Energy[[#This Row],[ISO]],'EXCH to USD 2022'!A:D,4,FALSE)="N"),(E254/'EXCH to USD 2022'!$F$25),E254/VLOOKUP(C254,'EXCH to USD 2022'!A:F,3,FALSE)))</f>
        <v>2304042.1118353889</v>
      </c>
      <c r="P254" s="109" t="s">
        <v>710</v>
      </c>
      <c r="Q254" s="62" t="s">
        <v>698</v>
      </c>
      <c r="R254" s="123">
        <v>45034</v>
      </c>
      <c r="S254" s="51" t="s">
        <v>6</v>
      </c>
      <c r="T254" s="51">
        <v>3</v>
      </c>
    </row>
    <row r="255" spans="1:20" s="66" customFormat="1" ht="45">
      <c r="A255" s="118">
        <f t="shared" si="4"/>
        <v>253</v>
      </c>
      <c r="B255" s="109" t="s">
        <v>686</v>
      </c>
      <c r="C255" s="109" t="s">
        <v>687</v>
      </c>
      <c r="D255" s="108" t="s">
        <v>711</v>
      </c>
      <c r="E255" s="164">
        <v>13560000</v>
      </c>
      <c r="F255" s="51" t="s">
        <v>92</v>
      </c>
      <c r="G255" s="117">
        <v>44593</v>
      </c>
      <c r="H255" s="117">
        <v>44621</v>
      </c>
      <c r="I255" s="119">
        <f>IFERROR(IF(Energy[[#This Row],[Start date]]="","0",DATEDIF(Energy[[#This Row],[Start date]],Energy[[#This Row],[End date]],"m")+1),"Open-ended")</f>
        <v>2</v>
      </c>
      <c r="J255" s="51" t="s">
        <v>54</v>
      </c>
      <c r="K255" s="51" t="s">
        <v>239</v>
      </c>
      <c r="L255" s="51" t="s">
        <v>98</v>
      </c>
      <c r="M255" s="51"/>
      <c r="N255" s="51" t="s">
        <v>168</v>
      </c>
      <c r="O255" s="106">
        <f>IF(Energy[[#This Row],[Currency]]="USD",E255,IF(AND(Energy[[#This Row],[Currency]]="EUR",VLOOKUP(Energy[[#This Row],[ISO]],'EXCH to USD 2022'!A:D,4,FALSE)="N"),(E255/'EXCH to USD 2022'!$F$25),E255/VLOOKUP(C255,'EXCH to USD 2022'!A:F,3,FALSE)))</f>
        <v>14253107.224675125</v>
      </c>
      <c r="P255" s="109"/>
      <c r="Q255" s="51" t="s">
        <v>698</v>
      </c>
      <c r="R255" s="123">
        <v>44904</v>
      </c>
      <c r="S255" s="51" t="s">
        <v>6</v>
      </c>
      <c r="T255" s="51">
        <v>1</v>
      </c>
    </row>
    <row r="256" spans="1:20" s="66" customFormat="1" ht="45">
      <c r="A256" s="118">
        <f t="shared" si="4"/>
        <v>254</v>
      </c>
      <c r="B256" s="109" t="s">
        <v>686</v>
      </c>
      <c r="C256" s="109" t="s">
        <v>687</v>
      </c>
      <c r="D256" s="108" t="s">
        <v>712</v>
      </c>
      <c r="E256" s="164">
        <v>6315000</v>
      </c>
      <c r="F256" s="51" t="s">
        <v>92</v>
      </c>
      <c r="G256" s="117">
        <v>44562</v>
      </c>
      <c r="H256" s="117">
        <v>44621</v>
      </c>
      <c r="I256" s="119">
        <f>IFERROR(IF(Energy[[#This Row],[Start date]]="","0",DATEDIF(Energy[[#This Row],[Start date]],Energy[[#This Row],[End date]],"m")+1),"Open-ended")</f>
        <v>3</v>
      </c>
      <c r="J256" s="51" t="s">
        <v>48</v>
      </c>
      <c r="K256" s="51" t="s">
        <v>61</v>
      </c>
      <c r="L256" s="51" t="s">
        <v>98</v>
      </c>
      <c r="M256" s="51" t="s">
        <v>713</v>
      </c>
      <c r="N256" s="51" t="s">
        <v>168</v>
      </c>
      <c r="O256" s="106">
        <f>IF(Energy[[#This Row],[Currency]]="USD",E256,IF(AND(Energy[[#This Row],[Currency]]="EUR",VLOOKUP(Energy[[#This Row],[ISO]],'EXCH to USD 2022'!A:D,4,FALSE)="N"),(E256/'EXCH to USD 2022'!$F$25),E256/VLOOKUP(C256,'EXCH to USD 2022'!A:F,3,FALSE)))</f>
        <v>6637785.5548542337</v>
      </c>
      <c r="P256" s="197"/>
      <c r="Q256" s="51" t="s">
        <v>698</v>
      </c>
      <c r="R256" s="123">
        <v>44904</v>
      </c>
      <c r="S256" s="51" t="s">
        <v>6</v>
      </c>
      <c r="T256" s="51">
        <v>1</v>
      </c>
    </row>
    <row r="257" spans="1:20" s="66" customFormat="1" ht="247.5">
      <c r="A257" s="118">
        <f t="shared" si="4"/>
        <v>255</v>
      </c>
      <c r="B257" s="109" t="s">
        <v>714</v>
      </c>
      <c r="C257" s="109" t="s">
        <v>715</v>
      </c>
      <c r="D257" s="108" t="s">
        <v>716</v>
      </c>
      <c r="E257" s="50">
        <v>450000000</v>
      </c>
      <c r="F257" s="51" t="s">
        <v>92</v>
      </c>
      <c r="G257" s="117">
        <v>44593</v>
      </c>
      <c r="H257" s="117">
        <v>44896</v>
      </c>
      <c r="I257" s="119">
        <f>IFERROR(IF(Energy[[#This Row],[Start date]]="","0",DATEDIF(Energy[[#This Row],[Start date]],Energy[[#This Row],[End date]],"m")+1),"Open-ended")</f>
        <v>11</v>
      </c>
      <c r="J257" s="51" t="s">
        <v>70</v>
      </c>
      <c r="K257" s="51" t="s">
        <v>49</v>
      </c>
      <c r="L257" s="51" t="s">
        <v>50</v>
      </c>
      <c r="M257" s="51"/>
      <c r="N257" s="51" t="s">
        <v>365</v>
      </c>
      <c r="O257" s="106">
        <f>IF(Energy[[#This Row],[Currency]]="USD",E257,IF(AND(Energy[[#This Row],[Currency]]="EUR",VLOOKUP(Energy[[#This Row],[ISO]],'EXCH to USD 2022'!A:D,4,FALSE)="N"),(E257/'EXCH to USD 2022'!$F$25),E257/VLOOKUP(C257,'EXCH to USD 2022'!A:F,3,FALSE)))</f>
        <v>473001345.95160812</v>
      </c>
      <c r="P257" s="109" t="s">
        <v>717</v>
      </c>
      <c r="Q257" s="51" t="s">
        <v>718</v>
      </c>
      <c r="R257" s="123">
        <v>44904</v>
      </c>
      <c r="S257" s="51" t="s">
        <v>6</v>
      </c>
      <c r="T257" s="51">
        <v>1</v>
      </c>
    </row>
    <row r="258" spans="1:20" s="66" customFormat="1" ht="33.75">
      <c r="A258" s="118">
        <f t="shared" si="4"/>
        <v>256</v>
      </c>
      <c r="B258" s="109" t="s">
        <v>714</v>
      </c>
      <c r="C258" s="109" t="s">
        <v>715</v>
      </c>
      <c r="D258" s="108" t="s">
        <v>719</v>
      </c>
      <c r="E258" s="50">
        <v>0</v>
      </c>
      <c r="F258" s="51" t="s">
        <v>92</v>
      </c>
      <c r="G258" s="117">
        <v>44835</v>
      </c>
      <c r="H258" s="117">
        <v>44896</v>
      </c>
      <c r="I258" s="119">
        <f>IFERROR(IF(Energy[[#This Row],[Start date]]="","0",DATEDIF(Energy[[#This Row],[Start date]],Energy[[#This Row],[End date]],"m")+1),"Open-ended")</f>
        <v>3</v>
      </c>
      <c r="J258" s="51" t="s">
        <v>107</v>
      </c>
      <c r="K258" s="51"/>
      <c r="L258" s="51" t="s">
        <v>163</v>
      </c>
      <c r="M258" s="51" t="s">
        <v>720</v>
      </c>
      <c r="N258" s="51" t="s">
        <v>86</v>
      </c>
      <c r="O258" s="106">
        <f>IF(Energy[[#This Row],[Currency]]="USD",E258,IF(AND(Energy[[#This Row],[Currency]]="EUR",VLOOKUP(Energy[[#This Row],[ISO]],'EXCH to USD 2022'!A:D,4,FALSE)="N"),(E258/'EXCH to USD 2022'!$F$25),E258/VLOOKUP(C258,'EXCH to USD 2022'!A:F,3,FALSE)))</f>
        <v>0</v>
      </c>
      <c r="P258" s="109"/>
      <c r="Q258" s="51"/>
      <c r="R258" s="123">
        <v>44904</v>
      </c>
      <c r="S258" s="51" t="s">
        <v>6</v>
      </c>
      <c r="T258" s="51">
        <v>1</v>
      </c>
    </row>
    <row r="259" spans="1:20" s="66" customFormat="1" ht="146.25">
      <c r="A259" s="118">
        <f t="shared" si="4"/>
        <v>257</v>
      </c>
      <c r="B259" s="109" t="s">
        <v>714</v>
      </c>
      <c r="C259" s="109" t="s">
        <v>715</v>
      </c>
      <c r="D259" s="108" t="s">
        <v>721</v>
      </c>
      <c r="E259" s="50">
        <v>0</v>
      </c>
      <c r="F259" s="51" t="s">
        <v>92</v>
      </c>
      <c r="G259" s="117">
        <v>44409</v>
      </c>
      <c r="H259" s="117"/>
      <c r="I259" s="119" t="str">
        <f>IFERROR(IF(Energy[[#This Row],[Start date]]="","0",DATEDIF(Energy[[#This Row],[Start date]],Energy[[#This Row],[End date]],"m")+1),"Open-ended")</f>
        <v>Open-ended</v>
      </c>
      <c r="J259" s="51" t="s">
        <v>48</v>
      </c>
      <c r="K259" s="51" t="s">
        <v>49</v>
      </c>
      <c r="L259" s="51" t="s">
        <v>50</v>
      </c>
      <c r="M259" s="51"/>
      <c r="N259" s="51" t="s">
        <v>86</v>
      </c>
      <c r="O259" s="106">
        <f>IF(Energy[[#This Row],[Currency]]="USD",E259,IF(AND(Energy[[#This Row],[Currency]]="EUR",VLOOKUP(Energy[[#This Row],[ISO]],'EXCH to USD 2022'!A:D,4,FALSE)="N"),(E259/'EXCH to USD 2022'!$F$25),E259/VLOOKUP(C259,'EXCH to USD 2022'!A:F,3,FALSE)))</f>
        <v>0</v>
      </c>
      <c r="P259" s="109" t="s">
        <v>722</v>
      </c>
      <c r="Q259" s="51" t="s">
        <v>723</v>
      </c>
      <c r="R259" s="123">
        <v>44904</v>
      </c>
      <c r="S259" s="51" t="s">
        <v>6</v>
      </c>
      <c r="T259" s="51">
        <v>1</v>
      </c>
    </row>
    <row r="260" spans="1:20" s="66" customFormat="1" ht="56.25">
      <c r="A260" s="118">
        <f t="shared" si="4"/>
        <v>258</v>
      </c>
      <c r="B260" s="109" t="s">
        <v>714</v>
      </c>
      <c r="C260" s="109" t="s">
        <v>715</v>
      </c>
      <c r="D260" s="108" t="s">
        <v>724</v>
      </c>
      <c r="E260" s="50">
        <v>0</v>
      </c>
      <c r="F260" s="51" t="s">
        <v>92</v>
      </c>
      <c r="G260" s="117">
        <v>44409</v>
      </c>
      <c r="H260" s="117"/>
      <c r="I260" s="119" t="str">
        <f>IFERROR(IF(Energy[[#This Row],[Start date]]="","0",DATEDIF(Energy[[#This Row],[Start date]],Energy[[#This Row],[End date]],"m")+1),"Open-ended")</f>
        <v>Open-ended</v>
      </c>
      <c r="J260" s="51" t="s">
        <v>48</v>
      </c>
      <c r="K260" s="51" t="s">
        <v>61</v>
      </c>
      <c r="L260" s="51" t="s">
        <v>50</v>
      </c>
      <c r="M260" s="51"/>
      <c r="N260" s="51" t="s">
        <v>86</v>
      </c>
      <c r="O260" s="106">
        <f>IF(Energy[[#This Row],[Currency]]="USD",E260,IF(AND(Energy[[#This Row],[Currency]]="EUR",VLOOKUP(Energy[[#This Row],[ISO]],'EXCH to USD 2022'!A:D,4,FALSE)="N"),(E260/'EXCH to USD 2022'!$F$25),E260/VLOOKUP(C260,'EXCH to USD 2022'!A:F,3,FALSE)))</f>
        <v>0</v>
      </c>
      <c r="P260" s="109"/>
      <c r="Q260" s="51"/>
      <c r="R260" s="123">
        <v>44904</v>
      </c>
      <c r="S260" s="51" t="s">
        <v>6</v>
      </c>
      <c r="T260" s="51">
        <v>1</v>
      </c>
    </row>
    <row r="261" spans="1:20" s="66" customFormat="1" ht="168.75">
      <c r="A261" s="118">
        <f t="shared" si="4"/>
        <v>259</v>
      </c>
      <c r="B261" s="109" t="s">
        <v>714</v>
      </c>
      <c r="C261" s="109" t="s">
        <v>715</v>
      </c>
      <c r="D261" s="108" t="s">
        <v>725</v>
      </c>
      <c r="E261" s="50">
        <v>0</v>
      </c>
      <c r="F261" s="51" t="s">
        <v>92</v>
      </c>
      <c r="G261" s="117">
        <v>44652</v>
      </c>
      <c r="H261" s="117">
        <v>45261</v>
      </c>
      <c r="I261" s="119">
        <f>IFERROR(IF(Energy[[#This Row],[Start date]]="","0",DATEDIF(Energy[[#This Row],[Start date]],Energy[[#This Row],[End date]],"m")+1),"Open-ended")</f>
        <v>21</v>
      </c>
      <c r="J261" s="51" t="s">
        <v>48</v>
      </c>
      <c r="K261" s="51" t="s">
        <v>61</v>
      </c>
      <c r="L261" s="51" t="s">
        <v>50</v>
      </c>
      <c r="M261" s="51"/>
      <c r="N261" s="51" t="s">
        <v>51</v>
      </c>
      <c r="O261" s="106">
        <f>IF(Energy[[#This Row],[Currency]]="USD",E261,IF(AND(Energy[[#This Row],[Currency]]="EUR",VLOOKUP(Energy[[#This Row],[ISO]],'EXCH to USD 2022'!A:D,4,FALSE)="N"),(E261/'EXCH to USD 2022'!$F$25),E261/VLOOKUP(C261,'EXCH to USD 2022'!A:F,3,FALSE)))</f>
        <v>0</v>
      </c>
      <c r="P261" s="109"/>
      <c r="Q261" s="51" t="s">
        <v>726</v>
      </c>
      <c r="R261" s="123">
        <v>44904</v>
      </c>
      <c r="S261" s="51" t="s">
        <v>6</v>
      </c>
      <c r="T261" s="51">
        <v>1</v>
      </c>
    </row>
    <row r="262" spans="1:20" s="66" customFormat="1" ht="78.75">
      <c r="A262" s="118">
        <f t="shared" si="4"/>
        <v>260</v>
      </c>
      <c r="B262" s="109" t="s">
        <v>714</v>
      </c>
      <c r="C262" s="109" t="s">
        <v>715</v>
      </c>
      <c r="D262" s="108" t="s">
        <v>727</v>
      </c>
      <c r="E262" s="50">
        <v>350000000</v>
      </c>
      <c r="F262" s="51" t="s">
        <v>92</v>
      </c>
      <c r="G262" s="117">
        <v>44652</v>
      </c>
      <c r="H262" s="117"/>
      <c r="I262" s="119" t="str">
        <f>IFERROR(IF(Energy[[#This Row],[Start date]]="","0",DATEDIF(Energy[[#This Row],[Start date]],Energy[[#This Row],[End date]],"m")+1),"Open-ended")</f>
        <v>Open-ended</v>
      </c>
      <c r="J262" s="51" t="s">
        <v>107</v>
      </c>
      <c r="K262" s="51"/>
      <c r="L262" s="51" t="s">
        <v>163</v>
      </c>
      <c r="M262" s="51"/>
      <c r="N262" s="51" t="s">
        <v>86</v>
      </c>
      <c r="O262" s="106">
        <f>IF(Energy[[#This Row],[Currency]]="USD",E262,IF(AND(Energy[[#This Row],[Currency]]="EUR",VLOOKUP(Energy[[#This Row],[ISO]],'EXCH to USD 2022'!A:D,4,FALSE)="N"),(E262/'EXCH to USD 2022'!$F$25),E262/VLOOKUP(C262,'EXCH to USD 2022'!A:F,3,FALSE)))</f>
        <v>367889935.74013966</v>
      </c>
      <c r="P262" s="54" t="s">
        <v>53</v>
      </c>
      <c r="Q262" s="62" t="s">
        <v>726</v>
      </c>
      <c r="R262" s="123">
        <v>44904</v>
      </c>
      <c r="S262" s="51" t="s">
        <v>6</v>
      </c>
      <c r="T262" s="51">
        <v>1</v>
      </c>
    </row>
    <row r="263" spans="1:20" s="66" customFormat="1" ht="146.25">
      <c r="A263" s="118">
        <f t="shared" si="4"/>
        <v>261</v>
      </c>
      <c r="B263" s="109" t="s">
        <v>714</v>
      </c>
      <c r="C263" s="109" t="s">
        <v>715</v>
      </c>
      <c r="D263" s="108" t="s">
        <v>728</v>
      </c>
      <c r="E263" s="50">
        <v>10000000000</v>
      </c>
      <c r="F263" s="51" t="s">
        <v>92</v>
      </c>
      <c r="G263" s="117">
        <v>44805</v>
      </c>
      <c r="H263" s="117"/>
      <c r="I263" s="119" t="str">
        <f>IFERROR(IF(Energy[[#This Row],[Start date]]="","0",DATEDIF(Energy[[#This Row],[Start date]],Energy[[#This Row],[End date]],"m")+1),"Open-ended")</f>
        <v>Open-ended</v>
      </c>
      <c r="J263" s="51" t="s">
        <v>153</v>
      </c>
      <c r="K263" s="51" t="s">
        <v>354</v>
      </c>
      <c r="L263" s="51" t="s">
        <v>163</v>
      </c>
      <c r="M263" s="51" t="s">
        <v>729</v>
      </c>
      <c r="N263" s="51" t="s">
        <v>86</v>
      </c>
      <c r="O263" s="106">
        <f>IF(Energy[[#This Row],[Currency]]="USD",E263,IF(AND(Energy[[#This Row],[Currency]]="EUR",VLOOKUP(Energy[[#This Row],[ISO]],'EXCH to USD 2022'!A:D,4,FALSE)="N"),(E263/'EXCH to USD 2022'!$F$25),E263/VLOOKUP(C263,'EXCH to USD 2022'!A:F,3,FALSE)))</f>
        <v>10511141021.146847</v>
      </c>
      <c r="P263" s="109"/>
      <c r="Q263" s="51" t="s">
        <v>730</v>
      </c>
      <c r="R263" s="123">
        <v>44904</v>
      </c>
      <c r="S263" s="51" t="s">
        <v>6</v>
      </c>
      <c r="T263" s="51">
        <v>1</v>
      </c>
    </row>
    <row r="264" spans="1:20" s="66" customFormat="1" ht="67.5">
      <c r="A264" s="118">
        <f t="shared" si="4"/>
        <v>262</v>
      </c>
      <c r="B264" s="109" t="s">
        <v>714</v>
      </c>
      <c r="C264" s="109" t="s">
        <v>715</v>
      </c>
      <c r="D264" s="108" t="s">
        <v>731</v>
      </c>
      <c r="E264" s="50">
        <v>0</v>
      </c>
      <c r="F264" s="51" t="s">
        <v>92</v>
      </c>
      <c r="G264" s="117">
        <v>44652</v>
      </c>
      <c r="H264" s="117">
        <v>45261</v>
      </c>
      <c r="I264" s="119">
        <f>IFERROR(IF(Energy[[#This Row],[Start date]]="","0",DATEDIF(Energy[[#This Row],[Start date]],Energy[[#This Row],[End date]],"m")+1),"Open-ended")</f>
        <v>21</v>
      </c>
      <c r="J264" s="51" t="s">
        <v>107</v>
      </c>
      <c r="K264" s="51"/>
      <c r="L264" s="51" t="s">
        <v>50</v>
      </c>
      <c r="M264" s="51"/>
      <c r="N264" s="51" t="s">
        <v>51</v>
      </c>
      <c r="O264" s="106">
        <f>IF(Energy[[#This Row],[Currency]]="USD",E264,IF(AND(Energy[[#This Row],[Currency]]="EUR",VLOOKUP(Energy[[#This Row],[ISO]],'EXCH to USD 2022'!A:D,4,FALSE)="N"),(E264/'EXCH to USD 2022'!$F$25),E264/VLOOKUP(C264,'EXCH to USD 2022'!A:F,3,FALSE)))</f>
        <v>0</v>
      </c>
      <c r="P264" s="109"/>
      <c r="Q264" s="51"/>
      <c r="R264" s="123">
        <v>44904</v>
      </c>
      <c r="S264" s="51" t="s">
        <v>6</v>
      </c>
      <c r="T264" s="51">
        <v>1</v>
      </c>
    </row>
    <row r="265" spans="1:20" s="66" customFormat="1" ht="78.75">
      <c r="A265" s="118">
        <f t="shared" si="4"/>
        <v>263</v>
      </c>
      <c r="B265" s="109" t="s">
        <v>714</v>
      </c>
      <c r="C265" s="109" t="s">
        <v>715</v>
      </c>
      <c r="D265" s="108" t="s">
        <v>732</v>
      </c>
      <c r="E265" s="50">
        <v>60000000</v>
      </c>
      <c r="F265" s="51" t="s">
        <v>92</v>
      </c>
      <c r="G265" s="117">
        <v>44562</v>
      </c>
      <c r="H265" s="117">
        <v>45261</v>
      </c>
      <c r="I265" s="119">
        <f>IFERROR(IF(Energy[[#This Row],[Start date]]="","0",DATEDIF(Energy[[#This Row],[Start date]],Energy[[#This Row],[End date]],"m")+1),"Open-ended")</f>
        <v>24</v>
      </c>
      <c r="J265" s="51" t="s">
        <v>107</v>
      </c>
      <c r="K265" s="51"/>
      <c r="L265" s="51" t="s">
        <v>50</v>
      </c>
      <c r="M265" s="51"/>
      <c r="N265" s="51" t="s">
        <v>51</v>
      </c>
      <c r="O265" s="106">
        <f>IF(Energy[[#This Row],[Currency]]="USD",E265,IF(AND(Energy[[#This Row],[Currency]]="EUR",VLOOKUP(Energy[[#This Row],[ISO]],'EXCH to USD 2022'!A:D,4,FALSE)="N"),(E265/'EXCH to USD 2022'!$F$25),E265/VLOOKUP(C265,'EXCH to USD 2022'!A:F,3,FALSE)))</f>
        <v>63066846.126881085</v>
      </c>
      <c r="P265" s="109"/>
      <c r="Q265" s="98" t="s">
        <v>733</v>
      </c>
      <c r="R265" s="153">
        <v>44952</v>
      </c>
      <c r="S265" s="51" t="s">
        <v>6</v>
      </c>
      <c r="T265" s="51">
        <v>1</v>
      </c>
    </row>
    <row r="266" spans="1:20" s="66" customFormat="1" ht="33.75">
      <c r="A266" s="118">
        <f t="shared" si="4"/>
        <v>264</v>
      </c>
      <c r="B266" s="109" t="s">
        <v>714</v>
      </c>
      <c r="C266" s="109" t="s">
        <v>715</v>
      </c>
      <c r="D266" s="108" t="s">
        <v>734</v>
      </c>
      <c r="E266" s="63">
        <v>265000000</v>
      </c>
      <c r="F266" s="51" t="s">
        <v>92</v>
      </c>
      <c r="G266" s="117">
        <v>44927</v>
      </c>
      <c r="H266" s="117">
        <v>45046</v>
      </c>
      <c r="I266" s="119">
        <f>IFERROR(IF(Energy[[#This Row],[Start date]]="","0",DATEDIF(Energy[[#This Row],[Start date]],Energy[[#This Row],[End date]],"m")+1),"Open-ended")</f>
        <v>4</v>
      </c>
      <c r="J266" s="54" t="s">
        <v>54</v>
      </c>
      <c r="K266" s="54" t="s">
        <v>49</v>
      </c>
      <c r="L266" s="54" t="s">
        <v>98</v>
      </c>
      <c r="M266" s="54"/>
      <c r="N266" s="51" t="s">
        <v>2150</v>
      </c>
      <c r="O266" s="106">
        <f>IF(Energy[[#This Row],[Currency]]="USD",E266,IF(AND(Energy[[#This Row],[Currency]]="EUR",VLOOKUP(Energy[[#This Row],[ISO]],'EXCH to USD 2022'!A:D,4,FALSE)="N"),(E266/'EXCH to USD 2022'!$F$25),E266/VLOOKUP(C266,'EXCH to USD 2022'!A:F,3,FALSE)))</f>
        <v>278545237.06039143</v>
      </c>
      <c r="P266" s="51"/>
      <c r="Q266" s="64" t="s">
        <v>735</v>
      </c>
      <c r="R266" s="153">
        <v>44952</v>
      </c>
      <c r="S266" s="51" t="s">
        <v>6</v>
      </c>
      <c r="T266" s="51">
        <v>2</v>
      </c>
    </row>
    <row r="267" spans="1:20" s="66" customFormat="1" ht="45">
      <c r="A267" s="118">
        <f t="shared" si="4"/>
        <v>265</v>
      </c>
      <c r="B267" s="109" t="s">
        <v>714</v>
      </c>
      <c r="C267" s="109" t="s">
        <v>715</v>
      </c>
      <c r="D267" s="108" t="s">
        <v>736</v>
      </c>
      <c r="E267" s="63">
        <v>85000000</v>
      </c>
      <c r="F267" s="51" t="s">
        <v>92</v>
      </c>
      <c r="G267" s="117">
        <v>44927</v>
      </c>
      <c r="H267" s="117">
        <v>45261</v>
      </c>
      <c r="I267" s="119">
        <f>IFERROR(IF(Energy[[#This Row],[Start date]]="","0",DATEDIF(Energy[[#This Row],[Start date]],Energy[[#This Row],[End date]],"m")+1),"Open-ended")</f>
        <v>12</v>
      </c>
      <c r="J267" s="54" t="s">
        <v>54</v>
      </c>
      <c r="K267" s="54" t="s">
        <v>55</v>
      </c>
      <c r="L267" s="54" t="s">
        <v>98</v>
      </c>
      <c r="M267" s="54"/>
      <c r="N267" s="51" t="s">
        <v>86</v>
      </c>
      <c r="O267" s="106">
        <f>IF(Energy[[#This Row],[Currency]]="USD",E267,IF(AND(Energy[[#This Row],[Currency]]="EUR",VLOOKUP(Energy[[#This Row],[ISO]],'EXCH to USD 2022'!A:D,4,FALSE)="N"),(E267/'EXCH to USD 2022'!$F$25),E267/VLOOKUP(C267,'EXCH to USD 2022'!A:F,3,FALSE)))</f>
        <v>89344698.679748207</v>
      </c>
      <c r="P267" s="51"/>
      <c r="Q267" s="64" t="s">
        <v>735</v>
      </c>
      <c r="R267" s="153">
        <v>44952</v>
      </c>
      <c r="S267" s="51" t="s">
        <v>6</v>
      </c>
      <c r="T267" s="51">
        <v>2</v>
      </c>
    </row>
    <row r="268" spans="1:20" s="66" customFormat="1" ht="22.5">
      <c r="A268" s="118">
        <f t="shared" si="4"/>
        <v>266</v>
      </c>
      <c r="B268" s="109" t="s">
        <v>714</v>
      </c>
      <c r="C268" s="109" t="s">
        <v>715</v>
      </c>
      <c r="D268" s="48" t="s">
        <v>737</v>
      </c>
      <c r="E268" s="63">
        <v>219000000</v>
      </c>
      <c r="F268" s="51" t="s">
        <v>92</v>
      </c>
      <c r="G268" s="117">
        <v>44621</v>
      </c>
      <c r="H268" s="117">
        <v>44926</v>
      </c>
      <c r="I268" s="119">
        <f>IFERROR(IF(Energy[[#This Row],[Start date]]="","0",DATEDIF(Energy[[#This Row],[Start date]],Energy[[#This Row],[End date]],"m")+1),"Open-ended")</f>
        <v>10</v>
      </c>
      <c r="J268" s="51" t="s">
        <v>153</v>
      </c>
      <c r="K268" s="51" t="s">
        <v>154</v>
      </c>
      <c r="L268" s="51" t="s">
        <v>192</v>
      </c>
      <c r="N268" s="51" t="s">
        <v>57</v>
      </c>
      <c r="O268" s="106">
        <f>IF(Energy[[#This Row],[Currency]]="USD",E268,IF(AND(Energy[[#This Row],[Currency]]="EUR",VLOOKUP(Energy[[#This Row],[ISO]],'EXCH to USD 2022'!A:D,4,FALSE)="N"),(E268/'EXCH to USD 2022'!$F$25),E268/VLOOKUP(C268,'EXCH to USD 2022'!A:F,3,FALSE)))</f>
        <v>230193988.36311597</v>
      </c>
      <c r="P268" s="51"/>
      <c r="Q268" s="51" t="s">
        <v>738</v>
      </c>
      <c r="R268" s="153">
        <v>45028</v>
      </c>
      <c r="S268" s="51" t="s">
        <v>6</v>
      </c>
      <c r="T268" s="51">
        <v>3</v>
      </c>
    </row>
    <row r="269" spans="1:20" s="66" customFormat="1" ht="22.5">
      <c r="A269" s="118">
        <f t="shared" si="4"/>
        <v>267</v>
      </c>
      <c r="B269" s="109" t="s">
        <v>714</v>
      </c>
      <c r="C269" s="109" t="s">
        <v>715</v>
      </c>
      <c r="D269" s="48" t="s">
        <v>739</v>
      </c>
      <c r="E269" s="63">
        <v>75000000</v>
      </c>
      <c r="F269" s="51" t="s">
        <v>92</v>
      </c>
      <c r="G269" s="117">
        <v>44621</v>
      </c>
      <c r="H269" s="117">
        <v>44926</v>
      </c>
      <c r="I269" s="119">
        <f>IFERROR(IF(Energy[[#This Row],[Start date]]="","0",DATEDIF(Energy[[#This Row],[Start date]],Energy[[#This Row],[End date]],"m")+1),"Open-ended")</f>
        <v>10</v>
      </c>
      <c r="J269" s="51" t="s">
        <v>153</v>
      </c>
      <c r="K269" s="51" t="s">
        <v>154</v>
      </c>
      <c r="L269" s="51" t="s">
        <v>375</v>
      </c>
      <c r="N269" s="51" t="s">
        <v>57</v>
      </c>
      <c r="O269" s="106">
        <f>IF(Energy[[#This Row],[Currency]]="USD",E269,IF(AND(Energy[[#This Row],[Currency]]="EUR",VLOOKUP(Energy[[#This Row],[ISO]],'EXCH to USD 2022'!A:D,4,FALSE)="N"),(E269/'EXCH to USD 2022'!$F$25),E269/VLOOKUP(C269,'EXCH to USD 2022'!A:F,3,FALSE)))</f>
        <v>78833557.658601359</v>
      </c>
      <c r="P269" s="51"/>
      <c r="Q269" s="51" t="s">
        <v>738</v>
      </c>
      <c r="R269" s="153">
        <v>45028</v>
      </c>
      <c r="S269" s="51" t="s">
        <v>6</v>
      </c>
      <c r="T269" s="51">
        <v>3</v>
      </c>
    </row>
    <row r="270" spans="1:20" s="66" customFormat="1" ht="22.5">
      <c r="A270" s="118">
        <f t="shared" si="4"/>
        <v>268</v>
      </c>
      <c r="B270" s="109" t="s">
        <v>714</v>
      </c>
      <c r="C270" s="109" t="s">
        <v>715</v>
      </c>
      <c r="D270" s="48" t="s">
        <v>740</v>
      </c>
      <c r="E270" s="63">
        <v>290000000</v>
      </c>
      <c r="F270" s="51" t="s">
        <v>92</v>
      </c>
      <c r="G270" s="117">
        <v>44927</v>
      </c>
      <c r="H270" s="117">
        <v>45017</v>
      </c>
      <c r="I270" s="119">
        <f>IFERROR(IF(Energy[[#This Row],[Start date]]="","0",DATEDIF(Energy[[#This Row],[Start date]],Energy[[#This Row],[End date]],"m")+1),"Open-ended")</f>
        <v>4</v>
      </c>
      <c r="J270" s="51" t="s">
        <v>54</v>
      </c>
      <c r="K270" s="51" t="s">
        <v>49</v>
      </c>
      <c r="L270" s="51" t="s">
        <v>98</v>
      </c>
      <c r="N270" s="51" t="s">
        <v>86</v>
      </c>
      <c r="O270" s="106">
        <f>IF(Energy[[#This Row],[Currency]]="USD",E270,IF(AND(Energy[[#This Row],[Currency]]="EUR",VLOOKUP(Energy[[#This Row],[ISO]],'EXCH to USD 2022'!A:D,4,FALSE)="N"),(E270/'EXCH to USD 2022'!$F$25),E270/VLOOKUP(C270,'EXCH to USD 2022'!A:F,3,FALSE)))</f>
        <v>304823089.61325854</v>
      </c>
      <c r="P270" s="51"/>
      <c r="Q270" s="51" t="s">
        <v>738</v>
      </c>
      <c r="R270" s="153">
        <v>45028</v>
      </c>
      <c r="S270" s="51" t="s">
        <v>6</v>
      </c>
      <c r="T270" s="51">
        <v>3</v>
      </c>
    </row>
    <row r="271" spans="1:20" s="66" customFormat="1" ht="11.25">
      <c r="A271" s="118">
        <f t="shared" si="4"/>
        <v>269</v>
      </c>
      <c r="B271" s="109" t="s">
        <v>714</v>
      </c>
      <c r="C271" s="109" t="s">
        <v>715</v>
      </c>
      <c r="D271" s="48" t="s">
        <v>741</v>
      </c>
      <c r="E271" s="63">
        <v>60000000</v>
      </c>
      <c r="F271" s="51" t="s">
        <v>92</v>
      </c>
      <c r="G271" s="117">
        <v>44927</v>
      </c>
      <c r="H271" s="117">
        <v>45017</v>
      </c>
      <c r="I271" s="119">
        <f>IFERROR(IF(Energy[[#This Row],[Start date]]="","0",DATEDIF(Energy[[#This Row],[Start date]],Energy[[#This Row],[End date]],"m")+1),"Open-ended")</f>
        <v>4</v>
      </c>
      <c r="J271" s="51" t="s">
        <v>54</v>
      </c>
      <c r="K271" s="51" t="s">
        <v>49</v>
      </c>
      <c r="L271" s="51" t="s">
        <v>98</v>
      </c>
      <c r="N271" s="51" t="s">
        <v>57</v>
      </c>
      <c r="O271" s="106">
        <f>IF(Energy[[#This Row],[Currency]]="USD",E271,IF(AND(Energy[[#This Row],[Currency]]="EUR",VLOOKUP(Energy[[#This Row],[ISO]],'EXCH to USD 2022'!A:D,4,FALSE)="N"),(E271/'EXCH to USD 2022'!$F$25),E271/VLOOKUP(C271,'EXCH to USD 2022'!A:F,3,FALSE)))</f>
        <v>63066846.126881085</v>
      </c>
      <c r="P271" s="51"/>
      <c r="Q271" s="51" t="s">
        <v>738</v>
      </c>
      <c r="R271" s="153">
        <v>45028</v>
      </c>
      <c r="S271" s="51" t="s">
        <v>6</v>
      </c>
      <c r="T271" s="51">
        <v>3</v>
      </c>
    </row>
    <row r="272" spans="1:20" s="66" customFormat="1" ht="56.25">
      <c r="A272" s="118">
        <f t="shared" si="4"/>
        <v>270</v>
      </c>
      <c r="B272" s="109" t="s">
        <v>742</v>
      </c>
      <c r="C272" s="109" t="s">
        <v>743</v>
      </c>
      <c r="D272" s="162" t="s">
        <v>744</v>
      </c>
      <c r="E272" s="145">
        <v>3800000000</v>
      </c>
      <c r="F272" s="66" t="s">
        <v>92</v>
      </c>
      <c r="G272" s="188">
        <v>44470</v>
      </c>
      <c r="H272" s="188">
        <v>44531</v>
      </c>
      <c r="I272" s="119">
        <f>IFERROR(IF(Energy[[#This Row],[Start date]]="","0",DATEDIF(Energy[[#This Row],[Start date]],Energy[[#This Row],[End date]],"m")+1),"Open-ended")</f>
        <v>3</v>
      </c>
      <c r="J272" s="51" t="s">
        <v>70</v>
      </c>
      <c r="K272" s="51" t="s">
        <v>55</v>
      </c>
      <c r="L272" s="51" t="s">
        <v>56</v>
      </c>
      <c r="M272" s="51" t="s">
        <v>103</v>
      </c>
      <c r="N272" s="51" t="s">
        <v>94</v>
      </c>
      <c r="O272" s="106">
        <f>IF(Energy[[#This Row],[Currency]]="USD",E272,IF(AND(Energy[[#This Row],[Currency]]="EUR",VLOOKUP(Energy[[#This Row],[ISO]],'EXCH to USD 2022'!A:D,4,FALSE)="N"),(E272/'EXCH to USD 2022'!$F$25),E272/VLOOKUP(C272,'EXCH to USD 2022'!A:F,3,FALSE)))</f>
        <v>3994233588.0358019</v>
      </c>
      <c r="P272" s="109"/>
      <c r="Q272" s="98" t="s">
        <v>745</v>
      </c>
      <c r="R272" s="153">
        <v>44956</v>
      </c>
      <c r="S272" s="51" t="s">
        <v>6</v>
      </c>
      <c r="T272" s="51">
        <v>1</v>
      </c>
    </row>
    <row r="273" spans="1:20" s="66" customFormat="1" ht="56.25">
      <c r="A273" s="118">
        <f t="shared" si="4"/>
        <v>271</v>
      </c>
      <c r="B273" s="109" t="s">
        <v>742</v>
      </c>
      <c r="C273" s="109" t="s">
        <v>743</v>
      </c>
      <c r="D273" s="162" t="s">
        <v>746</v>
      </c>
      <c r="E273" s="145">
        <v>400000000</v>
      </c>
      <c r="F273" s="66" t="s">
        <v>92</v>
      </c>
      <c r="G273" s="188">
        <v>44470</v>
      </c>
      <c r="H273" s="188">
        <v>44531</v>
      </c>
      <c r="I273" s="119">
        <f>IFERROR(IF(Energy[[#This Row],[Start date]]="","0",DATEDIF(Energy[[#This Row],[Start date]],Energy[[#This Row],[End date]],"m")+1),"Open-ended")</f>
        <v>3</v>
      </c>
      <c r="J273" s="51" t="s">
        <v>48</v>
      </c>
      <c r="K273" s="51" t="s">
        <v>61</v>
      </c>
      <c r="L273" s="51" t="s">
        <v>98</v>
      </c>
      <c r="M273" s="51"/>
      <c r="N273" s="51" t="s">
        <v>78</v>
      </c>
      <c r="O273" s="106">
        <f>IF(Energy[[#This Row],[Currency]]="USD",E273,IF(AND(Energy[[#This Row],[Currency]]="EUR",VLOOKUP(Energy[[#This Row],[ISO]],'EXCH to USD 2022'!A:D,4,FALSE)="N"),(E273/'EXCH to USD 2022'!$F$25),E273/VLOOKUP(C273,'EXCH to USD 2022'!A:F,3,FALSE)))</f>
        <v>420445640.84587389</v>
      </c>
      <c r="P273" s="109" t="s">
        <v>747</v>
      </c>
      <c r="Q273" s="51" t="s">
        <v>745</v>
      </c>
      <c r="R273" s="153">
        <v>44956</v>
      </c>
      <c r="S273" s="51" t="s">
        <v>6</v>
      </c>
      <c r="T273" s="51">
        <v>1</v>
      </c>
    </row>
    <row r="274" spans="1:20" s="66" customFormat="1" ht="45">
      <c r="A274" s="118">
        <f t="shared" si="4"/>
        <v>272</v>
      </c>
      <c r="B274" s="109" t="s">
        <v>742</v>
      </c>
      <c r="C274" s="109" t="s">
        <v>743</v>
      </c>
      <c r="D274" s="162" t="s">
        <v>748</v>
      </c>
      <c r="E274" s="145">
        <v>500000000</v>
      </c>
      <c r="F274" s="66" t="s">
        <v>92</v>
      </c>
      <c r="G274" s="188">
        <v>44531</v>
      </c>
      <c r="H274" s="188">
        <v>44531</v>
      </c>
      <c r="I274" s="119">
        <f>IFERROR(IF(Energy[[#This Row],[Start date]]="","0",DATEDIF(Energy[[#This Row],[Start date]],Energy[[#This Row],[End date]],"m")+1),"Open-ended")</f>
        <v>1</v>
      </c>
      <c r="J274" s="51" t="s">
        <v>54</v>
      </c>
      <c r="K274" s="51" t="s">
        <v>55</v>
      </c>
      <c r="L274" s="51" t="s">
        <v>56</v>
      </c>
      <c r="M274" s="51" t="s">
        <v>749</v>
      </c>
      <c r="N274" s="51" t="s">
        <v>94</v>
      </c>
      <c r="O274" s="106">
        <f>IF(Energy[[#This Row],[Currency]]="USD",E274,IF(AND(Energy[[#This Row],[Currency]]="EUR",VLOOKUP(Energy[[#This Row],[ISO]],'EXCH to USD 2022'!A:D,4,FALSE)="N"),(E274/'EXCH to USD 2022'!$F$25),E274/VLOOKUP(C274,'EXCH to USD 2022'!A:F,3,FALSE)))</f>
        <v>525557051.05734235</v>
      </c>
      <c r="P274" s="109"/>
      <c r="Q274" s="51" t="s">
        <v>750</v>
      </c>
      <c r="R274" s="153">
        <v>44956</v>
      </c>
      <c r="S274" s="51" t="s">
        <v>6</v>
      </c>
      <c r="T274" s="51">
        <v>1</v>
      </c>
    </row>
    <row r="275" spans="1:20" s="66" customFormat="1" ht="33.75">
      <c r="A275" s="118">
        <f t="shared" si="4"/>
        <v>273</v>
      </c>
      <c r="B275" s="109" t="s">
        <v>742</v>
      </c>
      <c r="C275" s="109" t="s">
        <v>743</v>
      </c>
      <c r="D275" s="48" t="s">
        <v>751</v>
      </c>
      <c r="E275" s="49">
        <v>1200000000</v>
      </c>
      <c r="F275" s="51" t="s">
        <v>92</v>
      </c>
      <c r="G275" s="117">
        <v>44917</v>
      </c>
      <c r="H275" s="117">
        <v>44917</v>
      </c>
      <c r="I275" s="119">
        <f>IFERROR(IF(Energy[[#This Row],[Start date]]="","0",DATEDIF(Energy[[#This Row],[Start date]],Energy[[#This Row],[End date]],"m")+1),"Open-ended")</f>
        <v>1</v>
      </c>
      <c r="J275" s="66" t="s">
        <v>54</v>
      </c>
      <c r="K275" s="51" t="s">
        <v>55</v>
      </c>
      <c r="L275" s="66" t="s">
        <v>56</v>
      </c>
      <c r="M275" s="66" t="s">
        <v>749</v>
      </c>
      <c r="N275" s="66" t="s">
        <v>94</v>
      </c>
      <c r="O275" s="106">
        <f>IF(Energy[[#This Row],[Currency]]="USD",E275,IF(AND(Energy[[#This Row],[Currency]]="EUR",VLOOKUP(Energy[[#This Row],[ISO]],'EXCH to USD 2022'!A:D,4,FALSE)="N"),(E275/'EXCH to USD 2022'!$F$25),E275/VLOOKUP(C275,'EXCH to USD 2022'!A:F,3,FALSE)))</f>
        <v>1261336922.5376217</v>
      </c>
      <c r="P275" s="109"/>
      <c r="Q275" s="51" t="s">
        <v>752</v>
      </c>
      <c r="R275" s="182">
        <v>45056</v>
      </c>
      <c r="S275" s="51" t="s">
        <v>6</v>
      </c>
      <c r="T275" s="66">
        <v>1</v>
      </c>
    </row>
    <row r="276" spans="1:20" s="66" customFormat="1" ht="56.25">
      <c r="A276" s="118">
        <f t="shared" si="4"/>
        <v>274</v>
      </c>
      <c r="B276" s="109" t="s">
        <v>742</v>
      </c>
      <c r="C276" s="109" t="s">
        <v>743</v>
      </c>
      <c r="D276" s="162" t="s">
        <v>746</v>
      </c>
      <c r="E276" s="49">
        <v>6700000000</v>
      </c>
      <c r="F276" s="66" t="s">
        <v>92</v>
      </c>
      <c r="G276" s="188">
        <v>44562</v>
      </c>
      <c r="H276" s="188">
        <v>44896</v>
      </c>
      <c r="I276" s="119">
        <f>IFERROR(IF(Energy[[#This Row],[Start date]]="","0",DATEDIF(Energy[[#This Row],[Start date]],Energy[[#This Row],[End date]],"m")+1),"Open-ended")</f>
        <v>12</v>
      </c>
      <c r="J276" s="51" t="s">
        <v>48</v>
      </c>
      <c r="K276" s="51" t="s">
        <v>61</v>
      </c>
      <c r="L276" s="51" t="s">
        <v>98</v>
      </c>
      <c r="M276" s="51"/>
      <c r="N276" s="51" t="s">
        <v>78</v>
      </c>
      <c r="O276" s="106">
        <f>IF(Energy[[#This Row],[Currency]]="USD",E276,IF(AND(Energy[[#This Row],[Currency]]="EUR",VLOOKUP(Energy[[#This Row],[ISO]],'EXCH to USD 2022'!A:D,4,FALSE)="N"),(E276/'EXCH to USD 2022'!$F$25),E276/VLOOKUP(C276,'EXCH to USD 2022'!A:F,3,FALSE)))</f>
        <v>7042464484.1683874</v>
      </c>
      <c r="P276" s="109" t="s">
        <v>747</v>
      </c>
      <c r="Q276" s="51" t="s">
        <v>752</v>
      </c>
      <c r="R276" s="182">
        <v>45056</v>
      </c>
      <c r="S276" s="182" t="s">
        <v>6</v>
      </c>
      <c r="T276" s="66">
        <v>1</v>
      </c>
    </row>
    <row r="277" spans="1:20" s="66" customFormat="1" ht="56.25">
      <c r="A277" s="118">
        <f t="shared" si="4"/>
        <v>275</v>
      </c>
      <c r="B277" s="109" t="s">
        <v>742</v>
      </c>
      <c r="C277" s="109" t="s">
        <v>743</v>
      </c>
      <c r="D277" s="162" t="s">
        <v>753</v>
      </c>
      <c r="E277" s="49">
        <v>11200000000</v>
      </c>
      <c r="F277" s="66" t="s">
        <v>92</v>
      </c>
      <c r="G277" s="188">
        <v>44562</v>
      </c>
      <c r="H277" s="188">
        <v>44896</v>
      </c>
      <c r="I277" s="119">
        <f>IFERROR(IF(Energy[[#This Row],[Start date]]="","0",DATEDIF(Energy[[#This Row],[Start date]],Energy[[#This Row],[End date]],"m")+1),"Open-ended")</f>
        <v>12</v>
      </c>
      <c r="J277" s="51" t="s">
        <v>48</v>
      </c>
      <c r="K277" s="51" t="s">
        <v>61</v>
      </c>
      <c r="L277" s="51" t="s">
        <v>50</v>
      </c>
      <c r="M277" s="51"/>
      <c r="N277" s="51" t="s">
        <v>86</v>
      </c>
      <c r="O277" s="106">
        <f>IF(Energy[[#This Row],[Currency]]="USD",E277,IF(AND(Energy[[#This Row],[Currency]]="EUR",VLOOKUP(Energy[[#This Row],[ISO]],'EXCH to USD 2022'!A:D,4,FALSE)="N"),(E277/'EXCH to USD 2022'!$F$25),E277/VLOOKUP(C277,'EXCH to USD 2022'!A:F,3,FALSE)))</f>
        <v>11772477943.684469</v>
      </c>
      <c r="P277" s="109" t="s">
        <v>754</v>
      </c>
      <c r="Q277" s="51" t="s">
        <v>755</v>
      </c>
      <c r="R277" s="182">
        <v>45056</v>
      </c>
      <c r="S277" s="51" t="s">
        <v>6</v>
      </c>
      <c r="T277" s="51">
        <v>1</v>
      </c>
    </row>
    <row r="278" spans="1:20" s="66" customFormat="1" ht="45">
      <c r="A278" s="118">
        <f t="shared" si="4"/>
        <v>276</v>
      </c>
      <c r="B278" s="109" t="s">
        <v>742</v>
      </c>
      <c r="C278" s="109" t="s">
        <v>743</v>
      </c>
      <c r="D278" s="162" t="s">
        <v>756</v>
      </c>
      <c r="E278" s="49">
        <v>3000000000</v>
      </c>
      <c r="F278" s="49" t="s">
        <v>92</v>
      </c>
      <c r="G278" s="117">
        <v>44673</v>
      </c>
      <c r="H278" s="117">
        <v>44764</v>
      </c>
      <c r="I278" s="119">
        <f>IFERROR(IF(Energy[[#This Row],[Start date]]="","0",DATEDIF(Energy[[#This Row],[Start date]],Energy[[#This Row],[End date]],"m")+1),"Open-ended")</f>
        <v>4</v>
      </c>
      <c r="J278" s="51" t="s">
        <v>48</v>
      </c>
      <c r="K278" s="51" t="s">
        <v>61</v>
      </c>
      <c r="L278" s="51" t="s">
        <v>50</v>
      </c>
      <c r="M278" s="51"/>
      <c r="N278" s="51" t="s">
        <v>51</v>
      </c>
      <c r="O278" s="106">
        <f>IF(Energy[[#This Row],[Currency]]="USD",E278,IF(AND(Energy[[#This Row],[Currency]]="EUR",VLOOKUP(Energy[[#This Row],[ISO]],'EXCH to USD 2022'!A:D,4,FALSE)="N"),(E278/'EXCH to USD 2022'!$F$25),E278/VLOOKUP(C278,'EXCH to USD 2022'!A:F,3,FALSE)))</f>
        <v>3153342306.3440542</v>
      </c>
      <c r="P278" s="109"/>
      <c r="Q278" s="51" t="s">
        <v>757</v>
      </c>
      <c r="R278" s="153">
        <v>44956</v>
      </c>
      <c r="S278" s="51" t="s">
        <v>6</v>
      </c>
      <c r="T278" s="51">
        <v>1</v>
      </c>
    </row>
    <row r="279" spans="1:20" s="66" customFormat="1" ht="33.75">
      <c r="A279" s="118">
        <f t="shared" si="4"/>
        <v>277</v>
      </c>
      <c r="B279" s="109" t="s">
        <v>742</v>
      </c>
      <c r="C279" s="109" t="s">
        <v>743</v>
      </c>
      <c r="D279" s="162" t="s">
        <v>758</v>
      </c>
      <c r="E279" s="49">
        <v>4900000000</v>
      </c>
      <c r="F279" s="49" t="s">
        <v>92</v>
      </c>
      <c r="G279" s="117">
        <v>44826</v>
      </c>
      <c r="H279" s="117">
        <v>44917</v>
      </c>
      <c r="I279" s="119">
        <f>IFERROR(IF(Energy[[#This Row],[Start date]]="","0",DATEDIF(Energy[[#This Row],[Start date]],Energy[[#This Row],[End date]],"m")+1),"Open-ended")</f>
        <v>4</v>
      </c>
      <c r="J279" s="51" t="s">
        <v>48</v>
      </c>
      <c r="K279" s="51" t="s">
        <v>61</v>
      </c>
      <c r="L279" s="51" t="s">
        <v>50</v>
      </c>
      <c r="M279" s="51"/>
      <c r="N279" s="51" t="s">
        <v>51</v>
      </c>
      <c r="O279" s="106">
        <f>IF(Energy[[#This Row],[Currency]]="USD",E279,IF(AND(Energy[[#This Row],[Currency]]="EUR",VLOOKUP(Energy[[#This Row],[ISO]],'EXCH to USD 2022'!A:D,4,FALSE)="N"),(E279/'EXCH to USD 2022'!$F$25),E279/VLOOKUP(C279,'EXCH to USD 2022'!A:F,3,FALSE)))</f>
        <v>5150459100.3619547</v>
      </c>
      <c r="P279" s="109"/>
      <c r="Q279" s="51" t="s">
        <v>752</v>
      </c>
      <c r="R279" s="182">
        <v>45056</v>
      </c>
      <c r="S279" s="51" t="s">
        <v>6</v>
      </c>
      <c r="T279" s="51">
        <v>1</v>
      </c>
    </row>
    <row r="280" spans="1:20" s="66" customFormat="1" ht="45">
      <c r="A280" s="118">
        <f t="shared" si="4"/>
        <v>278</v>
      </c>
      <c r="B280" s="109" t="s">
        <v>742</v>
      </c>
      <c r="C280" s="109" t="s">
        <v>743</v>
      </c>
      <c r="D280" s="162" t="s">
        <v>759</v>
      </c>
      <c r="E280" s="145">
        <v>1100000000</v>
      </c>
      <c r="F280" s="66" t="s">
        <v>92</v>
      </c>
      <c r="G280" s="188">
        <v>44805</v>
      </c>
      <c r="H280" s="188">
        <v>44805</v>
      </c>
      <c r="I280" s="119">
        <f>IFERROR(IF(Energy[[#This Row],[Start date]]="","0",DATEDIF(Energy[[#This Row],[Start date]],Energy[[#This Row],[End date]],"m")+1),"Open-ended")</f>
        <v>1</v>
      </c>
      <c r="J280" s="51" t="s">
        <v>70</v>
      </c>
      <c r="K280" s="51" t="s">
        <v>55</v>
      </c>
      <c r="L280" s="51" t="s">
        <v>56</v>
      </c>
      <c r="M280" s="51" t="s">
        <v>760</v>
      </c>
      <c r="N280" s="51" t="s">
        <v>57</v>
      </c>
      <c r="O280" s="106">
        <f>IF(Energy[[#This Row],[Currency]]="USD",E280,IF(AND(Energy[[#This Row],[Currency]]="EUR",VLOOKUP(Energy[[#This Row],[ISO]],'EXCH to USD 2022'!A:D,4,FALSE)="N"),(E280/'EXCH to USD 2022'!$F$25),E280/VLOOKUP(C280,'EXCH to USD 2022'!A:F,3,FALSE)))</f>
        <v>1156225512.3261533</v>
      </c>
      <c r="P280" s="109"/>
      <c r="Q280" s="51" t="s">
        <v>761</v>
      </c>
      <c r="R280" s="153">
        <v>44956</v>
      </c>
      <c r="S280" s="51" t="s">
        <v>6</v>
      </c>
      <c r="T280" s="51">
        <v>1</v>
      </c>
    </row>
    <row r="281" spans="1:20" s="66" customFormat="1" ht="33.75">
      <c r="A281" s="118">
        <f t="shared" si="4"/>
        <v>279</v>
      </c>
      <c r="B281" s="109" t="s">
        <v>742</v>
      </c>
      <c r="C281" s="109" t="s">
        <v>743</v>
      </c>
      <c r="D281" s="162" t="s">
        <v>762</v>
      </c>
      <c r="E281" s="145">
        <v>2300000000</v>
      </c>
      <c r="F281" s="66" t="s">
        <v>92</v>
      </c>
      <c r="G281" s="188">
        <v>44927</v>
      </c>
      <c r="H281" s="188">
        <v>45261</v>
      </c>
      <c r="I281" s="119">
        <f>IFERROR(IF(Energy[[#This Row],[Start date]]="","0",DATEDIF(Energy[[#This Row],[Start date]],Energy[[#This Row],[End date]],"m")+1),"Open-ended")</f>
        <v>12</v>
      </c>
      <c r="J281" s="51" t="s">
        <v>48</v>
      </c>
      <c r="K281" s="51" t="s">
        <v>61</v>
      </c>
      <c r="L281" s="51" t="s">
        <v>98</v>
      </c>
      <c r="M281" s="51"/>
      <c r="N281" s="51" t="s">
        <v>78</v>
      </c>
      <c r="O281" s="106">
        <f>IF(Energy[[#This Row],[Currency]]="USD",E281,IF(AND(Energy[[#This Row],[Currency]]="EUR",VLOOKUP(Energy[[#This Row],[ISO]],'EXCH to USD 2022'!A:D,4,FALSE)="N"),(E281/'EXCH to USD 2022'!$F$25),E281/VLOOKUP(C281,'EXCH to USD 2022'!A:F,3,FALSE)))</f>
        <v>2417562434.8637748</v>
      </c>
      <c r="P281" s="118" t="s">
        <v>763</v>
      </c>
      <c r="Q281" s="118" t="s">
        <v>752</v>
      </c>
      <c r="R281" s="182">
        <v>45056</v>
      </c>
      <c r="S281" s="51" t="s">
        <v>6</v>
      </c>
      <c r="T281" s="51">
        <v>1</v>
      </c>
    </row>
    <row r="282" spans="1:20" s="66" customFormat="1" ht="67.5">
      <c r="A282" s="118">
        <f t="shared" si="4"/>
        <v>280</v>
      </c>
      <c r="B282" s="109" t="s">
        <v>742</v>
      </c>
      <c r="C282" s="109" t="s">
        <v>743</v>
      </c>
      <c r="D282" s="162" t="s">
        <v>764</v>
      </c>
      <c r="E282" s="145">
        <v>20500000000</v>
      </c>
      <c r="F282" s="66" t="s">
        <v>92</v>
      </c>
      <c r="G282" s="188">
        <v>44927</v>
      </c>
      <c r="H282" s="188">
        <v>45261</v>
      </c>
      <c r="I282" s="119">
        <f>IFERROR(IF(Energy[[#This Row],[Start date]]="","0",DATEDIF(Energy[[#This Row],[Start date]],Energy[[#This Row],[End date]],"m")+1),"Open-ended")</f>
        <v>12</v>
      </c>
      <c r="J282" s="51" t="s">
        <v>48</v>
      </c>
      <c r="K282" s="51" t="s">
        <v>61</v>
      </c>
      <c r="L282" s="51" t="s">
        <v>50</v>
      </c>
      <c r="M282" s="51"/>
      <c r="N282" s="51" t="s">
        <v>86</v>
      </c>
      <c r="O282" s="106">
        <f>IF(Energy[[#This Row],[Currency]]="USD",E282,IF(AND(Energy[[#This Row],[Currency]]="EUR",VLOOKUP(Energy[[#This Row],[ISO]],'EXCH to USD 2022'!A:D,4,FALSE)="N"),(E282/'EXCH to USD 2022'!$F$25),E282/VLOOKUP(C282,'EXCH to USD 2022'!A:F,3,FALSE)))</f>
        <v>21547839093.351036</v>
      </c>
      <c r="P282" s="118" t="s">
        <v>765</v>
      </c>
      <c r="Q282" s="118" t="s">
        <v>752</v>
      </c>
      <c r="R282" s="182">
        <v>45056</v>
      </c>
      <c r="S282" s="51" t="s">
        <v>6</v>
      </c>
      <c r="T282" s="51">
        <v>1</v>
      </c>
    </row>
    <row r="283" spans="1:20" s="66" customFormat="1" ht="45">
      <c r="A283" s="118">
        <f t="shared" si="4"/>
        <v>281</v>
      </c>
      <c r="B283" s="109" t="s">
        <v>742</v>
      </c>
      <c r="C283" s="109" t="s">
        <v>743</v>
      </c>
      <c r="D283" s="162" t="s">
        <v>766</v>
      </c>
      <c r="E283" s="145">
        <v>600000000</v>
      </c>
      <c r="F283" s="66" t="s">
        <v>92</v>
      </c>
      <c r="G283" s="188">
        <v>44927</v>
      </c>
      <c r="H283" s="188">
        <v>45261</v>
      </c>
      <c r="I283" s="119">
        <f>IFERROR(IF(Energy[[#This Row],[Start date]]="","0",DATEDIF(Energy[[#This Row],[Start date]],Energy[[#This Row],[End date]],"m")+1),"Open-ended")</f>
        <v>12</v>
      </c>
      <c r="J283" s="51" t="s">
        <v>70</v>
      </c>
      <c r="K283" s="51" t="s">
        <v>55</v>
      </c>
      <c r="L283" s="51" t="s">
        <v>98</v>
      </c>
      <c r="M283" s="51" t="s">
        <v>767</v>
      </c>
      <c r="N283" s="51" t="s">
        <v>768</v>
      </c>
      <c r="O283" s="106">
        <f>IF(Energy[[#This Row],[Currency]]="USD",E283,IF(AND(Energy[[#This Row],[Currency]]="EUR",VLOOKUP(Energy[[#This Row],[ISO]],'EXCH to USD 2022'!A:D,4,FALSE)="N"),(E283/'EXCH to USD 2022'!$F$25),E283/VLOOKUP(C283,'EXCH to USD 2022'!A:F,3,FALSE)))</f>
        <v>630668461.26881087</v>
      </c>
      <c r="P283" s="109"/>
      <c r="Q283" s="51" t="s">
        <v>752</v>
      </c>
      <c r="R283" s="182">
        <v>45056</v>
      </c>
      <c r="S283" s="51" t="s">
        <v>6</v>
      </c>
      <c r="T283" s="51">
        <v>1</v>
      </c>
    </row>
    <row r="284" spans="1:20" s="66" customFormat="1" ht="45">
      <c r="A284" s="118">
        <f t="shared" si="4"/>
        <v>282</v>
      </c>
      <c r="B284" s="109" t="s">
        <v>742</v>
      </c>
      <c r="C284" s="109" t="s">
        <v>743</v>
      </c>
      <c r="D284" s="162" t="s">
        <v>769</v>
      </c>
      <c r="E284" s="145">
        <v>6700000000</v>
      </c>
      <c r="F284" s="66" t="s">
        <v>92</v>
      </c>
      <c r="G284" s="188">
        <v>44713</v>
      </c>
      <c r="H284" s="188">
        <v>44896</v>
      </c>
      <c r="I284" s="119">
        <f>IFERROR(IF(Energy[[#This Row],[Start date]]="","0",DATEDIF(Energy[[#This Row],[Start date]],Energy[[#This Row],[End date]],"m")+1),"Open-ended")</f>
        <v>7</v>
      </c>
      <c r="J284" s="51" t="s">
        <v>70</v>
      </c>
      <c r="K284" s="51" t="s">
        <v>55</v>
      </c>
      <c r="L284" s="51" t="s">
        <v>56</v>
      </c>
      <c r="M284" s="51" t="s">
        <v>770</v>
      </c>
      <c r="N284" s="51" t="s">
        <v>57</v>
      </c>
      <c r="O284" s="106">
        <f>IF(Energy[[#This Row],[Currency]]="USD",E284,IF(AND(Energy[[#This Row],[Currency]]="EUR",VLOOKUP(Energy[[#This Row],[ISO]],'EXCH to USD 2022'!A:D,4,FALSE)="N"),(E284/'EXCH to USD 2022'!$F$25),E284/VLOOKUP(C284,'EXCH to USD 2022'!A:F,3,FALSE)))</f>
        <v>7042464484.1683874</v>
      </c>
      <c r="P284" s="109"/>
      <c r="Q284" s="51" t="s">
        <v>761</v>
      </c>
      <c r="R284" s="153">
        <v>44956</v>
      </c>
      <c r="S284" s="51" t="s">
        <v>6</v>
      </c>
      <c r="T284" s="51">
        <v>1</v>
      </c>
    </row>
    <row r="285" spans="1:20" s="66" customFormat="1" ht="45">
      <c r="A285" s="118">
        <f t="shared" si="4"/>
        <v>283</v>
      </c>
      <c r="B285" s="109" t="s">
        <v>742</v>
      </c>
      <c r="C285" s="109" t="s">
        <v>743</v>
      </c>
      <c r="D285" s="162" t="s">
        <v>771</v>
      </c>
      <c r="E285" s="145">
        <v>1600000000</v>
      </c>
      <c r="F285" s="66" t="s">
        <v>92</v>
      </c>
      <c r="G285" s="188">
        <v>44927</v>
      </c>
      <c r="H285" s="188">
        <v>45261</v>
      </c>
      <c r="I285" s="119">
        <f>IFERROR(IF(Energy[[#This Row],[Start date]]="","0",DATEDIF(Energy[[#This Row],[Start date]],Energy[[#This Row],[End date]],"m")+1),"Open-ended")</f>
        <v>12</v>
      </c>
      <c r="J285" s="51" t="s">
        <v>70</v>
      </c>
      <c r="K285" s="51" t="s">
        <v>55</v>
      </c>
      <c r="L285" s="51" t="s">
        <v>56</v>
      </c>
      <c r="M285" s="51" t="s">
        <v>770</v>
      </c>
      <c r="N285" s="51" t="s">
        <v>57</v>
      </c>
      <c r="O285" s="106">
        <f>IF(Energy[[#This Row],[Currency]]="USD",E285,IF(AND(Energy[[#This Row],[Currency]]="EUR",VLOOKUP(Energy[[#This Row],[ISO]],'EXCH to USD 2022'!A:D,4,FALSE)="N"),(E285/'EXCH to USD 2022'!$F$25),E285/VLOOKUP(C285,'EXCH to USD 2022'!A:F,3,FALSE)))</f>
        <v>1681782563.3834956</v>
      </c>
      <c r="P285" s="109"/>
      <c r="Q285" s="51" t="s">
        <v>761</v>
      </c>
      <c r="R285" s="153">
        <v>44956</v>
      </c>
      <c r="S285" s="51" t="s">
        <v>6</v>
      </c>
      <c r="T285" s="51">
        <v>1</v>
      </c>
    </row>
    <row r="286" spans="1:20" s="66" customFormat="1" ht="33.75">
      <c r="A286" s="118">
        <f t="shared" si="4"/>
        <v>284</v>
      </c>
      <c r="B286" s="109" t="s">
        <v>742</v>
      </c>
      <c r="C286" s="109" t="s">
        <v>743</v>
      </c>
      <c r="D286" s="162" t="s">
        <v>772</v>
      </c>
      <c r="E286" s="145">
        <v>900000000</v>
      </c>
      <c r="F286" s="66" t="s">
        <v>92</v>
      </c>
      <c r="G286" s="188">
        <v>44927</v>
      </c>
      <c r="H286" s="188">
        <v>45261</v>
      </c>
      <c r="I286" s="119">
        <f>IFERROR(IF(Energy[[#This Row],[Start date]]="","0",DATEDIF(Energy[[#This Row],[Start date]],Energy[[#This Row],[End date]],"m")+1),"Open-ended")</f>
        <v>12</v>
      </c>
      <c r="J286" s="51" t="s">
        <v>70</v>
      </c>
      <c r="K286" s="51" t="s">
        <v>55</v>
      </c>
      <c r="L286" s="51" t="s">
        <v>50</v>
      </c>
      <c r="M286" s="51"/>
      <c r="N286" s="51" t="s">
        <v>57</v>
      </c>
      <c r="O286" s="106">
        <f>IF(Energy[[#This Row],[Currency]]="USD",E286,IF(AND(Energy[[#This Row],[Currency]]="EUR",VLOOKUP(Energy[[#This Row],[ISO]],'EXCH to USD 2022'!A:D,4,FALSE)="N"),(E286/'EXCH to USD 2022'!$F$25),E286/VLOOKUP(C286,'EXCH to USD 2022'!A:F,3,FALSE)))</f>
        <v>946002691.90321624</v>
      </c>
      <c r="P286" s="109" t="s">
        <v>773</v>
      </c>
      <c r="Q286" s="51" t="s">
        <v>752</v>
      </c>
      <c r="R286" s="182">
        <v>45056</v>
      </c>
      <c r="S286" s="51" t="s">
        <v>6</v>
      </c>
      <c r="T286" s="51">
        <v>1</v>
      </c>
    </row>
    <row r="287" spans="1:20" s="66" customFormat="1" ht="22.5">
      <c r="A287" s="118">
        <f t="shared" si="4"/>
        <v>285</v>
      </c>
      <c r="B287" s="109" t="s">
        <v>742</v>
      </c>
      <c r="C287" s="109" t="s">
        <v>743</v>
      </c>
      <c r="D287" s="162" t="s">
        <v>774</v>
      </c>
      <c r="E287" s="145">
        <v>900000000</v>
      </c>
      <c r="F287" s="66" t="s">
        <v>92</v>
      </c>
      <c r="G287" s="188">
        <v>44562</v>
      </c>
      <c r="H287" s="188">
        <v>44896</v>
      </c>
      <c r="I287" s="119">
        <f>IFERROR(IF(Energy[[#This Row],[Start date]]="","0",DATEDIF(Energy[[#This Row],[Start date]],Energy[[#This Row],[End date]],"m")+1),"Open-ended")</f>
        <v>12</v>
      </c>
      <c r="J287" s="51" t="s">
        <v>54</v>
      </c>
      <c r="K287" s="51" t="s">
        <v>55</v>
      </c>
      <c r="L287" s="51" t="s">
        <v>101</v>
      </c>
      <c r="M287" s="51" t="s">
        <v>775</v>
      </c>
      <c r="N287" s="51" t="s">
        <v>776</v>
      </c>
      <c r="O287" s="106">
        <f>IF(Energy[[#This Row],[Currency]]="USD",E287,IF(AND(Energy[[#This Row],[Currency]]="EUR",VLOOKUP(Energy[[#This Row],[ISO]],'EXCH to USD 2022'!A:D,4,FALSE)="N"),(E287/'EXCH to USD 2022'!$F$25),E287/VLOOKUP(C287,'EXCH to USD 2022'!A:F,3,FALSE)))</f>
        <v>946002691.90321624</v>
      </c>
      <c r="P287" s="109"/>
      <c r="Q287" s="51" t="s">
        <v>752</v>
      </c>
      <c r="R287" s="182">
        <v>45056</v>
      </c>
      <c r="S287" s="51" t="s">
        <v>6</v>
      </c>
      <c r="T287" s="51">
        <v>1</v>
      </c>
    </row>
    <row r="288" spans="1:20" s="66" customFormat="1" ht="45">
      <c r="A288" s="118">
        <f t="shared" si="4"/>
        <v>286</v>
      </c>
      <c r="B288" s="109" t="s">
        <v>742</v>
      </c>
      <c r="C288" s="109" t="s">
        <v>743</v>
      </c>
      <c r="D288" s="162" t="s">
        <v>777</v>
      </c>
      <c r="E288" s="145">
        <v>400000000</v>
      </c>
      <c r="F288" s="66" t="s">
        <v>92</v>
      </c>
      <c r="G288" s="188">
        <v>44562</v>
      </c>
      <c r="H288" s="188">
        <v>44896</v>
      </c>
      <c r="I288" s="119">
        <f>IFERROR(IF(Energy[[#This Row],[Start date]]="","0",DATEDIF(Energy[[#This Row],[Start date]],Energy[[#This Row],[End date]],"m")+1),"Open-ended")</f>
        <v>12</v>
      </c>
      <c r="J288" s="51" t="s">
        <v>70</v>
      </c>
      <c r="K288" s="51" t="s">
        <v>55</v>
      </c>
      <c r="L288" s="51" t="s">
        <v>98</v>
      </c>
      <c r="M288" s="51" t="s">
        <v>767</v>
      </c>
      <c r="N288" s="51" t="s">
        <v>768</v>
      </c>
      <c r="O288" s="106">
        <f>IF(Energy[[#This Row],[Currency]]="USD",E288,IF(AND(Energy[[#This Row],[Currency]]="EUR",VLOOKUP(Energy[[#This Row],[ISO]],'EXCH to USD 2022'!A:D,4,FALSE)="N"),(E288/'EXCH to USD 2022'!$F$25),E288/VLOOKUP(C288,'EXCH to USD 2022'!A:F,3,FALSE)))</f>
        <v>420445640.84587389</v>
      </c>
      <c r="P288" s="109"/>
      <c r="Q288" s="51" t="s">
        <v>761</v>
      </c>
      <c r="R288" s="153">
        <v>44956</v>
      </c>
      <c r="S288" s="51" t="s">
        <v>6</v>
      </c>
      <c r="T288" s="51">
        <v>1</v>
      </c>
    </row>
    <row r="289" spans="1:20" s="66" customFormat="1" ht="67.5">
      <c r="A289" s="118">
        <f t="shared" si="4"/>
        <v>287</v>
      </c>
      <c r="B289" s="109" t="s">
        <v>742</v>
      </c>
      <c r="C289" s="109" t="s">
        <v>743</v>
      </c>
      <c r="D289" s="162" t="s">
        <v>778</v>
      </c>
      <c r="E289" s="145">
        <v>3600000000</v>
      </c>
      <c r="F289" s="66" t="s">
        <v>92</v>
      </c>
      <c r="G289" s="188">
        <v>44927</v>
      </c>
      <c r="H289" s="188">
        <v>45261</v>
      </c>
      <c r="I289" s="119">
        <f>IFERROR(IF(Energy[[#This Row],[Start date]]="","0",DATEDIF(Energy[[#This Row],[Start date]],Energy[[#This Row],[End date]],"m")+1),"Open-ended")</f>
        <v>12</v>
      </c>
      <c r="J289" s="51" t="s">
        <v>48</v>
      </c>
      <c r="K289" s="51" t="s">
        <v>61</v>
      </c>
      <c r="L289" s="51" t="s">
        <v>276</v>
      </c>
      <c r="M289" s="51" t="s">
        <v>779</v>
      </c>
      <c r="N289" s="51" t="s">
        <v>86</v>
      </c>
      <c r="O289" s="106">
        <f>IF(Energy[[#This Row],[Currency]]="USD",E289,IF(AND(Energy[[#This Row],[Currency]]="EUR",VLOOKUP(Energy[[#This Row],[ISO]],'EXCH to USD 2022'!A:D,4,FALSE)="N"),(E289/'EXCH to USD 2022'!$F$25),E289/VLOOKUP(C289,'EXCH to USD 2022'!A:F,3,FALSE)))</f>
        <v>3784010767.612865</v>
      </c>
      <c r="P289" s="118" t="s">
        <v>780</v>
      </c>
      <c r="Q289" s="210" t="s">
        <v>752</v>
      </c>
      <c r="R289" s="182">
        <v>45056</v>
      </c>
      <c r="S289" s="51" t="s">
        <v>6</v>
      </c>
      <c r="T289" s="51">
        <v>1</v>
      </c>
    </row>
    <row r="290" spans="1:20" s="66" customFormat="1" ht="33.75">
      <c r="A290" s="118">
        <f t="shared" si="4"/>
        <v>288</v>
      </c>
      <c r="B290" s="109" t="s">
        <v>742</v>
      </c>
      <c r="C290" s="109" t="s">
        <v>743</v>
      </c>
      <c r="D290" s="162" t="s">
        <v>781</v>
      </c>
      <c r="E290" s="145">
        <v>4500000000</v>
      </c>
      <c r="F290" s="66" t="s">
        <v>92</v>
      </c>
      <c r="G290" s="188">
        <v>44927</v>
      </c>
      <c r="H290" s="188">
        <v>45261</v>
      </c>
      <c r="I290" s="119">
        <f>IFERROR(IF(Energy[[#This Row],[Start date]]="","0",DATEDIF(Energy[[#This Row],[Start date]],Energy[[#This Row],[End date]],"m")+1),"Open-ended")</f>
        <v>12</v>
      </c>
      <c r="J290" s="51" t="s">
        <v>54</v>
      </c>
      <c r="K290" s="51" t="s">
        <v>55</v>
      </c>
      <c r="L290" s="51" t="s">
        <v>101</v>
      </c>
      <c r="M290" s="51" t="s">
        <v>782</v>
      </c>
      <c r="N290" s="51" t="s">
        <v>225</v>
      </c>
      <c r="O290" s="106">
        <f>IF(Energy[[#This Row],[Currency]]="USD",E290,IF(AND(Energy[[#This Row],[Currency]]="EUR",VLOOKUP(Energy[[#This Row],[ISO]],'EXCH to USD 2022'!A:D,4,FALSE)="N"),(E290/'EXCH to USD 2022'!$F$25),E290/VLOOKUP(C290,'EXCH to USD 2022'!A:F,3,FALSE)))</f>
        <v>4730013459.5160809</v>
      </c>
      <c r="P290" s="109"/>
      <c r="Q290" s="51" t="s">
        <v>752</v>
      </c>
      <c r="R290" s="182">
        <v>45056</v>
      </c>
      <c r="S290" s="51" t="s">
        <v>6</v>
      </c>
      <c r="T290" s="51">
        <v>1</v>
      </c>
    </row>
    <row r="291" spans="1:20" s="66" customFormat="1" ht="38.25" customHeight="1">
      <c r="A291" s="118">
        <f t="shared" si="4"/>
        <v>289</v>
      </c>
      <c r="B291" s="109" t="s">
        <v>742</v>
      </c>
      <c r="C291" s="109" t="s">
        <v>743</v>
      </c>
      <c r="D291" s="162" t="s">
        <v>783</v>
      </c>
      <c r="E291" s="145">
        <v>7000000000</v>
      </c>
      <c r="F291" s="66" t="s">
        <v>92</v>
      </c>
      <c r="G291" s="188">
        <v>44562</v>
      </c>
      <c r="H291" s="188">
        <v>44896</v>
      </c>
      <c r="I291" s="119">
        <f>IFERROR(IF(Energy[[#This Row],[Start date]]="","0",DATEDIF(Energy[[#This Row],[Start date]],Energy[[#This Row],[End date]],"m")+1),"Open-ended")</f>
        <v>12</v>
      </c>
      <c r="J291" s="54" t="s">
        <v>48</v>
      </c>
      <c r="K291" s="54" t="s">
        <v>49</v>
      </c>
      <c r="L291" s="54" t="s">
        <v>98</v>
      </c>
      <c r="M291" s="54"/>
      <c r="N291" s="51" t="s">
        <v>86</v>
      </c>
      <c r="O291" s="106">
        <f>IF(Energy[[#This Row],[Currency]]="USD",E291,IF(AND(Energy[[#This Row],[Currency]]="EUR",VLOOKUP(Energy[[#This Row],[ISO]],'EXCH to USD 2022'!A:D,4,FALSE)="N"),(E291/'EXCH to USD 2022'!$F$25),E291/VLOOKUP(C291,'EXCH to USD 2022'!A:F,3,FALSE)))</f>
        <v>7357798714.8027935</v>
      </c>
      <c r="Q291" s="51" t="s">
        <v>752</v>
      </c>
      <c r="R291" s="182">
        <v>45056</v>
      </c>
      <c r="S291" s="51" t="s">
        <v>6</v>
      </c>
      <c r="T291" s="51">
        <v>2</v>
      </c>
    </row>
    <row r="292" spans="1:20" s="66" customFormat="1" ht="45">
      <c r="A292" s="118">
        <f t="shared" si="4"/>
        <v>290</v>
      </c>
      <c r="B292" s="109" t="s">
        <v>742</v>
      </c>
      <c r="C292" s="109" t="s">
        <v>743</v>
      </c>
      <c r="D292" s="162" t="s">
        <v>784</v>
      </c>
      <c r="E292" s="145">
        <v>8800000000</v>
      </c>
      <c r="F292" s="66" t="s">
        <v>92</v>
      </c>
      <c r="G292" s="188">
        <v>44927</v>
      </c>
      <c r="H292" s="188">
        <v>45261</v>
      </c>
      <c r="I292" s="119">
        <f>IFERROR(IF(Energy[[#This Row],[Start date]]="","0",DATEDIF(Energy[[#This Row],[Start date]],Energy[[#This Row],[End date]],"m")+1),"Open-ended")</f>
        <v>12</v>
      </c>
      <c r="J292" s="54" t="s">
        <v>48</v>
      </c>
      <c r="K292" s="54" t="s">
        <v>49</v>
      </c>
      <c r="L292" s="54" t="s">
        <v>98</v>
      </c>
      <c r="M292" s="54"/>
      <c r="N292" s="51" t="s">
        <v>86</v>
      </c>
      <c r="O292" s="106">
        <f>IF(Energy[[#This Row],[Currency]]="USD",E292,IF(AND(Energy[[#This Row],[Currency]]="EUR",VLOOKUP(Energy[[#This Row],[ISO]],'EXCH to USD 2022'!A:D,4,FALSE)="N"),(E292/'EXCH to USD 2022'!$F$25),E292/VLOOKUP(C292,'EXCH to USD 2022'!A:F,3,FALSE)))</f>
        <v>9249804098.6092262</v>
      </c>
      <c r="Q292" s="51" t="s">
        <v>752</v>
      </c>
      <c r="R292" s="182">
        <v>45056</v>
      </c>
      <c r="S292" s="51" t="s">
        <v>6</v>
      </c>
      <c r="T292" s="51">
        <v>2</v>
      </c>
    </row>
    <row r="293" spans="1:20" s="66" customFormat="1" ht="78.75">
      <c r="A293" s="118">
        <f t="shared" si="4"/>
        <v>291</v>
      </c>
      <c r="B293" s="51" t="s">
        <v>742</v>
      </c>
      <c r="C293" s="51" t="s">
        <v>743</v>
      </c>
      <c r="D293" s="48" t="s">
        <v>785</v>
      </c>
      <c r="E293" s="63">
        <v>300000000</v>
      </c>
      <c r="F293" s="51" t="s">
        <v>92</v>
      </c>
      <c r="G293" s="117">
        <v>44927</v>
      </c>
      <c r="H293" s="117">
        <v>45261</v>
      </c>
      <c r="I293" s="119">
        <f>IFERROR(IF(Energy[[#This Row],[Start date]]="","0",DATEDIF(Energy[[#This Row],[Start date]],Energy[[#This Row],[End date]],"m")+1),"Open-ended")</f>
        <v>12</v>
      </c>
      <c r="J293" s="51" t="s">
        <v>48</v>
      </c>
      <c r="K293" s="51" t="s">
        <v>61</v>
      </c>
      <c r="L293" s="51" t="s">
        <v>276</v>
      </c>
      <c r="M293" s="51" t="s">
        <v>786</v>
      </c>
      <c r="N293" s="51" t="s">
        <v>86</v>
      </c>
      <c r="O293" s="106">
        <f>IF(Energy[[#This Row],[Currency]]="USD",E293,IF(AND(Energy[[#This Row],[Currency]]="EUR",VLOOKUP(Energy[[#This Row],[ISO]],'EXCH to USD 2022'!A:D,4,FALSE)="N"),(E293/'EXCH to USD 2022'!$F$25),E293/VLOOKUP(C293,'EXCH to USD 2022'!A:F,3,FALSE)))</f>
        <v>315334230.63440543</v>
      </c>
      <c r="Q293" s="51" t="s">
        <v>787</v>
      </c>
      <c r="R293" s="153">
        <v>45002</v>
      </c>
      <c r="S293" s="51" t="s">
        <v>6</v>
      </c>
      <c r="T293" s="51">
        <v>2</v>
      </c>
    </row>
    <row r="294" spans="1:20" s="66" customFormat="1" ht="33.75">
      <c r="A294" s="118">
        <f t="shared" ref="A294:A299" si="5">ROW()-2</f>
        <v>292</v>
      </c>
      <c r="B294" s="51" t="s">
        <v>742</v>
      </c>
      <c r="C294" s="51" t="s">
        <v>743</v>
      </c>
      <c r="D294" s="48" t="s">
        <v>788</v>
      </c>
      <c r="E294" s="63">
        <v>100000000</v>
      </c>
      <c r="F294" s="51" t="s">
        <v>92</v>
      </c>
      <c r="G294" s="117">
        <v>45292</v>
      </c>
      <c r="H294" s="117">
        <v>45627</v>
      </c>
      <c r="I294" s="119">
        <f>IFERROR(IF(Energy[[#This Row],[Start date]]="","0",DATEDIF(Energy[[#This Row],[Start date]],Energy[[#This Row],[End date]],"m")+1),"Open-ended")</f>
        <v>12</v>
      </c>
      <c r="J294" s="51" t="s">
        <v>70</v>
      </c>
      <c r="K294" s="51" t="s">
        <v>55</v>
      </c>
      <c r="L294" s="51" t="s">
        <v>56</v>
      </c>
      <c r="M294" s="66" t="s">
        <v>770</v>
      </c>
      <c r="N294" s="51" t="s">
        <v>57</v>
      </c>
      <c r="O294" s="106">
        <f>IF(Energy[[#This Row],[Currency]]="USD",E294,IF(AND(Energy[[#This Row],[Currency]]="EUR",VLOOKUP(Energy[[#This Row],[ISO]],'EXCH to USD 2022'!A:D,4,FALSE)="N"),(E294/'EXCH to USD 2022'!$F$25),E294/VLOOKUP(C294,'EXCH to USD 2022'!A:F,3,FALSE)))</f>
        <v>105111410.21146847</v>
      </c>
      <c r="P294" s="106"/>
      <c r="Q294" s="103" t="s">
        <v>752</v>
      </c>
      <c r="R294" s="151">
        <v>45056</v>
      </c>
      <c r="S294" s="66" t="s">
        <v>6</v>
      </c>
      <c r="T294" s="66">
        <v>3</v>
      </c>
    </row>
    <row r="295" spans="1:20" s="66" customFormat="1" ht="45">
      <c r="A295" s="118">
        <f t="shared" si="5"/>
        <v>293</v>
      </c>
      <c r="B295" s="51" t="s">
        <v>742</v>
      </c>
      <c r="C295" s="51" t="s">
        <v>743</v>
      </c>
      <c r="D295" s="48" t="s">
        <v>789</v>
      </c>
      <c r="E295" s="63">
        <v>500000000</v>
      </c>
      <c r="F295" s="51" t="s">
        <v>92</v>
      </c>
      <c r="G295" s="117">
        <v>45292</v>
      </c>
      <c r="H295" s="117">
        <v>45627</v>
      </c>
      <c r="I295" s="119">
        <f>IFERROR(IF(Energy[[#This Row],[Start date]]="","0",DATEDIF(Energy[[#This Row],[Start date]],Energy[[#This Row],[End date]],"m")+1),"Open-ended")</f>
        <v>12</v>
      </c>
      <c r="J295" s="51" t="s">
        <v>70</v>
      </c>
      <c r="K295" s="51" t="s">
        <v>55</v>
      </c>
      <c r="L295" s="51" t="s">
        <v>98</v>
      </c>
      <c r="M295" s="66" t="s">
        <v>767</v>
      </c>
      <c r="N295" s="51" t="s">
        <v>768</v>
      </c>
      <c r="O295" s="106">
        <f>IF(Energy[[#This Row],[Currency]]="USD",E295,IF(AND(Energy[[#This Row],[Currency]]="EUR",VLOOKUP(Energy[[#This Row],[ISO]],'EXCH to USD 2022'!A:D,4,FALSE)="N"),(E295/'EXCH to USD 2022'!$F$25),E295/VLOOKUP(C295,'EXCH to USD 2022'!A:F,3,FALSE)))</f>
        <v>525557051.05734235</v>
      </c>
      <c r="P295" s="106"/>
      <c r="Q295" s="66" t="s">
        <v>752</v>
      </c>
      <c r="R295" s="151">
        <v>45056</v>
      </c>
      <c r="S295" s="66" t="s">
        <v>6</v>
      </c>
      <c r="T295" s="66">
        <v>3</v>
      </c>
    </row>
    <row r="296" spans="1:20" s="66" customFormat="1" ht="33.75">
      <c r="A296" s="118">
        <f t="shared" si="5"/>
        <v>294</v>
      </c>
      <c r="B296" s="51" t="s">
        <v>742</v>
      </c>
      <c r="C296" s="51" t="s">
        <v>743</v>
      </c>
      <c r="D296" s="48" t="s">
        <v>781</v>
      </c>
      <c r="E296" s="63">
        <v>500000000</v>
      </c>
      <c r="F296" s="51" t="s">
        <v>92</v>
      </c>
      <c r="G296" s="117">
        <v>44562</v>
      </c>
      <c r="H296" s="117">
        <v>44896</v>
      </c>
      <c r="I296" s="119">
        <f>IFERROR(IF(Energy[[#This Row],[Start date]]="","0",DATEDIF(Energy[[#This Row],[Start date]],Energy[[#This Row],[End date]],"m")+1),"Open-ended")</f>
        <v>12</v>
      </c>
      <c r="J296" s="51" t="s">
        <v>54</v>
      </c>
      <c r="K296" s="51" t="s">
        <v>55</v>
      </c>
      <c r="L296" s="51" t="s">
        <v>101</v>
      </c>
      <c r="M296" s="66" t="s">
        <v>782</v>
      </c>
      <c r="N296" s="51" t="s">
        <v>225</v>
      </c>
      <c r="O296" s="106">
        <f>IF(Energy[[#This Row],[Currency]]="USD",E296,IF(AND(Energy[[#This Row],[Currency]]="EUR",VLOOKUP(Energy[[#This Row],[ISO]],'EXCH to USD 2022'!A:D,4,FALSE)="N"),(E296/'EXCH to USD 2022'!$F$25),E296/VLOOKUP(C296,'EXCH to USD 2022'!A:F,3,FALSE)))</f>
        <v>525557051.05734235</v>
      </c>
      <c r="P296" s="106"/>
      <c r="Q296" s="66" t="s">
        <v>752</v>
      </c>
      <c r="R296" s="151">
        <v>45056</v>
      </c>
      <c r="S296" s="66" t="s">
        <v>6</v>
      </c>
      <c r="T296" s="66">
        <v>3</v>
      </c>
    </row>
    <row r="297" spans="1:20" s="66" customFormat="1" ht="22.5">
      <c r="A297" s="118">
        <f t="shared" si="5"/>
        <v>295</v>
      </c>
      <c r="B297" s="51" t="s">
        <v>742</v>
      </c>
      <c r="C297" s="51" t="s">
        <v>743</v>
      </c>
      <c r="D297" s="48" t="s">
        <v>790</v>
      </c>
      <c r="E297" s="63">
        <v>100000000</v>
      </c>
      <c r="F297" s="51" t="s">
        <v>92</v>
      </c>
      <c r="G297" s="117">
        <v>44927</v>
      </c>
      <c r="H297" s="117">
        <v>45261</v>
      </c>
      <c r="I297" s="119">
        <f>IFERROR(IF(Energy[[#This Row],[Start date]]="","0",DATEDIF(Energy[[#This Row],[Start date]],Energy[[#This Row],[End date]],"m")+1),"Open-ended")</f>
        <v>12</v>
      </c>
      <c r="J297" s="51" t="s">
        <v>54</v>
      </c>
      <c r="K297" s="51" t="s">
        <v>55</v>
      </c>
      <c r="L297" s="51" t="s">
        <v>101</v>
      </c>
      <c r="M297" s="66" t="s">
        <v>775</v>
      </c>
      <c r="N297" s="51" t="s">
        <v>225</v>
      </c>
      <c r="O297" s="106">
        <f>IF(Energy[[#This Row],[Currency]]="USD",E297,IF(AND(Energy[[#This Row],[Currency]]="EUR",VLOOKUP(Energy[[#This Row],[ISO]],'EXCH to USD 2022'!A:D,4,FALSE)="N"),(E297/'EXCH to USD 2022'!$F$25),E297/VLOOKUP(C297,'EXCH to USD 2022'!A:F,3,FALSE)))</f>
        <v>105111410.21146847</v>
      </c>
      <c r="P297" s="106"/>
      <c r="Q297" s="66" t="s">
        <v>752</v>
      </c>
      <c r="R297" s="151">
        <v>45056</v>
      </c>
      <c r="S297" s="66" t="s">
        <v>6</v>
      </c>
      <c r="T297" s="66">
        <v>3</v>
      </c>
    </row>
    <row r="298" spans="1:20" s="66" customFormat="1" ht="33.75">
      <c r="A298" s="118">
        <f t="shared" si="5"/>
        <v>296</v>
      </c>
      <c r="B298" s="51" t="s">
        <v>742</v>
      </c>
      <c r="C298" s="51" t="s">
        <v>743</v>
      </c>
      <c r="D298" s="48" t="s">
        <v>791</v>
      </c>
      <c r="E298" s="63">
        <v>1300000000</v>
      </c>
      <c r="F298" s="51" t="s">
        <v>92</v>
      </c>
      <c r="G298" s="117">
        <v>44927</v>
      </c>
      <c r="H298" s="117">
        <v>45261</v>
      </c>
      <c r="I298" s="119">
        <f>IFERROR(IF(Energy[[#This Row],[Start date]]="","0",DATEDIF(Energy[[#This Row],[Start date]],Energy[[#This Row],[End date]],"m")+1),"Open-ended")</f>
        <v>12</v>
      </c>
      <c r="J298" s="51" t="s">
        <v>54</v>
      </c>
      <c r="K298" s="51" t="s">
        <v>55</v>
      </c>
      <c r="L298" s="51" t="s">
        <v>56</v>
      </c>
      <c r="M298" s="66" t="s">
        <v>749</v>
      </c>
      <c r="N298" s="66" t="s">
        <v>94</v>
      </c>
      <c r="O298" s="106">
        <f>IF(Energy[[#This Row],[Currency]]="USD",E298,IF(AND(Energy[[#This Row],[Currency]]="EUR",VLOOKUP(Energy[[#This Row],[ISO]],'EXCH to USD 2022'!A:D,4,FALSE)="N"),(E298/'EXCH to USD 2022'!$F$25),E298/VLOOKUP(C298,'EXCH to USD 2022'!A:F,3,FALSE)))</f>
        <v>1366448332.7490902</v>
      </c>
      <c r="P298" s="106"/>
      <c r="Q298" s="66" t="s">
        <v>752</v>
      </c>
      <c r="R298" s="151">
        <v>45056</v>
      </c>
      <c r="S298" s="66" t="s">
        <v>6</v>
      </c>
      <c r="T298" s="66">
        <v>3</v>
      </c>
    </row>
    <row r="299" spans="1:20" s="66" customFormat="1" ht="33.75">
      <c r="A299" s="118">
        <f t="shared" si="5"/>
        <v>297</v>
      </c>
      <c r="B299" s="51" t="s">
        <v>742</v>
      </c>
      <c r="C299" s="51" t="s">
        <v>743</v>
      </c>
      <c r="D299" s="48" t="s">
        <v>792</v>
      </c>
      <c r="E299" s="63">
        <v>800000000</v>
      </c>
      <c r="F299" s="51" t="s">
        <v>92</v>
      </c>
      <c r="G299" s="117">
        <v>44927</v>
      </c>
      <c r="H299" s="117">
        <v>45261</v>
      </c>
      <c r="I299" s="119">
        <f>IFERROR(IF(Energy[[#This Row],[Start date]]="","0",DATEDIF(Energy[[#This Row],[Start date]],Energy[[#This Row],[End date]],"m")+1),"Open-ended")</f>
        <v>12</v>
      </c>
      <c r="J299" s="51" t="s">
        <v>54</v>
      </c>
      <c r="K299" s="51" t="s">
        <v>55</v>
      </c>
      <c r="L299" s="51" t="s">
        <v>56</v>
      </c>
      <c r="M299" s="66" t="s">
        <v>749</v>
      </c>
      <c r="N299" s="66" t="s">
        <v>94</v>
      </c>
      <c r="O299" s="106">
        <f>IF(Energy[[#This Row],[Currency]]="USD",E299,IF(AND(Energy[[#This Row],[Currency]]="EUR",VLOOKUP(Energy[[#This Row],[ISO]],'EXCH to USD 2022'!A:D,4,FALSE)="N"),(E299/'EXCH to USD 2022'!$F$25),E299/VLOOKUP(C299,'EXCH to USD 2022'!A:F,3,FALSE)))</f>
        <v>840891281.69174778</v>
      </c>
      <c r="P299" s="106"/>
      <c r="Q299" s="66" t="s">
        <v>752</v>
      </c>
      <c r="R299" s="151">
        <v>45056</v>
      </c>
      <c r="S299" s="66" t="s">
        <v>6</v>
      </c>
      <c r="T299" s="66">
        <v>3</v>
      </c>
    </row>
    <row r="300" spans="1:20" s="66" customFormat="1" ht="98.25" customHeight="1">
      <c r="A300" s="118">
        <f t="shared" si="4"/>
        <v>298</v>
      </c>
      <c r="B300" s="109" t="s">
        <v>793</v>
      </c>
      <c r="C300" s="109" t="s">
        <v>794</v>
      </c>
      <c r="D300" s="108" t="s">
        <v>795</v>
      </c>
      <c r="E300" s="63">
        <v>2500000000</v>
      </c>
      <c r="F300" s="51" t="s">
        <v>796</v>
      </c>
      <c r="G300" s="117">
        <v>44470</v>
      </c>
      <c r="H300" s="117">
        <v>45382</v>
      </c>
      <c r="I300" s="119">
        <f>IFERROR(IF(Energy[[#This Row],[Start date]]="","0",DATEDIF(Energy[[#This Row],[Start date]],Energy[[#This Row],[End date]],"m")+1),"Open-ended")</f>
        <v>30</v>
      </c>
      <c r="J300" s="51" t="s">
        <v>70</v>
      </c>
      <c r="K300" s="51" t="s">
        <v>55</v>
      </c>
      <c r="L300" s="51" t="s">
        <v>56</v>
      </c>
      <c r="M300" s="51" t="s">
        <v>362</v>
      </c>
      <c r="N300" s="51" t="s">
        <v>94</v>
      </c>
      <c r="O300" s="106">
        <f>IF(Energy[[#This Row],[Currency]]="USD",E300,IF(AND(Energy[[#This Row],[Currency]]="EUR",VLOOKUP(Energy[[#This Row],[ISO]],'EXCH to USD 2022'!A:D,4,FALSE)="N"),(E300/'EXCH to USD 2022'!$F$25),E300/VLOOKUP(C300,'EXCH to USD 2022'!A:F,3,FALSE)))</f>
        <v>3079858455.391284</v>
      </c>
      <c r="P300" s="109"/>
      <c r="Q300" s="51" t="s">
        <v>797</v>
      </c>
      <c r="R300" s="123">
        <v>44637</v>
      </c>
      <c r="S300" s="51" t="s">
        <v>6</v>
      </c>
      <c r="T300" s="51">
        <v>1</v>
      </c>
    </row>
    <row r="301" spans="1:20" s="66" customFormat="1" ht="45">
      <c r="A301" s="118">
        <f t="shared" si="4"/>
        <v>299</v>
      </c>
      <c r="B301" s="109" t="s">
        <v>793</v>
      </c>
      <c r="C301" s="109" t="s">
        <v>794</v>
      </c>
      <c r="D301" s="108" t="s">
        <v>798</v>
      </c>
      <c r="E301" s="50">
        <v>0</v>
      </c>
      <c r="F301" s="51" t="s">
        <v>796</v>
      </c>
      <c r="G301" s="117">
        <v>44593</v>
      </c>
      <c r="H301" s="117">
        <v>44835</v>
      </c>
      <c r="I301" s="119">
        <f>IFERROR(IF(Energy[[#This Row],[Start date]]="","0",DATEDIF(Energy[[#This Row],[Start date]],Energy[[#This Row],[End date]],"m")+1),"Open-ended")</f>
        <v>9</v>
      </c>
      <c r="J301" s="51" t="s">
        <v>54</v>
      </c>
      <c r="K301" s="51" t="s">
        <v>55</v>
      </c>
      <c r="L301" s="51" t="s">
        <v>56</v>
      </c>
      <c r="M301" s="51" t="s">
        <v>362</v>
      </c>
      <c r="N301" s="51" t="s">
        <v>94</v>
      </c>
      <c r="O301" s="106">
        <f>IF(Energy[[#This Row],[Currency]]="USD",E301,IF(AND(Energy[[#This Row],[Currency]]="EUR",VLOOKUP(Energy[[#This Row],[ISO]],'EXCH to USD 2022'!A:D,4,FALSE)="N"),(E301/'EXCH to USD 2022'!$F$25),E301/VLOOKUP(C301,'EXCH to USD 2022'!A:F,3,FALSE)))</f>
        <v>0</v>
      </c>
      <c r="P301" s="109"/>
      <c r="Q301" s="51" t="s">
        <v>333</v>
      </c>
      <c r="R301" s="123">
        <v>44637</v>
      </c>
      <c r="S301" s="51" t="s">
        <v>6</v>
      </c>
      <c r="T301" s="51">
        <v>1</v>
      </c>
    </row>
    <row r="302" spans="1:20" s="66" customFormat="1" ht="33.75">
      <c r="A302" s="118">
        <f t="shared" si="4"/>
        <v>300</v>
      </c>
      <c r="B302" s="109" t="s">
        <v>793</v>
      </c>
      <c r="C302" s="109" t="s">
        <v>794</v>
      </c>
      <c r="D302" s="108" t="s">
        <v>799</v>
      </c>
      <c r="E302" s="50">
        <v>0</v>
      </c>
      <c r="F302" s="51" t="s">
        <v>796</v>
      </c>
      <c r="G302" s="117">
        <v>44652</v>
      </c>
      <c r="H302" s="117">
        <v>46478</v>
      </c>
      <c r="I302" s="119">
        <f>IFERROR(IF(Energy[[#This Row],[Start date]]="","0",DATEDIF(Energy[[#This Row],[Start date]],Energy[[#This Row],[End date]],"m")+1),"Open-ended")</f>
        <v>61</v>
      </c>
      <c r="J302" s="51" t="s">
        <v>107</v>
      </c>
      <c r="K302" s="51"/>
      <c r="L302" s="51" t="s">
        <v>98</v>
      </c>
      <c r="M302" s="51"/>
      <c r="N302" s="51" t="s">
        <v>86</v>
      </c>
      <c r="O302" s="106">
        <f>IF(Energy[[#This Row],[Currency]]="USD",E302,IF(AND(Energy[[#This Row],[Currency]]="EUR",VLOOKUP(Energy[[#This Row],[ISO]],'EXCH to USD 2022'!A:D,4,FALSE)="N"),(E302/'EXCH to USD 2022'!$F$25),E302/VLOOKUP(C302,'EXCH to USD 2022'!A:F,3,FALSE)))</f>
        <v>0</v>
      </c>
      <c r="P302" s="109"/>
      <c r="Q302" s="51"/>
      <c r="R302" s="123">
        <v>44904</v>
      </c>
      <c r="S302" s="51" t="s">
        <v>6</v>
      </c>
      <c r="T302" s="51">
        <v>1</v>
      </c>
    </row>
    <row r="303" spans="1:20" s="66" customFormat="1" ht="146.25">
      <c r="A303" s="118">
        <f t="shared" si="4"/>
        <v>301</v>
      </c>
      <c r="B303" s="109" t="s">
        <v>793</v>
      </c>
      <c r="C303" s="109" t="s">
        <v>794</v>
      </c>
      <c r="D303" s="108" t="s">
        <v>800</v>
      </c>
      <c r="E303" s="63">
        <v>11900000000</v>
      </c>
      <c r="F303" s="51" t="s">
        <v>796</v>
      </c>
      <c r="G303" s="117">
        <v>44835</v>
      </c>
      <c r="H303" s="117">
        <v>44986</v>
      </c>
      <c r="I303" s="119">
        <f>IFERROR(IF(Energy[[#This Row],[Start date]]="","0",DATEDIF(Energy[[#This Row],[Start date]],Energy[[#This Row],[End date]],"m")+1),"Open-ended")</f>
        <v>6</v>
      </c>
      <c r="J303" s="51" t="s">
        <v>54</v>
      </c>
      <c r="K303" s="51" t="s">
        <v>55</v>
      </c>
      <c r="L303" s="51" t="s">
        <v>98</v>
      </c>
      <c r="M303" s="51"/>
      <c r="N303" s="51" t="s">
        <v>94</v>
      </c>
      <c r="O303" s="106">
        <f>IF(Energy[[#This Row],[Currency]]="USD",E303,IF(AND(Energy[[#This Row],[Currency]]="EUR",VLOOKUP(Energy[[#This Row],[ISO]],'EXCH to USD 2022'!A:D,4,FALSE)="N"),(E303/'EXCH to USD 2022'!$F$25),E303/VLOOKUP(C303,'EXCH to USD 2022'!A:F,3,FALSE)))</f>
        <v>14660126247.662512</v>
      </c>
      <c r="P303" s="109"/>
      <c r="Q303" s="51" t="s">
        <v>801</v>
      </c>
      <c r="R303" s="123">
        <v>45057</v>
      </c>
      <c r="S303" s="51" t="s">
        <v>6</v>
      </c>
      <c r="T303" s="51">
        <v>1</v>
      </c>
    </row>
    <row r="304" spans="1:20" s="66" customFormat="1" ht="112.5">
      <c r="A304" s="118">
        <f t="shared" si="4"/>
        <v>302</v>
      </c>
      <c r="B304" s="109" t="s">
        <v>793</v>
      </c>
      <c r="C304" s="109" t="s">
        <v>794</v>
      </c>
      <c r="D304" s="108" t="s">
        <v>802</v>
      </c>
      <c r="E304" s="50">
        <v>2900000000</v>
      </c>
      <c r="F304" s="51" t="s">
        <v>796</v>
      </c>
      <c r="G304" s="117">
        <v>44652</v>
      </c>
      <c r="H304" s="117">
        <v>44652</v>
      </c>
      <c r="I304" s="119">
        <f>IFERROR(IF(Energy[[#This Row],[Start date]]="","0",DATEDIF(Energy[[#This Row],[Start date]],Energy[[#This Row],[End date]],"m")+1),"Open-ended")</f>
        <v>1</v>
      </c>
      <c r="J304" s="51" t="s">
        <v>54</v>
      </c>
      <c r="K304" s="51" t="s">
        <v>55</v>
      </c>
      <c r="L304" s="51" t="s">
        <v>98</v>
      </c>
      <c r="M304" s="51" t="s">
        <v>103</v>
      </c>
      <c r="N304" s="51" t="s">
        <v>94</v>
      </c>
      <c r="O304" s="106">
        <f>IF(Energy[[#This Row],[Currency]]="USD",E304,IF(AND(Energy[[#This Row],[Currency]]="EUR",VLOOKUP(Energy[[#This Row],[ISO]],'EXCH to USD 2022'!A:D,4,FALSE)="N"),(E304/'EXCH to USD 2022'!$F$25),E304/VLOOKUP(C304,'EXCH to USD 2022'!A:F,3,FALSE)))</f>
        <v>3572635808.2538896</v>
      </c>
      <c r="P304" s="109"/>
      <c r="Q304" s="51" t="s">
        <v>803</v>
      </c>
      <c r="R304" s="123">
        <v>45057</v>
      </c>
      <c r="S304" s="51" t="s">
        <v>6</v>
      </c>
      <c r="T304" s="51">
        <v>1</v>
      </c>
    </row>
    <row r="305" spans="1:20" s="66" customFormat="1" ht="56.25">
      <c r="A305" s="118">
        <f t="shared" si="4"/>
        <v>303</v>
      </c>
      <c r="B305" s="109" t="s">
        <v>793</v>
      </c>
      <c r="C305" s="109" t="s">
        <v>794</v>
      </c>
      <c r="D305" s="108" t="s">
        <v>804</v>
      </c>
      <c r="E305" s="50">
        <v>144000000</v>
      </c>
      <c r="F305" s="51" t="s">
        <v>796</v>
      </c>
      <c r="G305" s="117">
        <v>44593</v>
      </c>
      <c r="H305" s="117">
        <v>45017</v>
      </c>
      <c r="I305" s="119">
        <f>IFERROR(IF(Energy[[#This Row],[Start date]]="","0",DATEDIF(Energy[[#This Row],[Start date]],Energy[[#This Row],[End date]],"m")+1),"Open-ended")</f>
        <v>15</v>
      </c>
      <c r="J305" s="51" t="s">
        <v>70</v>
      </c>
      <c r="K305" s="51" t="s">
        <v>55</v>
      </c>
      <c r="L305" s="51" t="s">
        <v>56</v>
      </c>
      <c r="M305" s="51" t="s">
        <v>103</v>
      </c>
      <c r="N305" s="51" t="s">
        <v>94</v>
      </c>
      <c r="O305" s="106">
        <f>IF(Energy[[#This Row],[Currency]]="USD",E305,IF(AND(Energy[[#This Row],[Currency]]="EUR",VLOOKUP(Energy[[#This Row],[ISO]],'EXCH to USD 2022'!A:D,4,FALSE)="N"),(E305/'EXCH to USD 2022'!$F$25),E305/VLOOKUP(C305,'EXCH to USD 2022'!A:F,3,FALSE)))</f>
        <v>177399847.03053796</v>
      </c>
      <c r="P305" s="109"/>
      <c r="Q305" s="98" t="s">
        <v>805</v>
      </c>
      <c r="R305" s="123">
        <v>44904</v>
      </c>
      <c r="S305" s="51" t="s">
        <v>6</v>
      </c>
      <c r="T305" s="51">
        <v>1</v>
      </c>
    </row>
    <row r="306" spans="1:20" s="66" customFormat="1" ht="157.5">
      <c r="A306" s="118">
        <f t="shared" si="4"/>
        <v>304</v>
      </c>
      <c r="B306" s="109" t="s">
        <v>793</v>
      </c>
      <c r="C306" s="109" t="s">
        <v>794</v>
      </c>
      <c r="D306" s="108" t="s">
        <v>806</v>
      </c>
      <c r="E306" s="50">
        <v>4800000000</v>
      </c>
      <c r="F306" s="51" t="s">
        <v>796</v>
      </c>
      <c r="G306" s="117">
        <v>44621</v>
      </c>
      <c r="H306" s="117">
        <v>45352</v>
      </c>
      <c r="I306" s="119">
        <f>IFERROR(IF(Energy[[#This Row],[Start date]]="","0",DATEDIF(Energy[[#This Row],[Start date]],Energy[[#This Row],[End date]],"m")+1),"Open-ended")</f>
        <v>25</v>
      </c>
      <c r="J306" s="51" t="s">
        <v>48</v>
      </c>
      <c r="K306" s="51" t="s">
        <v>49</v>
      </c>
      <c r="L306" s="51" t="s">
        <v>50</v>
      </c>
      <c r="M306" s="51"/>
      <c r="N306" s="51" t="s">
        <v>321</v>
      </c>
      <c r="O306" s="106">
        <f>IF(Energy[[#This Row],[Currency]]="USD",E306,IF(AND(Energy[[#This Row],[Currency]]="EUR",VLOOKUP(Energy[[#This Row],[ISO]],'EXCH to USD 2022'!A:D,4,FALSE)="N"),(E306/'EXCH to USD 2022'!$F$25),E306/VLOOKUP(C306,'EXCH to USD 2022'!A:F,3,FALSE)))</f>
        <v>5913328234.351265</v>
      </c>
      <c r="P306" s="109"/>
      <c r="Q306" s="51" t="s">
        <v>807</v>
      </c>
      <c r="R306" s="123">
        <v>45057</v>
      </c>
      <c r="S306" s="51" t="s">
        <v>6</v>
      </c>
      <c r="T306" s="51">
        <v>1</v>
      </c>
    </row>
    <row r="307" spans="1:20" s="66" customFormat="1" ht="191.25">
      <c r="A307" s="118">
        <f t="shared" ref="A307:A375" si="6">ROW()-2</f>
        <v>305</v>
      </c>
      <c r="B307" s="109" t="s">
        <v>793</v>
      </c>
      <c r="C307" s="109" t="s">
        <v>794</v>
      </c>
      <c r="D307" s="108" t="s">
        <v>808</v>
      </c>
      <c r="E307" s="63">
        <v>27000000000</v>
      </c>
      <c r="F307" s="51" t="s">
        <v>796</v>
      </c>
      <c r="G307" s="117">
        <v>44835</v>
      </c>
      <c r="H307" s="117">
        <v>45382</v>
      </c>
      <c r="I307" s="119">
        <f>IFERROR(IF(Energy[[#This Row],[Start date]]="","0",DATEDIF(Energy[[#This Row],[Start date]],Energy[[#This Row],[End date]],"m")+1),"Open-ended")</f>
        <v>18</v>
      </c>
      <c r="J307" s="51" t="s">
        <v>48</v>
      </c>
      <c r="K307" s="51" t="s">
        <v>61</v>
      </c>
      <c r="L307" s="51" t="s">
        <v>98</v>
      </c>
      <c r="M307" s="51" t="s">
        <v>809</v>
      </c>
      <c r="N307" s="51" t="s">
        <v>94</v>
      </c>
      <c r="O307" s="106">
        <f>IF(Energy[[#This Row],[Currency]]="USD",E307,IF(AND(Energy[[#This Row],[Currency]]="EUR",VLOOKUP(Energy[[#This Row],[ISO]],'EXCH to USD 2022'!A:D,4,FALSE)="N"),(E307/'EXCH to USD 2022'!$F$25),E307/VLOOKUP(C307,'EXCH to USD 2022'!A:F,3,FALSE)))</f>
        <v>33262471318.225868</v>
      </c>
      <c r="P307" s="109" t="s">
        <v>810</v>
      </c>
      <c r="Q307" s="51" t="s">
        <v>811</v>
      </c>
      <c r="R307" s="123">
        <v>45057</v>
      </c>
      <c r="S307" s="51" t="s">
        <v>6</v>
      </c>
      <c r="T307" s="51">
        <v>1</v>
      </c>
    </row>
    <row r="308" spans="1:20" s="66" customFormat="1" ht="90">
      <c r="A308" s="118">
        <f t="shared" si="6"/>
        <v>306</v>
      </c>
      <c r="B308" s="109" t="s">
        <v>793</v>
      </c>
      <c r="C308" s="109" t="s">
        <v>794</v>
      </c>
      <c r="D308" s="108" t="s">
        <v>812</v>
      </c>
      <c r="E308" s="63">
        <v>7300000000</v>
      </c>
      <c r="F308" s="51" t="s">
        <v>796</v>
      </c>
      <c r="G308" s="117">
        <v>44835</v>
      </c>
      <c r="H308" s="117">
        <v>45016</v>
      </c>
      <c r="I308" s="119">
        <f>IFERROR(IF(Energy[[#This Row],[Start date]]="","0",DATEDIF(Energy[[#This Row],[Start date]],Energy[[#This Row],[End date]],"m")+1),"Open-ended")</f>
        <v>6</v>
      </c>
      <c r="J308" s="51" t="s">
        <v>48</v>
      </c>
      <c r="K308" s="51" t="s">
        <v>61</v>
      </c>
      <c r="L308" s="51" t="s">
        <v>101</v>
      </c>
      <c r="M308" s="51"/>
      <c r="N308" s="51" t="s">
        <v>94</v>
      </c>
      <c r="O308" s="106">
        <f>IF(Energy[[#This Row],[Currency]]="USD",E308,IF(AND(Energy[[#This Row],[Currency]]="EUR",VLOOKUP(Energy[[#This Row],[ISO]],'EXCH to USD 2022'!A:D,4,FALSE)="N"),(E308/'EXCH to USD 2022'!$F$25),E308/VLOOKUP(C308,'EXCH to USD 2022'!A:F,3,FALSE)))</f>
        <v>8993186689.7425499</v>
      </c>
      <c r="P308" s="109" t="s">
        <v>813</v>
      </c>
      <c r="Q308" s="51" t="s">
        <v>811</v>
      </c>
      <c r="R308" s="123">
        <v>45057</v>
      </c>
      <c r="S308" s="51" t="s">
        <v>6</v>
      </c>
      <c r="T308" s="51">
        <v>1</v>
      </c>
    </row>
    <row r="309" spans="1:20" s="66" customFormat="1" ht="135">
      <c r="A309" s="118">
        <f t="shared" si="6"/>
        <v>307</v>
      </c>
      <c r="B309" s="109" t="s">
        <v>793</v>
      </c>
      <c r="C309" s="109" t="s">
        <v>794</v>
      </c>
      <c r="D309" s="108" t="s">
        <v>814</v>
      </c>
      <c r="E309" s="63">
        <v>500000000</v>
      </c>
      <c r="F309" s="51" t="s">
        <v>796</v>
      </c>
      <c r="G309" s="117">
        <v>45017</v>
      </c>
      <c r="H309" s="117">
        <v>45352</v>
      </c>
      <c r="I309" s="119">
        <f>IFERROR(IF(Energy[[#This Row],[Start date]]="","0",DATEDIF(Energy[[#This Row],[Start date]],Energy[[#This Row],[End date]],"m")+1),"Open-ended")</f>
        <v>12</v>
      </c>
      <c r="J309" s="51" t="s">
        <v>48</v>
      </c>
      <c r="K309" s="51" t="s">
        <v>61</v>
      </c>
      <c r="L309" s="51" t="s">
        <v>101</v>
      </c>
      <c r="M309" s="51"/>
      <c r="N309" s="51" t="s">
        <v>94</v>
      </c>
      <c r="O309" s="106">
        <f>IF(Energy[[#This Row],[Currency]]="USD",E309,IF(AND(Energy[[#This Row],[Currency]]="EUR",VLOOKUP(Energy[[#This Row],[ISO]],'EXCH to USD 2022'!A:D,4,FALSE)="N"),(E309/'EXCH to USD 2022'!$F$25),E309/VLOOKUP(C309,'EXCH to USD 2022'!A:F,3,FALSE)))</f>
        <v>615971691.07825685</v>
      </c>
      <c r="P309" s="109" t="s">
        <v>815</v>
      </c>
      <c r="Q309" s="51" t="s">
        <v>816</v>
      </c>
      <c r="R309" s="123">
        <v>45057</v>
      </c>
      <c r="S309" s="51" t="s">
        <v>6</v>
      </c>
      <c r="T309" s="51">
        <v>1</v>
      </c>
    </row>
    <row r="310" spans="1:20" s="66" customFormat="1" ht="67.5">
      <c r="A310" s="118">
        <f t="shared" si="6"/>
        <v>308</v>
      </c>
      <c r="B310" s="109" t="s">
        <v>793</v>
      </c>
      <c r="C310" s="109" t="s">
        <v>794</v>
      </c>
      <c r="D310" s="108" t="s">
        <v>817</v>
      </c>
      <c r="E310" s="168">
        <v>9000000000</v>
      </c>
      <c r="F310" s="147" t="s">
        <v>796</v>
      </c>
      <c r="G310" s="117">
        <v>44703</v>
      </c>
      <c r="H310" s="117">
        <v>45009</v>
      </c>
      <c r="I310" s="119">
        <f>IFERROR(IF(Energy[[#This Row],[Start date]]="","0",DATEDIF(Energy[[#This Row],[Start date]],Energy[[#This Row],[End date]],"m")+1),"Open-ended")</f>
        <v>11</v>
      </c>
      <c r="J310" s="54" t="s">
        <v>70</v>
      </c>
      <c r="K310" s="54" t="s">
        <v>55</v>
      </c>
      <c r="L310" s="54" t="s">
        <v>56</v>
      </c>
      <c r="M310" s="54" t="s">
        <v>818</v>
      </c>
      <c r="N310" s="51" t="s">
        <v>57</v>
      </c>
      <c r="O310" s="106">
        <f>IF(Energy[[#This Row],[Currency]]="USD",E310,IF(AND(Energy[[#This Row],[Currency]]="EUR",VLOOKUP(Energy[[#This Row],[ISO]],'EXCH to USD 2022'!A:D,4,FALSE)="N"),(E310/'EXCH to USD 2022'!$F$25),E310/VLOOKUP(C310,'EXCH to USD 2022'!A:F,3,FALSE)))</f>
        <v>11087490439.408623</v>
      </c>
      <c r="P310" s="51"/>
      <c r="Q310" s="98" t="s">
        <v>819</v>
      </c>
      <c r="R310" s="123">
        <v>45057</v>
      </c>
      <c r="S310" s="51" t="s">
        <v>6</v>
      </c>
      <c r="T310" s="51">
        <v>1</v>
      </c>
    </row>
    <row r="311" spans="1:20" s="66" customFormat="1" ht="60.75" customHeight="1">
      <c r="A311" s="118">
        <f t="shared" si="6"/>
        <v>309</v>
      </c>
      <c r="B311" s="109" t="s">
        <v>793</v>
      </c>
      <c r="C311" s="109" t="s">
        <v>794</v>
      </c>
      <c r="D311" s="108" t="s">
        <v>820</v>
      </c>
      <c r="E311" s="168">
        <v>12300000000</v>
      </c>
      <c r="F311" s="147" t="s">
        <v>796</v>
      </c>
      <c r="G311" s="117">
        <v>45017</v>
      </c>
      <c r="H311" s="117">
        <v>45382</v>
      </c>
      <c r="I311" s="119">
        <f>IFERROR(IF(Energy[[#This Row],[Start date]]="","0",DATEDIF(Energy[[#This Row],[Start date]],Energy[[#This Row],[End date]],"m")+1),"Open-ended")</f>
        <v>12</v>
      </c>
      <c r="J311" s="54" t="s">
        <v>70</v>
      </c>
      <c r="K311" s="54" t="s">
        <v>55</v>
      </c>
      <c r="L311" s="54" t="s">
        <v>56</v>
      </c>
      <c r="M311" s="54" t="s">
        <v>818</v>
      </c>
      <c r="N311" s="51" t="s">
        <v>57</v>
      </c>
      <c r="O311" s="106">
        <f>IF(Energy[[#This Row],[Currency]]="USD",E311,IF(AND(Energy[[#This Row],[Currency]]="EUR",VLOOKUP(Energy[[#This Row],[ISO]],'EXCH to USD 2022'!A:D,4,FALSE)="N"),(E311/'EXCH to USD 2022'!$F$25),E311/VLOOKUP(C311,'EXCH to USD 2022'!A:F,3,FALSE)))</f>
        <v>15152903600.525118</v>
      </c>
      <c r="P311" s="51" t="s">
        <v>821</v>
      </c>
      <c r="Q311" s="98" t="s">
        <v>822</v>
      </c>
      <c r="R311" s="123">
        <v>45057</v>
      </c>
      <c r="S311" s="51" t="s">
        <v>6</v>
      </c>
      <c r="T311" s="51">
        <v>1</v>
      </c>
    </row>
    <row r="312" spans="1:20" s="66" customFormat="1" ht="56.25">
      <c r="A312" s="118">
        <f t="shared" si="6"/>
        <v>310</v>
      </c>
      <c r="B312" s="109" t="s">
        <v>823</v>
      </c>
      <c r="C312" s="109" t="s">
        <v>824</v>
      </c>
      <c r="D312" s="108" t="s">
        <v>825</v>
      </c>
      <c r="E312" s="50">
        <v>0</v>
      </c>
      <c r="F312" s="51" t="s">
        <v>92</v>
      </c>
      <c r="G312" s="117">
        <v>44562</v>
      </c>
      <c r="H312" s="117">
        <v>44652</v>
      </c>
      <c r="I312" s="119">
        <f>IFERROR(IF(Energy[[#This Row],[Start date]]="","0",DATEDIF(Energy[[#This Row],[Start date]],Energy[[#This Row],[End date]],"m")+1),"Open-ended")</f>
        <v>4</v>
      </c>
      <c r="J312" s="51" t="s">
        <v>48</v>
      </c>
      <c r="K312" s="51" t="s">
        <v>61</v>
      </c>
      <c r="L312" s="51" t="s">
        <v>98</v>
      </c>
      <c r="M312" s="51" t="s">
        <v>128</v>
      </c>
      <c r="N312" s="51" t="s">
        <v>86</v>
      </c>
      <c r="O312" s="106">
        <f>IF(Energy[[#This Row],[Currency]]="USD",E312,IF(AND(Energy[[#This Row],[Currency]]="EUR",VLOOKUP(Energy[[#This Row],[ISO]],'EXCH to USD 2022'!A:D,4,FALSE)="N"),(E312/'EXCH to USD 2022'!$F$25),E312/VLOOKUP(C312,'EXCH to USD 2022'!A:F,3,FALSE)))</f>
        <v>0</v>
      </c>
      <c r="P312" s="109"/>
      <c r="Q312" s="51" t="s">
        <v>826</v>
      </c>
      <c r="R312" s="123">
        <v>44904</v>
      </c>
      <c r="S312" s="51" t="s">
        <v>6</v>
      </c>
      <c r="T312" s="51">
        <v>1</v>
      </c>
    </row>
    <row r="313" spans="1:20" s="66" customFormat="1" ht="135">
      <c r="A313" s="118">
        <f t="shared" si="6"/>
        <v>311</v>
      </c>
      <c r="B313" s="109" t="s">
        <v>823</v>
      </c>
      <c r="C313" s="109" t="s">
        <v>824</v>
      </c>
      <c r="D313" s="108" t="s">
        <v>827</v>
      </c>
      <c r="E313" s="50">
        <v>90000000</v>
      </c>
      <c r="F313" s="51" t="s">
        <v>92</v>
      </c>
      <c r="G313" s="117">
        <v>44531</v>
      </c>
      <c r="H313" s="117">
        <v>44531</v>
      </c>
      <c r="I313" s="119">
        <f>IFERROR(IF(Energy[[#This Row],[Start date]]="","0",DATEDIF(Energy[[#This Row],[Start date]],Energy[[#This Row],[End date]],"m")+1),"Open-ended")</f>
        <v>1</v>
      </c>
      <c r="J313" s="51" t="s">
        <v>54</v>
      </c>
      <c r="K313" s="51" t="s">
        <v>55</v>
      </c>
      <c r="L313" s="51" t="s">
        <v>56</v>
      </c>
      <c r="M313" s="51" t="s">
        <v>828</v>
      </c>
      <c r="N313" s="51" t="s">
        <v>78</v>
      </c>
      <c r="O313" s="106">
        <f>IF(Energy[[#This Row],[Currency]]="USD",E313,IF(AND(Energy[[#This Row],[Currency]]="EUR",VLOOKUP(Energy[[#This Row],[ISO]],'EXCH to USD 2022'!A:D,4,FALSE)="N"),(E313/'EXCH to USD 2022'!$F$25),E313/VLOOKUP(C313,'EXCH to USD 2022'!A:F,3,FALSE)))</f>
        <v>94600269.190321624</v>
      </c>
      <c r="P313" s="109" t="s">
        <v>829</v>
      </c>
      <c r="Q313" s="98" t="s">
        <v>830</v>
      </c>
      <c r="R313" s="153">
        <v>45002</v>
      </c>
      <c r="S313" s="51" t="s">
        <v>6</v>
      </c>
      <c r="T313" s="51">
        <v>1</v>
      </c>
    </row>
    <row r="314" spans="1:20" s="66" customFormat="1" ht="135">
      <c r="A314" s="118">
        <f t="shared" si="6"/>
        <v>312</v>
      </c>
      <c r="B314" s="109" t="s">
        <v>823</v>
      </c>
      <c r="C314" s="109" t="s">
        <v>824</v>
      </c>
      <c r="D314" s="108" t="s">
        <v>831</v>
      </c>
      <c r="E314" s="50">
        <v>189000000</v>
      </c>
      <c r="F314" s="51" t="s">
        <v>92</v>
      </c>
      <c r="G314" s="117">
        <v>44896</v>
      </c>
      <c r="H314" s="117">
        <v>44896</v>
      </c>
      <c r="I314" s="119">
        <f>IFERROR(IF(Energy[[#This Row],[Start date]]="","0",DATEDIF(Energy[[#This Row],[Start date]],Energy[[#This Row],[End date]],"m")+1),"Open-ended")</f>
        <v>1</v>
      </c>
      <c r="J314" s="51" t="s">
        <v>54</v>
      </c>
      <c r="K314" s="51" t="s">
        <v>55</v>
      </c>
      <c r="L314" s="51" t="s">
        <v>56</v>
      </c>
      <c r="M314" s="51" t="s">
        <v>828</v>
      </c>
      <c r="N314" s="51" t="s">
        <v>78</v>
      </c>
      <c r="O314" s="106">
        <f>IF(Energy[[#This Row],[Currency]]="USD",E314,IF(AND(Energy[[#This Row],[Currency]]="EUR",VLOOKUP(Energy[[#This Row],[ISO]],'EXCH to USD 2022'!A:D,4,FALSE)="N"),(E314/'EXCH to USD 2022'!$F$25),E314/VLOOKUP(C314,'EXCH to USD 2022'!A:F,3,FALSE)))</f>
        <v>198660565.29967541</v>
      </c>
      <c r="P314" s="109" t="s">
        <v>829</v>
      </c>
      <c r="Q314" s="51" t="s">
        <v>830</v>
      </c>
      <c r="R314" s="153">
        <v>45002</v>
      </c>
      <c r="S314" s="51" t="s">
        <v>6</v>
      </c>
      <c r="T314" s="51">
        <v>1</v>
      </c>
    </row>
    <row r="315" spans="1:20" s="66" customFormat="1" ht="135">
      <c r="A315" s="118">
        <f t="shared" si="6"/>
        <v>313</v>
      </c>
      <c r="B315" s="109" t="s">
        <v>823</v>
      </c>
      <c r="C315" s="109" t="s">
        <v>824</v>
      </c>
      <c r="D315" s="108" t="s">
        <v>831</v>
      </c>
      <c r="E315" s="50">
        <v>155000000</v>
      </c>
      <c r="F315" s="51" t="s">
        <v>92</v>
      </c>
      <c r="G315" s="117">
        <v>45261</v>
      </c>
      <c r="H315" s="117">
        <v>45261</v>
      </c>
      <c r="I315" s="119">
        <f>IFERROR(IF(Energy[[#This Row],[Start date]]="","0",DATEDIF(Energy[[#This Row],[Start date]],Energy[[#This Row],[End date]],"m")+1),"Open-ended")</f>
        <v>1</v>
      </c>
      <c r="J315" s="51" t="s">
        <v>54</v>
      </c>
      <c r="K315" s="51" t="s">
        <v>55</v>
      </c>
      <c r="L315" s="51" t="s">
        <v>56</v>
      </c>
      <c r="M315" s="51" t="s">
        <v>828</v>
      </c>
      <c r="N315" s="51" t="s">
        <v>78</v>
      </c>
      <c r="O315" s="106">
        <f>IF(Energy[[#This Row],[Currency]]="USD",E315,IF(AND(Energy[[#This Row],[Currency]]="EUR",VLOOKUP(Energy[[#This Row],[ISO]],'EXCH to USD 2022'!A:D,4,FALSE)="N"),(E315/'EXCH to USD 2022'!$F$25),E315/VLOOKUP(C315,'EXCH to USD 2022'!A:F,3,FALSE)))</f>
        <v>162922685.82777613</v>
      </c>
      <c r="P315" s="109" t="s">
        <v>829</v>
      </c>
      <c r="Q315" s="51" t="s">
        <v>830</v>
      </c>
      <c r="R315" s="153">
        <v>45002</v>
      </c>
      <c r="S315" s="51" t="s">
        <v>6</v>
      </c>
      <c r="T315" s="51">
        <v>1</v>
      </c>
    </row>
    <row r="316" spans="1:20" s="66" customFormat="1" ht="135">
      <c r="A316" s="118">
        <f t="shared" si="6"/>
        <v>314</v>
      </c>
      <c r="B316" s="109" t="s">
        <v>823</v>
      </c>
      <c r="C316" s="109" t="s">
        <v>824</v>
      </c>
      <c r="D316" s="108" t="s">
        <v>831</v>
      </c>
      <c r="E316" s="50">
        <v>55000000</v>
      </c>
      <c r="F316" s="51" t="s">
        <v>92</v>
      </c>
      <c r="G316" s="117">
        <v>44958</v>
      </c>
      <c r="H316" s="117">
        <v>44958</v>
      </c>
      <c r="I316" s="119">
        <f>IFERROR(IF(Energy[[#This Row],[Start date]]="","0",DATEDIF(Energy[[#This Row],[Start date]],Energy[[#This Row],[End date]],"m")+1),"Open-ended")</f>
        <v>1</v>
      </c>
      <c r="J316" s="51" t="s">
        <v>54</v>
      </c>
      <c r="K316" s="51" t="s">
        <v>55</v>
      </c>
      <c r="L316" s="51" t="s">
        <v>56</v>
      </c>
      <c r="M316" s="51" t="s">
        <v>828</v>
      </c>
      <c r="N316" s="51" t="s">
        <v>78</v>
      </c>
      <c r="O316" s="106">
        <f>IF(Energy[[#This Row],[Currency]]="USD",E316,IF(AND(Energy[[#This Row],[Currency]]="EUR",VLOOKUP(Energy[[#This Row],[ISO]],'EXCH to USD 2022'!A:D,4,FALSE)="N"),(E316/'EXCH to USD 2022'!$F$25),E316/VLOOKUP(C316,'EXCH to USD 2022'!A:F,3,FALSE)))</f>
        <v>57811275.616307661</v>
      </c>
      <c r="P316" s="109" t="s">
        <v>829</v>
      </c>
      <c r="Q316" s="51" t="s">
        <v>830</v>
      </c>
      <c r="R316" s="153">
        <v>45002</v>
      </c>
      <c r="S316" s="51" t="s">
        <v>6</v>
      </c>
      <c r="T316" s="51">
        <v>1</v>
      </c>
    </row>
    <row r="317" spans="1:20" s="66" customFormat="1" ht="135">
      <c r="A317" s="118">
        <f t="shared" si="6"/>
        <v>315</v>
      </c>
      <c r="B317" s="109" t="s">
        <v>823</v>
      </c>
      <c r="C317" s="109" t="s">
        <v>824</v>
      </c>
      <c r="D317" s="108" t="s">
        <v>831</v>
      </c>
      <c r="E317" s="50">
        <v>59000000</v>
      </c>
      <c r="F317" s="51" t="s">
        <v>92</v>
      </c>
      <c r="G317" s="117">
        <v>45017</v>
      </c>
      <c r="H317" s="117">
        <v>45078</v>
      </c>
      <c r="I317" s="119">
        <f>IFERROR(IF(Energy[[#This Row],[Start date]]="","0",DATEDIF(Energy[[#This Row],[Start date]],Energy[[#This Row],[End date]],"m")+1),"Open-ended")</f>
        <v>3</v>
      </c>
      <c r="J317" s="51" t="s">
        <v>54</v>
      </c>
      <c r="K317" s="51" t="s">
        <v>55</v>
      </c>
      <c r="L317" s="51" t="s">
        <v>56</v>
      </c>
      <c r="M317" s="51" t="s">
        <v>828</v>
      </c>
      <c r="N317" s="51" t="s">
        <v>78</v>
      </c>
      <c r="O317" s="106">
        <f>IF(Energy[[#This Row],[Currency]]="USD",E317,IF(AND(Energy[[#This Row],[Currency]]="EUR",VLOOKUP(Energy[[#This Row],[ISO]],'EXCH to USD 2022'!A:D,4,FALSE)="N"),(E317/'EXCH to USD 2022'!$F$25),E317/VLOOKUP(C317,'EXCH to USD 2022'!A:F,3,FALSE)))</f>
        <v>62015732.0247664</v>
      </c>
      <c r="P317" s="109" t="s">
        <v>829</v>
      </c>
      <c r="Q317" s="51" t="s">
        <v>830</v>
      </c>
      <c r="R317" s="153">
        <v>45002</v>
      </c>
      <c r="S317" s="51" t="s">
        <v>6</v>
      </c>
      <c r="T317" s="51">
        <v>1</v>
      </c>
    </row>
    <row r="318" spans="1:20" s="66" customFormat="1" ht="123.75">
      <c r="A318" s="118">
        <f t="shared" si="6"/>
        <v>316</v>
      </c>
      <c r="B318" s="109" t="s">
        <v>823</v>
      </c>
      <c r="C318" s="109" t="s">
        <v>824</v>
      </c>
      <c r="D318" s="108" t="s">
        <v>832</v>
      </c>
      <c r="E318" s="50">
        <v>246000000</v>
      </c>
      <c r="F318" s="147" t="s">
        <v>92</v>
      </c>
      <c r="G318" s="117">
        <v>44562</v>
      </c>
      <c r="H318" s="117">
        <v>44713</v>
      </c>
      <c r="I318" s="119">
        <f>IFERROR(IF(Energy[[#This Row],[Start date]]="","0",DATEDIF(Energy[[#This Row],[Start date]],Energy[[#This Row],[End date]],"m")+1),"Open-ended")</f>
        <v>6</v>
      </c>
      <c r="J318" s="51" t="s">
        <v>48</v>
      </c>
      <c r="K318" s="51" t="s">
        <v>61</v>
      </c>
      <c r="L318" s="51" t="s">
        <v>50</v>
      </c>
      <c r="M318" s="51"/>
      <c r="N318" s="51" t="s">
        <v>78</v>
      </c>
      <c r="O318" s="106">
        <f>IF(Energy[[#This Row],[Currency]]="USD",E318,IF(AND(Energy[[#This Row],[Currency]]="EUR",VLOOKUP(Energy[[#This Row],[ISO]],'EXCH to USD 2022'!A:D,4,FALSE)="N"),(E318/'EXCH to USD 2022'!$F$25),E318/VLOOKUP(C318,'EXCH to USD 2022'!A:F,3,FALSE)))</f>
        <v>258574069.12021244</v>
      </c>
      <c r="P318" s="109" t="s">
        <v>833</v>
      </c>
      <c r="Q318" s="51" t="s">
        <v>834</v>
      </c>
      <c r="R318" s="153">
        <v>45065</v>
      </c>
      <c r="S318" s="51" t="s">
        <v>6</v>
      </c>
      <c r="T318" s="51">
        <v>1</v>
      </c>
    </row>
    <row r="319" spans="1:20" s="66" customFormat="1" ht="67.5">
      <c r="A319" s="118">
        <f t="shared" si="6"/>
        <v>317</v>
      </c>
      <c r="B319" s="109" t="s">
        <v>823</v>
      </c>
      <c r="C319" s="109" t="s">
        <v>824</v>
      </c>
      <c r="D319" s="108" t="s">
        <v>835</v>
      </c>
      <c r="E319" s="50">
        <v>170000000</v>
      </c>
      <c r="F319" s="51" t="s">
        <v>92</v>
      </c>
      <c r="G319" s="117">
        <v>44743</v>
      </c>
      <c r="H319" s="117">
        <v>44896</v>
      </c>
      <c r="I319" s="119">
        <f>IFERROR(IF(Energy[[#This Row],[Start date]]="","0",DATEDIF(Energy[[#This Row],[Start date]],Energy[[#This Row],[End date]],"m")+1),"Open-ended")</f>
        <v>6</v>
      </c>
      <c r="J319" s="51" t="s">
        <v>48</v>
      </c>
      <c r="K319" s="51" t="s">
        <v>61</v>
      </c>
      <c r="L319" s="51" t="s">
        <v>50</v>
      </c>
      <c r="M319" s="51"/>
      <c r="N319" s="51" t="s">
        <v>78</v>
      </c>
      <c r="O319" s="106">
        <f>IF(Energy[[#This Row],[Currency]]="USD",E319,IF(AND(Energy[[#This Row],[Currency]]="EUR",VLOOKUP(Energy[[#This Row],[ISO]],'EXCH to USD 2022'!A:D,4,FALSE)="N"),(E319/'EXCH to USD 2022'!$F$25),E319/VLOOKUP(C319,'EXCH to USD 2022'!A:F,3,FALSE)))</f>
        <v>178689397.35949641</v>
      </c>
      <c r="P319" s="109" t="s">
        <v>833</v>
      </c>
      <c r="Q319" s="51" t="s">
        <v>834</v>
      </c>
      <c r="R319" s="153">
        <v>45065</v>
      </c>
      <c r="S319" s="51" t="s">
        <v>6</v>
      </c>
      <c r="T319" s="51">
        <v>1</v>
      </c>
    </row>
    <row r="320" spans="1:20" s="66" customFormat="1" ht="90">
      <c r="A320" s="118">
        <f t="shared" si="6"/>
        <v>318</v>
      </c>
      <c r="B320" s="109" t="s">
        <v>823</v>
      </c>
      <c r="C320" s="109" t="s">
        <v>824</v>
      </c>
      <c r="D320" s="108" t="s">
        <v>836</v>
      </c>
      <c r="E320" s="50">
        <v>279000000</v>
      </c>
      <c r="F320" s="51" t="s">
        <v>92</v>
      </c>
      <c r="G320" s="117">
        <v>44531</v>
      </c>
      <c r="H320" s="117">
        <v>44896</v>
      </c>
      <c r="I320" s="119">
        <f>IFERROR(IF(Energy[[#This Row],[Start date]]="","0",DATEDIF(Energy[[#This Row],[Start date]],Energy[[#This Row],[End date]],"m")+1),"Open-ended")</f>
        <v>13</v>
      </c>
      <c r="J320" s="51" t="s">
        <v>48</v>
      </c>
      <c r="K320" s="51" t="s">
        <v>49</v>
      </c>
      <c r="L320" s="51" t="s">
        <v>50</v>
      </c>
      <c r="M320" s="51"/>
      <c r="N320" s="51" t="s">
        <v>94</v>
      </c>
      <c r="O320" s="106">
        <f>IF(Energy[[#This Row],[Currency]]="USD",E320,IF(AND(Energy[[#This Row],[Currency]]="EUR",VLOOKUP(Energy[[#This Row],[ISO]],'EXCH to USD 2022'!A:D,4,FALSE)="N"),(E320/'EXCH to USD 2022'!$F$25),E320/VLOOKUP(C320,'EXCH to USD 2022'!A:F,3,FALSE)))</f>
        <v>293260834.48999703</v>
      </c>
      <c r="P320" s="109" t="s">
        <v>837</v>
      </c>
      <c r="Q320" s="51" t="s">
        <v>838</v>
      </c>
      <c r="R320" s="153">
        <v>45002</v>
      </c>
      <c r="S320" s="51" t="s">
        <v>6</v>
      </c>
      <c r="T320" s="51">
        <v>1</v>
      </c>
    </row>
    <row r="321" spans="1:20" s="66" customFormat="1" ht="90">
      <c r="A321" s="118">
        <f t="shared" si="6"/>
        <v>319</v>
      </c>
      <c r="B321" s="109" t="s">
        <v>823</v>
      </c>
      <c r="C321" s="109" t="s">
        <v>824</v>
      </c>
      <c r="D321" s="108" t="s">
        <v>839</v>
      </c>
      <c r="E321" s="50">
        <v>69000000</v>
      </c>
      <c r="F321" s="51" t="s">
        <v>92</v>
      </c>
      <c r="G321" s="117">
        <v>44927</v>
      </c>
      <c r="H321" s="117">
        <v>45261</v>
      </c>
      <c r="I321" s="119">
        <f>IFERROR(IF(Energy[[#This Row],[Start date]]="","0",DATEDIF(Energy[[#This Row],[Start date]],Energy[[#This Row],[End date]],"m")+1),"Open-ended")</f>
        <v>12</v>
      </c>
      <c r="J321" s="51" t="s">
        <v>48</v>
      </c>
      <c r="K321" s="51" t="s">
        <v>49</v>
      </c>
      <c r="L321" s="51" t="s">
        <v>50</v>
      </c>
      <c r="M321" s="51"/>
      <c r="N321" s="51" t="s">
        <v>94</v>
      </c>
      <c r="O321" s="106">
        <f>IF(Energy[[#This Row],[Currency]]="USD",E321,IF(AND(Energy[[#This Row],[Currency]]="EUR",VLOOKUP(Energy[[#This Row],[ISO]],'EXCH to USD 2022'!A:D,4,FALSE)="N"),(E321/'EXCH to USD 2022'!$F$25),E321/VLOOKUP(C321,'EXCH to USD 2022'!A:F,3,FALSE)))</f>
        <v>72526873.045913249</v>
      </c>
      <c r="P321" s="109" t="s">
        <v>837</v>
      </c>
      <c r="Q321" s="51" t="s">
        <v>838</v>
      </c>
      <c r="R321" s="153">
        <v>45002</v>
      </c>
      <c r="S321" s="51" t="s">
        <v>6</v>
      </c>
      <c r="T321" s="51">
        <v>1</v>
      </c>
    </row>
    <row r="322" spans="1:20" s="66" customFormat="1" ht="67.5">
      <c r="A322" s="118">
        <f t="shared" si="6"/>
        <v>320</v>
      </c>
      <c r="B322" s="109" t="s">
        <v>823</v>
      </c>
      <c r="C322" s="109" t="s">
        <v>824</v>
      </c>
      <c r="D322" s="108" t="s">
        <v>840</v>
      </c>
      <c r="E322" s="50">
        <v>100000000</v>
      </c>
      <c r="F322" s="51" t="s">
        <v>92</v>
      </c>
      <c r="G322" s="117">
        <v>44440</v>
      </c>
      <c r="H322" s="117"/>
      <c r="I322" s="119" t="str">
        <f>IFERROR(IF(Energy[[#This Row],[Start date]]="","0",DATEDIF(Energy[[#This Row],[Start date]],Energy[[#This Row],[End date]],"m")+1),"Open-ended")</f>
        <v>Open-ended</v>
      </c>
      <c r="J322" s="51" t="s">
        <v>107</v>
      </c>
      <c r="K322" s="51"/>
      <c r="L322" s="51" t="s">
        <v>56</v>
      </c>
      <c r="M322" s="51" t="s">
        <v>362</v>
      </c>
      <c r="N322" s="51" t="s">
        <v>86</v>
      </c>
      <c r="O322" s="106">
        <f>IF(Energy[[#This Row],[Currency]]="USD",E322,IF(AND(Energy[[#This Row],[Currency]]="EUR",VLOOKUP(Energy[[#This Row],[ISO]],'EXCH to USD 2022'!A:D,4,FALSE)="N"),(E322/'EXCH to USD 2022'!$F$25),E322/VLOOKUP(C322,'EXCH to USD 2022'!A:F,3,FALSE)))</f>
        <v>105111410.21146847</v>
      </c>
      <c r="P322" s="109" t="s">
        <v>841</v>
      </c>
      <c r="Q322" s="98" t="s">
        <v>842</v>
      </c>
      <c r="R322" s="153">
        <v>44952</v>
      </c>
      <c r="S322" s="51" t="s">
        <v>6</v>
      </c>
      <c r="T322" s="51">
        <v>1</v>
      </c>
    </row>
    <row r="323" spans="1:20" s="66" customFormat="1" ht="360">
      <c r="A323" s="118">
        <f t="shared" si="6"/>
        <v>321</v>
      </c>
      <c r="B323" s="109" t="s">
        <v>823</v>
      </c>
      <c r="C323" s="109" t="s">
        <v>824</v>
      </c>
      <c r="D323" s="108" t="s">
        <v>843</v>
      </c>
      <c r="E323" s="50">
        <v>420000000</v>
      </c>
      <c r="F323" s="51" t="s">
        <v>92</v>
      </c>
      <c r="G323" s="117">
        <v>44440</v>
      </c>
      <c r="H323" s="117">
        <v>44531</v>
      </c>
      <c r="I323" s="119">
        <f>IFERROR(IF(Energy[[#This Row],[Start date]]="","0",DATEDIF(Energy[[#This Row],[Start date]],Energy[[#This Row],[End date]],"m")+1),"Open-ended")</f>
        <v>4</v>
      </c>
      <c r="J323" s="51" t="s">
        <v>54</v>
      </c>
      <c r="K323" s="51" t="s">
        <v>239</v>
      </c>
      <c r="L323" s="51" t="s">
        <v>50</v>
      </c>
      <c r="M323" s="51" t="s">
        <v>844</v>
      </c>
      <c r="N323" s="51" t="s">
        <v>86</v>
      </c>
      <c r="O323" s="106">
        <f>IF(Energy[[#This Row],[Currency]]="USD",E323,IF(AND(Energy[[#This Row],[Currency]]="EUR",VLOOKUP(Energy[[#This Row],[ISO]],'EXCH to USD 2022'!A:D,4,FALSE)="N"),(E323/'EXCH to USD 2022'!$F$25),E323/VLOOKUP(C323,'EXCH to USD 2022'!A:F,3,FALSE)))</f>
        <v>441467922.88816756</v>
      </c>
      <c r="P323" s="109" t="s">
        <v>845</v>
      </c>
      <c r="Q323" s="51" t="s">
        <v>846</v>
      </c>
      <c r="R323" s="153">
        <v>45065</v>
      </c>
      <c r="S323" s="51" t="s">
        <v>6</v>
      </c>
      <c r="T323" s="51">
        <v>1</v>
      </c>
    </row>
    <row r="324" spans="1:20" s="66" customFormat="1" ht="78.75">
      <c r="A324" s="118">
        <f t="shared" si="6"/>
        <v>322</v>
      </c>
      <c r="B324" s="109" t="s">
        <v>823</v>
      </c>
      <c r="C324" s="109" t="s">
        <v>824</v>
      </c>
      <c r="D324" s="108" t="s">
        <v>847</v>
      </c>
      <c r="E324" s="50">
        <v>7489000000</v>
      </c>
      <c r="F324" s="51" t="s">
        <v>92</v>
      </c>
      <c r="G324" s="117">
        <v>44562</v>
      </c>
      <c r="H324" s="117">
        <v>44896</v>
      </c>
      <c r="I324" s="119">
        <f>IFERROR(IF(Energy[[#This Row],[Start date]]="","0",DATEDIF(Energy[[#This Row],[Start date]],Energy[[#This Row],[End date]],"m")+1),"Open-ended")</f>
        <v>12</v>
      </c>
      <c r="J324" s="51" t="s">
        <v>54</v>
      </c>
      <c r="K324" s="51" t="s">
        <v>239</v>
      </c>
      <c r="L324" s="51" t="s">
        <v>50</v>
      </c>
      <c r="M324" s="51" t="s">
        <v>844</v>
      </c>
      <c r="N324" s="51" t="s">
        <v>86</v>
      </c>
      <c r="O324" s="106">
        <f>IF(Energy[[#This Row],[Currency]]="USD",E324,IF(AND(Energy[[#This Row],[Currency]]="EUR",VLOOKUP(Energy[[#This Row],[ISO]],'EXCH to USD 2022'!A:D,4,FALSE)="N"),(E324/'EXCH to USD 2022'!$F$25),E324/VLOOKUP(C324,'EXCH to USD 2022'!A:F,3,FALSE)))</f>
        <v>7871793510.7368736</v>
      </c>
      <c r="P324" s="109" t="s">
        <v>845</v>
      </c>
      <c r="Q324" s="51" t="s">
        <v>846</v>
      </c>
      <c r="R324" s="153">
        <v>45065</v>
      </c>
      <c r="S324" s="51" t="s">
        <v>6</v>
      </c>
      <c r="T324" s="51">
        <v>1</v>
      </c>
    </row>
    <row r="325" spans="1:20" s="66" customFormat="1" ht="78.75">
      <c r="A325" s="118">
        <f t="shared" si="6"/>
        <v>323</v>
      </c>
      <c r="B325" s="109" t="s">
        <v>823</v>
      </c>
      <c r="C325" s="109" t="s">
        <v>824</v>
      </c>
      <c r="D325" s="108" t="s">
        <v>847</v>
      </c>
      <c r="E325" s="50">
        <v>455750000</v>
      </c>
      <c r="F325" s="51" t="s">
        <v>92</v>
      </c>
      <c r="G325" s="117">
        <v>44927</v>
      </c>
      <c r="H325" s="117">
        <v>44986</v>
      </c>
      <c r="I325" s="119">
        <f>IFERROR(IF(Energy[[#This Row],[Start date]]="","0",DATEDIF(Energy[[#This Row],[Start date]],Energy[[#This Row],[End date]],"m")+1),"Open-ended")</f>
        <v>3</v>
      </c>
      <c r="J325" s="51" t="s">
        <v>54</v>
      </c>
      <c r="K325" s="51" t="s">
        <v>239</v>
      </c>
      <c r="L325" s="51" t="s">
        <v>50</v>
      </c>
      <c r="M325" s="51" t="s">
        <v>844</v>
      </c>
      <c r="N325" s="51" t="s">
        <v>86</v>
      </c>
      <c r="O325" s="106">
        <f>IF(Energy[[#This Row],[Currency]]="USD",E325,IF(AND(Energy[[#This Row],[Currency]]="EUR",VLOOKUP(Energy[[#This Row],[ISO]],'EXCH to USD 2022'!A:D,4,FALSE)="N"),(E325/'EXCH to USD 2022'!$F$25),E325/VLOOKUP(C325,'EXCH to USD 2022'!A:F,3,FALSE)))</f>
        <v>479045252.03876758</v>
      </c>
      <c r="P325" s="109" t="s">
        <v>845</v>
      </c>
      <c r="Q325" s="51" t="s">
        <v>846</v>
      </c>
      <c r="R325" s="153">
        <v>45065</v>
      </c>
      <c r="S325" s="51" t="s">
        <v>6</v>
      </c>
      <c r="T325" s="51">
        <v>1</v>
      </c>
    </row>
    <row r="326" spans="1:20" s="66" customFormat="1" ht="67.5">
      <c r="A326" s="118">
        <f t="shared" si="6"/>
        <v>324</v>
      </c>
      <c r="B326" s="109" t="s">
        <v>823</v>
      </c>
      <c r="C326" s="109" t="s">
        <v>824</v>
      </c>
      <c r="D326" s="108" t="s">
        <v>848</v>
      </c>
      <c r="E326" s="80">
        <v>1317000000</v>
      </c>
      <c r="F326" s="147" t="s">
        <v>92</v>
      </c>
      <c r="G326" s="117">
        <v>45017</v>
      </c>
      <c r="H326" s="117">
        <v>45078</v>
      </c>
      <c r="I326" s="119">
        <f>IFERROR(IF(Energy[[#This Row],[Start date]]="","0",DATEDIF(Energy[[#This Row],[Start date]],Energy[[#This Row],[End date]],"m")+1),"Open-ended")</f>
        <v>3</v>
      </c>
      <c r="J326" s="51" t="s">
        <v>54</v>
      </c>
      <c r="K326" s="51" t="s">
        <v>239</v>
      </c>
      <c r="L326" s="51" t="s">
        <v>50</v>
      </c>
      <c r="M326" s="51" t="s">
        <v>844</v>
      </c>
      <c r="N326" s="51" t="s">
        <v>86</v>
      </c>
      <c r="O326" s="106">
        <f>IF(Energy[[#This Row],[Currency]]="USD",E326,IF(AND(Energy[[#This Row],[Currency]]="EUR",VLOOKUP(Energy[[#This Row],[ISO]],'EXCH to USD 2022'!A:D,4,FALSE)="N"),(E326/'EXCH to USD 2022'!$F$25),E326/VLOOKUP(C326,'EXCH to USD 2022'!A:F,3,FALSE)))</f>
        <v>1384317272.4850397</v>
      </c>
      <c r="P326" s="109" t="s">
        <v>849</v>
      </c>
      <c r="Q326" s="51" t="s">
        <v>846</v>
      </c>
      <c r="R326" s="153">
        <v>45065</v>
      </c>
      <c r="S326" s="51" t="s">
        <v>6</v>
      </c>
      <c r="T326" s="51">
        <v>3</v>
      </c>
    </row>
    <row r="327" spans="1:20" s="66" customFormat="1" ht="123.75">
      <c r="A327" s="118">
        <f t="shared" si="6"/>
        <v>325</v>
      </c>
      <c r="B327" s="109" t="s">
        <v>823</v>
      </c>
      <c r="C327" s="109" t="s">
        <v>824</v>
      </c>
      <c r="D327" s="108" t="s">
        <v>850</v>
      </c>
      <c r="E327" s="50">
        <v>0</v>
      </c>
      <c r="F327" s="51" t="s">
        <v>92</v>
      </c>
      <c r="G327" s="117">
        <v>44621</v>
      </c>
      <c r="H327" s="117">
        <v>45078</v>
      </c>
      <c r="I327" s="119">
        <f>IFERROR(IF(Energy[[#This Row],[Start date]]="","0",DATEDIF(Energy[[#This Row],[Start date]],Energy[[#This Row],[End date]],"m")+1),"Open-ended")</f>
        <v>16</v>
      </c>
      <c r="J327" s="51" t="s">
        <v>48</v>
      </c>
      <c r="K327" s="51" t="s">
        <v>61</v>
      </c>
      <c r="L327" s="51" t="s">
        <v>98</v>
      </c>
      <c r="M327" s="51"/>
      <c r="N327" s="51" t="s">
        <v>51</v>
      </c>
      <c r="O327" s="106">
        <f>IF(Energy[[#This Row],[Currency]]="USD",E327,IF(AND(Energy[[#This Row],[Currency]]="EUR",VLOOKUP(Energy[[#This Row],[ISO]],'EXCH to USD 2022'!A:D,4,FALSE)="N"),(E327/'EXCH to USD 2022'!$F$25),E327/VLOOKUP(C327,'EXCH to USD 2022'!A:F,3,FALSE)))</f>
        <v>0</v>
      </c>
      <c r="P327" s="109"/>
      <c r="Q327" s="51" t="s">
        <v>851</v>
      </c>
      <c r="R327" s="123">
        <v>44904</v>
      </c>
      <c r="S327" s="51" t="s">
        <v>6</v>
      </c>
      <c r="T327" s="51">
        <v>1</v>
      </c>
    </row>
    <row r="328" spans="1:20" s="66" customFormat="1" ht="67.5">
      <c r="A328" s="118">
        <f t="shared" si="6"/>
        <v>326</v>
      </c>
      <c r="B328" s="109" t="s">
        <v>823</v>
      </c>
      <c r="C328" s="109" t="s">
        <v>824</v>
      </c>
      <c r="D328" s="108" t="s">
        <v>852</v>
      </c>
      <c r="E328" s="50">
        <v>68000000</v>
      </c>
      <c r="F328" s="51" t="s">
        <v>92</v>
      </c>
      <c r="G328" s="117">
        <v>44774</v>
      </c>
      <c r="H328" s="117">
        <v>44774</v>
      </c>
      <c r="I328" s="119">
        <f>IFERROR(IF(Energy[[#This Row],[Start date]]="","0",DATEDIF(Energy[[#This Row],[Start date]],Energy[[#This Row],[End date]],"m")+1),"Open-ended")</f>
        <v>1</v>
      </c>
      <c r="J328" s="51" t="s">
        <v>48</v>
      </c>
      <c r="K328" s="51" t="s">
        <v>49</v>
      </c>
      <c r="L328" s="51" t="s">
        <v>192</v>
      </c>
      <c r="M328" s="51" t="s">
        <v>853</v>
      </c>
      <c r="N328" s="51" t="s">
        <v>377</v>
      </c>
      <c r="O328" s="106">
        <f>IF(Energy[[#This Row],[Currency]]="USD",E328,IF(AND(Energy[[#This Row],[Currency]]="EUR",VLOOKUP(Energy[[#This Row],[ISO]],'EXCH to USD 2022'!A:D,4,FALSE)="N"),(E328/'EXCH to USD 2022'!$F$25),E328/VLOOKUP(C328,'EXCH to USD 2022'!A:F,3,FALSE)))</f>
        <v>71475758.943798557</v>
      </c>
      <c r="P328" s="109" t="s">
        <v>854</v>
      </c>
      <c r="Q328" s="51" t="s">
        <v>838</v>
      </c>
      <c r="R328" s="153">
        <v>45002</v>
      </c>
      <c r="S328" s="51" t="s">
        <v>6</v>
      </c>
      <c r="T328" s="51">
        <v>1</v>
      </c>
    </row>
    <row r="329" spans="1:20" s="66" customFormat="1" ht="67.5">
      <c r="A329" s="118">
        <f t="shared" si="6"/>
        <v>327</v>
      </c>
      <c r="B329" s="109" t="s">
        <v>823</v>
      </c>
      <c r="C329" s="109" t="s">
        <v>824</v>
      </c>
      <c r="D329" s="108" t="s">
        <v>855</v>
      </c>
      <c r="E329" s="50">
        <v>8000000</v>
      </c>
      <c r="F329" s="51" t="s">
        <v>92</v>
      </c>
      <c r="G329" s="117">
        <v>44805</v>
      </c>
      <c r="H329" s="117">
        <v>44896</v>
      </c>
      <c r="I329" s="119">
        <f>IFERROR(IF(Energy[[#This Row],[Start date]]="","0",DATEDIF(Energy[[#This Row],[Start date]],Energy[[#This Row],[End date]],"m")+1),"Open-ended")</f>
        <v>4</v>
      </c>
      <c r="J329" s="51" t="s">
        <v>48</v>
      </c>
      <c r="K329" s="51" t="s">
        <v>49</v>
      </c>
      <c r="L329" s="51" t="s">
        <v>192</v>
      </c>
      <c r="M329" s="51" t="s">
        <v>853</v>
      </c>
      <c r="N329" s="51" t="s">
        <v>377</v>
      </c>
      <c r="O329" s="106">
        <f>IF(Energy[[#This Row],[Currency]]="USD",E329,IF(AND(Energy[[#This Row],[Currency]]="EUR",VLOOKUP(Energy[[#This Row],[ISO]],'EXCH to USD 2022'!A:D,4,FALSE)="N"),(E329/'EXCH to USD 2022'!$F$25),E329/VLOOKUP(C329,'EXCH to USD 2022'!A:F,3,FALSE)))</f>
        <v>8408912.8169174772</v>
      </c>
      <c r="P329" s="109" t="s">
        <v>854</v>
      </c>
      <c r="Q329" s="51"/>
      <c r="R329" s="153">
        <v>45002</v>
      </c>
      <c r="S329" s="51" t="s">
        <v>6</v>
      </c>
      <c r="T329" s="51">
        <v>1</v>
      </c>
    </row>
    <row r="330" spans="1:20" s="66" customFormat="1" ht="67.5">
      <c r="A330" s="118">
        <f t="shared" si="6"/>
        <v>328</v>
      </c>
      <c r="B330" s="109" t="s">
        <v>823</v>
      </c>
      <c r="C330" s="109" t="s">
        <v>824</v>
      </c>
      <c r="D330" s="108" t="s">
        <v>855</v>
      </c>
      <c r="E330" s="50">
        <v>76000000</v>
      </c>
      <c r="F330" s="51" t="s">
        <v>92</v>
      </c>
      <c r="G330" s="117">
        <v>45139</v>
      </c>
      <c r="H330" s="117">
        <v>45139</v>
      </c>
      <c r="I330" s="119">
        <f>IFERROR(IF(Energy[[#This Row],[Start date]]="","0",DATEDIF(Energy[[#This Row],[Start date]],Energy[[#This Row],[End date]],"m")+1),"Open-ended")</f>
        <v>1</v>
      </c>
      <c r="J330" s="51" t="s">
        <v>48</v>
      </c>
      <c r="K330" s="51" t="s">
        <v>49</v>
      </c>
      <c r="L330" s="51" t="s">
        <v>192</v>
      </c>
      <c r="M330" s="51" t="s">
        <v>853</v>
      </c>
      <c r="N330" s="51" t="s">
        <v>377</v>
      </c>
      <c r="O330" s="106">
        <f>IF(Energy[[#This Row],[Currency]]="USD",E330,IF(AND(Energy[[#This Row],[Currency]]="EUR",VLOOKUP(Energy[[#This Row],[ISO]],'EXCH to USD 2022'!A:D,4,FALSE)="N"),(E330/'EXCH to USD 2022'!$F$25),E330/VLOOKUP(C330,'EXCH to USD 2022'!A:F,3,FALSE)))</f>
        <v>79884671.760716036</v>
      </c>
      <c r="P330" s="109" t="s">
        <v>854</v>
      </c>
      <c r="Q330" s="51" t="s">
        <v>838</v>
      </c>
      <c r="R330" s="153">
        <v>45002</v>
      </c>
      <c r="S330" s="51" t="s">
        <v>6</v>
      </c>
      <c r="T330" s="51">
        <v>1</v>
      </c>
    </row>
    <row r="331" spans="1:20" s="66" customFormat="1" ht="78.75">
      <c r="A331" s="118">
        <f t="shared" si="6"/>
        <v>329</v>
      </c>
      <c r="B331" s="109" t="s">
        <v>823</v>
      </c>
      <c r="C331" s="109" t="s">
        <v>824</v>
      </c>
      <c r="D331" s="108" t="s">
        <v>856</v>
      </c>
      <c r="E331" s="50">
        <v>266000000</v>
      </c>
      <c r="F331" s="51" t="s">
        <v>92</v>
      </c>
      <c r="G331" s="117">
        <v>44531</v>
      </c>
      <c r="H331" s="117">
        <v>44531</v>
      </c>
      <c r="I331" s="119">
        <f>IFERROR(IF(Energy[[#This Row],[Start date]]="","0",DATEDIF(Energy[[#This Row],[Start date]],Energy[[#This Row],[End date]],"m")+1),"Open-ended")</f>
        <v>1</v>
      </c>
      <c r="J331" s="51" t="s">
        <v>70</v>
      </c>
      <c r="K331" s="51" t="s">
        <v>55</v>
      </c>
      <c r="L331" s="51" t="s">
        <v>56</v>
      </c>
      <c r="M331" s="51" t="s">
        <v>564</v>
      </c>
      <c r="N331" s="51" t="s">
        <v>86</v>
      </c>
      <c r="O331" s="106">
        <f>IF(Energy[[#This Row],[Currency]]="USD",E331,IF(AND(Energy[[#This Row],[Currency]]="EUR",VLOOKUP(Energy[[#This Row],[ISO]],'EXCH to USD 2022'!A:D,4,FALSE)="N"),(E331/'EXCH to USD 2022'!$F$25),E331/VLOOKUP(C331,'EXCH to USD 2022'!A:F,3,FALSE)))</f>
        <v>279596351.16250616</v>
      </c>
      <c r="P331" s="109" t="s">
        <v>857</v>
      </c>
      <c r="Q331" s="51" t="s">
        <v>838</v>
      </c>
      <c r="R331" s="153">
        <v>45002</v>
      </c>
      <c r="S331" s="51" t="s">
        <v>6</v>
      </c>
      <c r="T331" s="51">
        <v>1</v>
      </c>
    </row>
    <row r="332" spans="1:20" s="66" customFormat="1" ht="78.75">
      <c r="A332" s="118">
        <f t="shared" si="6"/>
        <v>330</v>
      </c>
      <c r="B332" s="109" t="s">
        <v>823</v>
      </c>
      <c r="C332" s="109" t="s">
        <v>824</v>
      </c>
      <c r="D332" s="108" t="s">
        <v>858</v>
      </c>
      <c r="E332" s="50">
        <v>348000000</v>
      </c>
      <c r="F332" s="51" t="s">
        <v>92</v>
      </c>
      <c r="G332" s="117">
        <v>44652</v>
      </c>
      <c r="H332" s="117">
        <v>44652</v>
      </c>
      <c r="I332" s="119">
        <f>IFERROR(IF(Energy[[#This Row],[Start date]]="","0",DATEDIF(Energy[[#This Row],[Start date]],Energy[[#This Row],[End date]],"m")+1),"Open-ended")</f>
        <v>1</v>
      </c>
      <c r="J332" s="51" t="s">
        <v>70</v>
      </c>
      <c r="K332" s="51" t="s">
        <v>55</v>
      </c>
      <c r="L332" s="51" t="s">
        <v>56</v>
      </c>
      <c r="M332" s="51" t="s">
        <v>564</v>
      </c>
      <c r="N332" s="51" t="s">
        <v>86</v>
      </c>
      <c r="O332" s="106">
        <f>IF(Energy[[#This Row],[Currency]]="USD",E332,IF(AND(Energy[[#This Row],[Currency]]="EUR",VLOOKUP(Energy[[#This Row],[ISO]],'EXCH to USD 2022'!A:D,4,FALSE)="N"),(E332/'EXCH to USD 2022'!$F$25),E332/VLOOKUP(C332,'EXCH to USD 2022'!A:F,3,FALSE)))</f>
        <v>365787707.53591031</v>
      </c>
      <c r="P332" s="109" t="s">
        <v>857</v>
      </c>
      <c r="Q332" s="51"/>
      <c r="R332" s="153">
        <v>45002</v>
      </c>
      <c r="S332" s="51" t="s">
        <v>6</v>
      </c>
      <c r="T332" s="51">
        <v>1</v>
      </c>
    </row>
    <row r="333" spans="1:20" s="66" customFormat="1" ht="78.75">
      <c r="A333" s="118">
        <f t="shared" si="6"/>
        <v>331</v>
      </c>
      <c r="B333" s="109" t="s">
        <v>823</v>
      </c>
      <c r="C333" s="109" t="s">
        <v>824</v>
      </c>
      <c r="D333" s="108" t="s">
        <v>858</v>
      </c>
      <c r="E333" s="50">
        <v>526000000</v>
      </c>
      <c r="F333" s="51" t="s">
        <v>92</v>
      </c>
      <c r="G333" s="117">
        <v>44896</v>
      </c>
      <c r="H333" s="117">
        <v>44896</v>
      </c>
      <c r="I333" s="119">
        <f>IFERROR(IF(Energy[[#This Row],[Start date]]="","0",DATEDIF(Energy[[#This Row],[Start date]],Energy[[#This Row],[End date]],"m")+1),"Open-ended")</f>
        <v>1</v>
      </c>
      <c r="J333" s="51" t="s">
        <v>70</v>
      </c>
      <c r="K333" s="51" t="s">
        <v>55</v>
      </c>
      <c r="L333" s="51" t="s">
        <v>56</v>
      </c>
      <c r="M333" s="51" t="s">
        <v>564</v>
      </c>
      <c r="N333" s="51" t="s">
        <v>86</v>
      </c>
      <c r="O333" s="106">
        <f>IF(Energy[[#This Row],[Currency]]="USD",E333,IF(AND(Energy[[#This Row],[Currency]]="EUR",VLOOKUP(Energy[[#This Row],[ISO]],'EXCH to USD 2022'!A:D,4,FALSE)="N"),(E333/'EXCH to USD 2022'!$F$25),E333/VLOOKUP(C333,'EXCH to USD 2022'!A:F,3,FALSE)))</f>
        <v>552886017.71232414</v>
      </c>
      <c r="P333" s="109" t="s">
        <v>857</v>
      </c>
      <c r="Q333" s="51"/>
      <c r="R333" s="153">
        <v>45002</v>
      </c>
      <c r="S333" s="51" t="s">
        <v>6</v>
      </c>
      <c r="T333" s="51">
        <v>1</v>
      </c>
    </row>
    <row r="334" spans="1:20" s="66" customFormat="1" ht="56.25">
      <c r="A334" s="118">
        <f t="shared" si="6"/>
        <v>332</v>
      </c>
      <c r="B334" s="109" t="s">
        <v>823</v>
      </c>
      <c r="C334" s="109" t="s">
        <v>824</v>
      </c>
      <c r="D334" s="108" t="s">
        <v>859</v>
      </c>
      <c r="E334" s="50">
        <v>208000000</v>
      </c>
      <c r="F334" s="51" t="s">
        <v>92</v>
      </c>
      <c r="G334" s="117">
        <v>44743</v>
      </c>
      <c r="H334" s="117">
        <v>44743</v>
      </c>
      <c r="I334" s="119">
        <f>IFERROR(IF(Energy[[#This Row],[Start date]]="","0",DATEDIF(Energy[[#This Row],[Start date]],Energy[[#This Row],[End date]],"m")+1),"Open-ended")</f>
        <v>1</v>
      </c>
      <c r="J334" s="51" t="s">
        <v>54</v>
      </c>
      <c r="K334" s="51" t="s">
        <v>239</v>
      </c>
      <c r="L334" s="51" t="s">
        <v>56</v>
      </c>
      <c r="M334" s="51" t="s">
        <v>103</v>
      </c>
      <c r="N334" s="51" t="s">
        <v>86</v>
      </c>
      <c r="O334" s="106">
        <f>IF(Energy[[#This Row],[Currency]]="USD",E334,IF(AND(Energy[[#This Row],[Currency]]="EUR",VLOOKUP(Energy[[#This Row],[ISO]],'EXCH to USD 2022'!A:D,4,FALSE)="N"),(E334/'EXCH to USD 2022'!$F$25),E334/VLOOKUP(C334,'EXCH to USD 2022'!A:F,3,FALSE)))</f>
        <v>218631733.23985443</v>
      </c>
      <c r="P334" s="109" t="s">
        <v>860</v>
      </c>
      <c r="Q334" s="64" t="s">
        <v>861</v>
      </c>
      <c r="R334" s="153">
        <v>45065</v>
      </c>
      <c r="S334" s="51" t="s">
        <v>6</v>
      </c>
      <c r="T334" s="51">
        <v>1</v>
      </c>
    </row>
    <row r="335" spans="1:20" s="66" customFormat="1" ht="90">
      <c r="A335" s="118">
        <f t="shared" si="6"/>
        <v>333</v>
      </c>
      <c r="B335" s="109" t="s">
        <v>823</v>
      </c>
      <c r="C335" s="109" t="s">
        <v>824</v>
      </c>
      <c r="D335" s="108" t="s">
        <v>862</v>
      </c>
      <c r="E335" s="50">
        <v>100000000</v>
      </c>
      <c r="F335" s="51" t="s">
        <v>92</v>
      </c>
      <c r="G335" s="117">
        <v>44652</v>
      </c>
      <c r="H335" s="117">
        <v>44652</v>
      </c>
      <c r="I335" s="119">
        <f>IFERROR(IF(Energy[[#This Row],[Start date]]="","0",DATEDIF(Energy[[#This Row],[Start date]],Energy[[#This Row],[End date]],"m")+1),"Open-ended")</f>
        <v>1</v>
      </c>
      <c r="J335" s="51" t="s">
        <v>54</v>
      </c>
      <c r="K335" s="51" t="s">
        <v>239</v>
      </c>
      <c r="L335" s="51" t="s">
        <v>56</v>
      </c>
      <c r="M335" s="51" t="s">
        <v>103</v>
      </c>
      <c r="N335" s="51" t="s">
        <v>863</v>
      </c>
      <c r="O335" s="106">
        <f>IF(Energy[[#This Row],[Currency]]="USD",E335,IF(AND(Energy[[#This Row],[Currency]]="EUR",VLOOKUP(Energy[[#This Row],[ISO]],'EXCH to USD 2022'!A:D,4,FALSE)="N"),(E335/'EXCH to USD 2022'!$F$25),E335/VLOOKUP(C335,'EXCH to USD 2022'!A:F,3,FALSE)))</f>
        <v>105111410.21146847</v>
      </c>
      <c r="P335" s="109" t="s">
        <v>864</v>
      </c>
      <c r="Q335" s="51"/>
      <c r="R335" s="153">
        <v>45002</v>
      </c>
      <c r="S335" s="51" t="s">
        <v>6</v>
      </c>
      <c r="T335" s="51">
        <v>1</v>
      </c>
    </row>
    <row r="336" spans="1:20" s="66" customFormat="1" ht="45">
      <c r="A336" s="118">
        <f t="shared" si="6"/>
        <v>334</v>
      </c>
      <c r="B336" s="109" t="s">
        <v>823</v>
      </c>
      <c r="C336" s="109" t="s">
        <v>824</v>
      </c>
      <c r="D336" s="108" t="s">
        <v>865</v>
      </c>
      <c r="E336" s="50">
        <v>108000000</v>
      </c>
      <c r="F336" s="51" t="s">
        <v>92</v>
      </c>
      <c r="G336" s="117">
        <v>44713</v>
      </c>
      <c r="H336" s="117">
        <v>44713</v>
      </c>
      <c r="I336" s="119">
        <f>IFERROR(IF(Energy[[#This Row],[Start date]]="","0",DATEDIF(Energy[[#This Row],[Start date]],Energy[[#This Row],[End date]],"m")+1),"Open-ended")</f>
        <v>1</v>
      </c>
      <c r="J336" s="51" t="s">
        <v>54</v>
      </c>
      <c r="K336" s="51" t="s">
        <v>239</v>
      </c>
      <c r="L336" s="51" t="s">
        <v>56</v>
      </c>
      <c r="M336" s="51" t="s">
        <v>103</v>
      </c>
      <c r="N336" s="51" t="s">
        <v>863</v>
      </c>
      <c r="O336" s="106">
        <f>IF(Energy[[#This Row],[Currency]]="USD",E336,IF(AND(Energy[[#This Row],[Currency]]="EUR",VLOOKUP(Energy[[#This Row],[ISO]],'EXCH to USD 2022'!A:D,4,FALSE)="N"),(E336/'EXCH to USD 2022'!$F$25),E336/VLOOKUP(C336,'EXCH to USD 2022'!A:F,3,FALSE)))</f>
        <v>113520323.02838595</v>
      </c>
      <c r="P336" s="109" t="s">
        <v>866</v>
      </c>
      <c r="Q336" s="64" t="s">
        <v>861</v>
      </c>
      <c r="R336" s="153">
        <v>45065</v>
      </c>
      <c r="S336" s="51" t="s">
        <v>6</v>
      </c>
      <c r="T336" s="51">
        <v>1</v>
      </c>
    </row>
    <row r="337" spans="1:20" s="66" customFormat="1" ht="33.75">
      <c r="A337" s="118">
        <f t="shared" si="6"/>
        <v>335</v>
      </c>
      <c r="B337" s="109" t="s">
        <v>823</v>
      </c>
      <c r="C337" s="109" t="s">
        <v>824</v>
      </c>
      <c r="D337" s="108" t="s">
        <v>867</v>
      </c>
      <c r="E337" s="50">
        <v>217000000</v>
      </c>
      <c r="F337" s="51" t="s">
        <v>92</v>
      </c>
      <c r="G337" s="117">
        <v>44682</v>
      </c>
      <c r="H337" s="117">
        <v>44713</v>
      </c>
      <c r="I337" s="119">
        <f>IFERROR(IF(Energy[[#This Row],[Start date]]="","0",DATEDIF(Energy[[#This Row],[Start date]],Energy[[#This Row],[End date]],"m")+1),"Open-ended")</f>
        <v>2</v>
      </c>
      <c r="J337" s="51" t="s">
        <v>48</v>
      </c>
      <c r="K337" s="51" t="s">
        <v>61</v>
      </c>
      <c r="L337" s="51" t="s">
        <v>50</v>
      </c>
      <c r="M337" s="51"/>
      <c r="N337" s="51" t="s">
        <v>377</v>
      </c>
      <c r="O337" s="106">
        <f>IF(Energy[[#This Row],[Currency]]="USD",E337,IF(AND(Energy[[#This Row],[Currency]]="EUR",VLOOKUP(Energy[[#This Row],[ISO]],'EXCH to USD 2022'!A:D,4,FALSE)="N"),(E337/'EXCH to USD 2022'!$F$25),E337/VLOOKUP(C337,'EXCH to USD 2022'!A:F,3,FALSE)))</f>
        <v>228091760.15888658</v>
      </c>
      <c r="P337" s="109" t="s">
        <v>868</v>
      </c>
      <c r="Q337" s="51"/>
      <c r="R337" s="153">
        <v>45002</v>
      </c>
      <c r="S337" s="51" t="s">
        <v>6</v>
      </c>
      <c r="T337" s="51">
        <v>1</v>
      </c>
    </row>
    <row r="338" spans="1:20" s="66" customFormat="1" ht="56.25">
      <c r="A338" s="118">
        <f t="shared" si="6"/>
        <v>336</v>
      </c>
      <c r="B338" s="109" t="s">
        <v>823</v>
      </c>
      <c r="C338" s="109" t="s">
        <v>824</v>
      </c>
      <c r="D338" s="108" t="s">
        <v>869</v>
      </c>
      <c r="E338" s="63">
        <v>100000000</v>
      </c>
      <c r="F338" s="51" t="s">
        <v>92</v>
      </c>
      <c r="G338" s="117">
        <v>44713</v>
      </c>
      <c r="H338" s="117">
        <v>44713</v>
      </c>
      <c r="I338" s="119">
        <f>IFERROR(IF(Energy[[#This Row],[Start date]]="","0",DATEDIF(Energy[[#This Row],[Start date]],Energy[[#This Row],[End date]],"m")+1),"Open-ended")</f>
        <v>1</v>
      </c>
      <c r="J338" s="54" t="s">
        <v>70</v>
      </c>
      <c r="K338" s="54" t="s">
        <v>55</v>
      </c>
      <c r="L338" s="54" t="s">
        <v>98</v>
      </c>
      <c r="M338" s="54" t="s">
        <v>870</v>
      </c>
      <c r="N338" s="51" t="s">
        <v>57</v>
      </c>
      <c r="O338" s="106">
        <f>IF(Energy[[#This Row],[Currency]]="USD",E338,IF(AND(Energy[[#This Row],[Currency]]="EUR",VLOOKUP(Energy[[#This Row],[ISO]],'EXCH to USD 2022'!A:D,4,FALSE)="N"),(E338/'EXCH to USD 2022'!$F$25),E338/VLOOKUP(C338,'EXCH to USD 2022'!A:F,3,FALSE)))</f>
        <v>105111410.21146847</v>
      </c>
      <c r="P338" s="51"/>
      <c r="Q338" s="64" t="s">
        <v>871</v>
      </c>
      <c r="R338" s="153">
        <v>44952</v>
      </c>
      <c r="S338" s="51" t="s">
        <v>6</v>
      </c>
      <c r="T338" s="51">
        <v>2</v>
      </c>
    </row>
    <row r="339" spans="1:20" s="66" customFormat="1" ht="67.5">
      <c r="A339" s="118">
        <f t="shared" si="6"/>
        <v>337</v>
      </c>
      <c r="B339" s="109" t="s">
        <v>872</v>
      </c>
      <c r="C339" s="109" t="s">
        <v>824</v>
      </c>
      <c r="D339" s="108" t="s">
        <v>873</v>
      </c>
      <c r="E339" s="63">
        <v>208000000</v>
      </c>
      <c r="F339" s="51" t="s">
        <v>92</v>
      </c>
      <c r="G339" s="117">
        <v>44866</v>
      </c>
      <c r="H339" s="117">
        <v>44957</v>
      </c>
      <c r="I339" s="119">
        <f>IFERROR(IF(Energy[[#This Row],[Start date]]="","0",DATEDIF(Energy[[#This Row],[Start date]],Energy[[#This Row],[End date]],"m")+1),"Open-ended")</f>
        <v>3</v>
      </c>
      <c r="J339" s="54" t="s">
        <v>48</v>
      </c>
      <c r="K339" s="54" t="s">
        <v>61</v>
      </c>
      <c r="L339" s="54" t="s">
        <v>50</v>
      </c>
      <c r="M339" s="54"/>
      <c r="N339" s="51" t="s">
        <v>254</v>
      </c>
      <c r="O339" s="106">
        <f>IF(Energy[[#This Row],[Currency]]="USD",E339,IF(AND(Energy[[#This Row],[Currency]]="EUR",VLOOKUP(Energy[[#This Row],[ISO]],'EXCH to USD 2022'!A:D,4,FALSE)="N"),(E339/'EXCH to USD 2022'!$F$25),E339/VLOOKUP(C339,'EXCH to USD 2022'!A:F,3,FALSE)))</f>
        <v>218631733.23985443</v>
      </c>
      <c r="P339" s="109" t="s">
        <v>874</v>
      </c>
      <c r="Q339" s="64" t="s">
        <v>875</v>
      </c>
      <c r="R339" s="153">
        <v>45065</v>
      </c>
      <c r="S339" s="51" t="s">
        <v>6</v>
      </c>
      <c r="T339" s="51">
        <v>2</v>
      </c>
    </row>
    <row r="340" spans="1:20" s="66" customFormat="1" ht="67.5">
      <c r="A340" s="118">
        <f t="shared" si="6"/>
        <v>338</v>
      </c>
      <c r="B340" s="109" t="s">
        <v>872</v>
      </c>
      <c r="C340" s="109" t="s">
        <v>824</v>
      </c>
      <c r="D340" s="108" t="s">
        <v>876</v>
      </c>
      <c r="E340" s="63">
        <v>443000000</v>
      </c>
      <c r="F340" s="51" t="s">
        <v>92</v>
      </c>
      <c r="G340" s="117">
        <v>44958</v>
      </c>
      <c r="H340" s="117">
        <v>45017</v>
      </c>
      <c r="I340" s="119">
        <f>IFERROR(IF(Energy[[#This Row],[Start date]]="","0",DATEDIF(Energy[[#This Row],[Start date]],Energy[[#This Row],[End date]],"m")+1),"Open-ended")</f>
        <v>3</v>
      </c>
      <c r="J340" s="54" t="s">
        <v>48</v>
      </c>
      <c r="K340" s="54" t="s">
        <v>61</v>
      </c>
      <c r="L340" s="54" t="s">
        <v>50</v>
      </c>
      <c r="M340" s="54"/>
      <c r="N340" s="51" t="s">
        <v>254</v>
      </c>
      <c r="O340" s="106">
        <f>IF(Energy[[#This Row],[Currency]]="USD",E340,IF(AND(Energy[[#This Row],[Currency]]="EUR",VLOOKUP(Energy[[#This Row],[ISO]],'EXCH to USD 2022'!A:D,4,FALSE)="N"),(E340/'EXCH to USD 2022'!$F$25),E340/VLOOKUP(C340,'EXCH to USD 2022'!A:F,3,FALSE)))</f>
        <v>465643547.23680532</v>
      </c>
      <c r="P340" s="109" t="s">
        <v>874</v>
      </c>
      <c r="Q340" s="64" t="s">
        <v>875</v>
      </c>
      <c r="R340" s="153">
        <v>45065</v>
      </c>
      <c r="S340" s="51" t="s">
        <v>6</v>
      </c>
      <c r="T340" s="51">
        <v>2</v>
      </c>
    </row>
    <row r="341" spans="1:20" s="66" customFormat="1" ht="168.75">
      <c r="A341" s="118">
        <f t="shared" si="6"/>
        <v>339</v>
      </c>
      <c r="B341" s="109" t="s">
        <v>872</v>
      </c>
      <c r="C341" s="109" t="s">
        <v>824</v>
      </c>
      <c r="D341" s="108" t="s">
        <v>877</v>
      </c>
      <c r="E341" s="63">
        <v>500000000</v>
      </c>
      <c r="F341" s="51" t="s">
        <v>92</v>
      </c>
      <c r="G341" s="117">
        <v>44958</v>
      </c>
      <c r="H341" s="117">
        <v>45138</v>
      </c>
      <c r="I341" s="119">
        <f>IFERROR(IF(Energy[[#This Row],[Start date]]="","0",DATEDIF(Energy[[#This Row],[Start date]],Energy[[#This Row],[End date]],"m")+1),"Open-ended")</f>
        <v>6</v>
      </c>
      <c r="J341" s="54" t="s">
        <v>70</v>
      </c>
      <c r="K341" s="54" t="s">
        <v>55</v>
      </c>
      <c r="L341" s="54" t="s">
        <v>56</v>
      </c>
      <c r="M341" s="51" t="s">
        <v>878</v>
      </c>
      <c r="N341" s="51" t="s">
        <v>57</v>
      </c>
      <c r="O341" s="106">
        <f>IF(Energy[[#This Row],[Currency]]="USD",E341,IF(AND(Energy[[#This Row],[Currency]]="EUR",VLOOKUP(Energy[[#This Row],[ISO]],'EXCH to USD 2022'!A:D,4,FALSE)="N"),(E341/'EXCH to USD 2022'!$F$25),E341/VLOOKUP(C341,'EXCH to USD 2022'!A:F,3,FALSE)))</f>
        <v>525557051.05734235</v>
      </c>
      <c r="P341" s="109" t="s">
        <v>879</v>
      </c>
      <c r="Q341" s="64"/>
      <c r="R341" s="153">
        <v>45002</v>
      </c>
      <c r="S341" s="51" t="s">
        <v>6</v>
      </c>
      <c r="T341" s="51">
        <v>2</v>
      </c>
    </row>
    <row r="342" spans="1:20" s="66" customFormat="1" ht="56.25">
      <c r="A342" s="118">
        <f t="shared" si="6"/>
        <v>340</v>
      </c>
      <c r="B342" s="109" t="s">
        <v>880</v>
      </c>
      <c r="C342" s="109" t="s">
        <v>881</v>
      </c>
      <c r="D342" s="108" t="s">
        <v>882</v>
      </c>
      <c r="E342" s="50">
        <v>412000000</v>
      </c>
      <c r="F342" s="51" t="s">
        <v>92</v>
      </c>
      <c r="G342" s="117">
        <v>44835</v>
      </c>
      <c r="H342" s="117">
        <v>45016</v>
      </c>
      <c r="I342" s="119">
        <f>IFERROR(IF(Energy[[#This Row],[Start date]]="","0",DATEDIF(Energy[[#This Row],[Start date]],Energy[[#This Row],[End date]],"m")+1),"Open-ended")</f>
        <v>6</v>
      </c>
      <c r="J342" s="51" t="s">
        <v>48</v>
      </c>
      <c r="K342" s="51" t="s">
        <v>61</v>
      </c>
      <c r="L342" s="51" t="s">
        <v>50</v>
      </c>
      <c r="M342" s="51"/>
      <c r="N342" s="51" t="s">
        <v>355</v>
      </c>
      <c r="O342" s="106">
        <f>IF(Energy[[#This Row],[Currency]]="USD",E342,IF(AND(Energy[[#This Row],[Currency]]="EUR",VLOOKUP(Energy[[#This Row],[ISO]],'EXCH to USD 2022'!A:D,4,FALSE)="N"),(E342/'EXCH to USD 2022'!$F$25),E342/VLOOKUP(C342,'EXCH to USD 2022'!A:F,3,FALSE)))</f>
        <v>433362180.27231705</v>
      </c>
      <c r="P342" s="109"/>
      <c r="Q342" s="51" t="s">
        <v>883</v>
      </c>
      <c r="R342" s="123">
        <v>44904</v>
      </c>
      <c r="S342" s="51" t="s">
        <v>22</v>
      </c>
      <c r="T342" s="51">
        <v>1</v>
      </c>
    </row>
    <row r="343" spans="1:20" s="66" customFormat="1" ht="90">
      <c r="A343" s="118">
        <f t="shared" si="6"/>
        <v>341</v>
      </c>
      <c r="B343" s="109" t="s">
        <v>880</v>
      </c>
      <c r="C343" s="109" t="s">
        <v>881</v>
      </c>
      <c r="D343" s="108" t="s">
        <v>884</v>
      </c>
      <c r="E343" s="50">
        <v>132699999.99999999</v>
      </c>
      <c r="F343" s="51" t="s">
        <v>92</v>
      </c>
      <c r="G343" s="117">
        <v>44835</v>
      </c>
      <c r="H343" s="117">
        <v>45016</v>
      </c>
      <c r="I343" s="119">
        <f>IFERROR(IF(Energy[[#This Row],[Start date]]="","0",DATEDIF(Energy[[#This Row],[Start date]],Energy[[#This Row],[End date]],"m")+1),"Open-ended")</f>
        <v>6</v>
      </c>
      <c r="J343" s="51" t="s">
        <v>48</v>
      </c>
      <c r="K343" s="51" t="s">
        <v>61</v>
      </c>
      <c r="L343" s="51" t="s">
        <v>264</v>
      </c>
      <c r="M343" s="51" t="s">
        <v>885</v>
      </c>
      <c r="N343" s="51" t="s">
        <v>355</v>
      </c>
      <c r="O343" s="106">
        <f>IF(Energy[[#This Row],[Currency]]="USD",E343,IF(AND(Energy[[#This Row],[Currency]]="EUR",VLOOKUP(Energy[[#This Row],[ISO]],'EXCH to USD 2022'!A:D,4,FALSE)="N"),(E343/'EXCH to USD 2022'!$F$25),E343/VLOOKUP(C343,'EXCH to USD 2022'!A:F,3,FALSE)))</f>
        <v>139580488.6459623</v>
      </c>
      <c r="P343" s="109"/>
      <c r="Q343" s="51" t="s">
        <v>883</v>
      </c>
      <c r="R343" s="123">
        <v>44904</v>
      </c>
      <c r="S343" s="51" t="s">
        <v>22</v>
      </c>
      <c r="T343" s="51">
        <v>1</v>
      </c>
    </row>
    <row r="344" spans="1:20" s="66" customFormat="1" ht="101.25">
      <c r="A344" s="118">
        <f t="shared" si="6"/>
        <v>342</v>
      </c>
      <c r="B344" s="109" t="s">
        <v>880</v>
      </c>
      <c r="C344" s="109" t="s">
        <v>881</v>
      </c>
      <c r="D344" s="108" t="s">
        <v>886</v>
      </c>
      <c r="E344" s="50">
        <v>84000000</v>
      </c>
      <c r="F344" s="51" t="s">
        <v>92</v>
      </c>
      <c r="G344" s="117">
        <v>44835</v>
      </c>
      <c r="H344" s="117">
        <v>44896</v>
      </c>
      <c r="I344" s="119">
        <f>IFERROR(IF(Energy[[#This Row],[Start date]]="","0",DATEDIF(Energy[[#This Row],[Start date]],Energy[[#This Row],[End date]],"m")+1),"Open-ended")</f>
        <v>3</v>
      </c>
      <c r="J344" s="51" t="s">
        <v>48</v>
      </c>
      <c r="K344" s="51" t="s">
        <v>61</v>
      </c>
      <c r="L344" s="51" t="s">
        <v>50</v>
      </c>
      <c r="M344" s="51" t="s">
        <v>887</v>
      </c>
      <c r="N344" s="51" t="s">
        <v>888</v>
      </c>
      <c r="O344" s="106">
        <f>IF(Energy[[#This Row],[Currency]]="USD",E344,IF(AND(Energy[[#This Row],[Currency]]="EUR",VLOOKUP(Energy[[#This Row],[ISO]],'EXCH to USD 2022'!A:D,4,FALSE)="N"),(E344/'EXCH to USD 2022'!$F$25),E344/VLOOKUP(C344,'EXCH to USD 2022'!A:F,3,FALSE)))</f>
        <v>88355395.977851048</v>
      </c>
      <c r="P344" s="109" t="s">
        <v>889</v>
      </c>
      <c r="Q344" s="51" t="s">
        <v>883</v>
      </c>
      <c r="R344" s="123">
        <v>45065</v>
      </c>
      <c r="S344" s="51" t="s">
        <v>22</v>
      </c>
      <c r="T344" s="51">
        <v>1</v>
      </c>
    </row>
    <row r="345" spans="1:20" s="66" customFormat="1" ht="101.25">
      <c r="A345" s="118">
        <f>ROW()-2</f>
        <v>343</v>
      </c>
      <c r="B345" s="109" t="s">
        <v>880</v>
      </c>
      <c r="C345" s="109" t="s">
        <v>881</v>
      </c>
      <c r="D345" s="108" t="s">
        <v>890</v>
      </c>
      <c r="E345" s="50">
        <v>146000000</v>
      </c>
      <c r="F345" s="51" t="s">
        <v>92</v>
      </c>
      <c r="G345" s="117">
        <v>44927</v>
      </c>
      <c r="H345" s="117">
        <v>45016</v>
      </c>
      <c r="I345" s="119">
        <f>IFERROR(IF(Energy[[#This Row],[Start date]]="","0",DATEDIF(Energy[[#This Row],[Start date]],Energy[[#This Row],[End date]],"m")+1),"Open-ended")</f>
        <v>3</v>
      </c>
      <c r="J345" s="51" t="s">
        <v>48</v>
      </c>
      <c r="K345" s="51" t="s">
        <v>61</v>
      </c>
      <c r="L345" s="51" t="s">
        <v>50</v>
      </c>
      <c r="M345" s="51" t="s">
        <v>887</v>
      </c>
      <c r="N345" s="51" t="s">
        <v>888</v>
      </c>
      <c r="O345" s="106">
        <f>IF(Energy[[#This Row],[Currency]]="USD",E345,IF(AND(Energy[[#This Row],[Currency]]="EUR",VLOOKUP(Energy[[#This Row],[ISO]],'EXCH to USD 2022'!A:D,4,FALSE)="N"),(E345/'EXCH to USD 2022'!$F$25),E345/VLOOKUP(C345,'EXCH to USD 2022'!A:F,3,FALSE)))</f>
        <v>153570093.00912207</v>
      </c>
      <c r="P345" s="109" t="s">
        <v>889</v>
      </c>
      <c r="Q345" s="51" t="s">
        <v>883</v>
      </c>
      <c r="R345" s="123">
        <v>45065</v>
      </c>
      <c r="S345" s="51" t="s">
        <v>22</v>
      </c>
      <c r="T345" s="51">
        <v>1</v>
      </c>
    </row>
    <row r="346" spans="1:20" s="66" customFormat="1" ht="45">
      <c r="A346" s="118">
        <f t="shared" si="6"/>
        <v>344</v>
      </c>
      <c r="B346" s="109" t="s">
        <v>880</v>
      </c>
      <c r="C346" s="109" t="s">
        <v>881</v>
      </c>
      <c r="D346" s="108" t="s">
        <v>891</v>
      </c>
      <c r="E346" s="50">
        <v>4250000</v>
      </c>
      <c r="F346" s="51" t="s">
        <v>92</v>
      </c>
      <c r="G346" s="117">
        <v>44835</v>
      </c>
      <c r="H346" s="117">
        <v>45016</v>
      </c>
      <c r="I346" s="119">
        <f>IFERROR(IF(Energy[[#This Row],[Start date]]="","0",DATEDIF(Energy[[#This Row],[Start date]],Energy[[#This Row],[End date]],"m")+1),"Open-ended")</f>
        <v>6</v>
      </c>
      <c r="J346" s="51" t="s">
        <v>48</v>
      </c>
      <c r="K346" s="51" t="s">
        <v>61</v>
      </c>
      <c r="L346" s="51" t="s">
        <v>50</v>
      </c>
      <c r="M346" s="51" t="s">
        <v>892</v>
      </c>
      <c r="N346" s="51" t="s">
        <v>893</v>
      </c>
      <c r="O346" s="106">
        <f>IF(Energy[[#This Row],[Currency]]="USD",E346,IF(AND(Energy[[#This Row],[Currency]]="EUR",VLOOKUP(Energy[[#This Row],[ISO]],'EXCH to USD 2022'!A:D,4,FALSE)="N"),(E346/'EXCH to USD 2022'!$F$25),E346/VLOOKUP(C346,'EXCH to USD 2022'!A:F,3,FALSE)))</f>
        <v>4470362.296498416</v>
      </c>
      <c r="P346" s="109"/>
      <c r="Q346" s="51" t="s">
        <v>883</v>
      </c>
      <c r="R346" s="123">
        <v>44904</v>
      </c>
      <c r="S346" s="51" t="s">
        <v>22</v>
      </c>
      <c r="T346" s="51">
        <v>1</v>
      </c>
    </row>
    <row r="347" spans="1:20" s="66" customFormat="1" ht="33.75">
      <c r="A347" s="118">
        <f t="shared" si="6"/>
        <v>345</v>
      </c>
      <c r="B347" s="109" t="s">
        <v>880</v>
      </c>
      <c r="C347" s="109" t="s">
        <v>881</v>
      </c>
      <c r="D347" s="108" t="s">
        <v>894</v>
      </c>
      <c r="E347" s="50">
        <v>59700000</v>
      </c>
      <c r="F347" s="51" t="s">
        <v>92</v>
      </c>
      <c r="G347" s="117">
        <v>44835</v>
      </c>
      <c r="H347" s="117">
        <v>45016</v>
      </c>
      <c r="I347" s="119">
        <f>IFERROR(IF(Energy[[#This Row],[Start date]]="","0",DATEDIF(Energy[[#This Row],[Start date]],Energy[[#This Row],[End date]],"m")+1),"Open-ended")</f>
        <v>6</v>
      </c>
      <c r="J347" s="51" t="s">
        <v>54</v>
      </c>
      <c r="K347" s="51" t="s">
        <v>55</v>
      </c>
      <c r="L347" s="51" t="s">
        <v>56</v>
      </c>
      <c r="M347" s="51" t="s">
        <v>895</v>
      </c>
      <c r="N347" s="51" t="s">
        <v>446</v>
      </c>
      <c r="O347" s="106">
        <f>IF(Energy[[#This Row],[Currency]]="USD",E347,IF(AND(Energy[[#This Row],[Currency]]="EUR",VLOOKUP(Energy[[#This Row],[ISO]],'EXCH to USD 2022'!A:D,4,FALSE)="N"),(E347/'EXCH to USD 2022'!$F$25),E347/VLOOKUP(C347,'EXCH to USD 2022'!A:F,3,FALSE)))</f>
        <v>62795442.141401283</v>
      </c>
      <c r="P347" s="109"/>
      <c r="Q347" s="51" t="s">
        <v>883</v>
      </c>
      <c r="R347" s="123">
        <v>44904</v>
      </c>
      <c r="S347" s="51" t="s">
        <v>22</v>
      </c>
      <c r="T347" s="51">
        <v>1</v>
      </c>
    </row>
    <row r="348" spans="1:20" s="66" customFormat="1" ht="33.75">
      <c r="A348" s="118">
        <f t="shared" si="6"/>
        <v>346</v>
      </c>
      <c r="B348" s="109" t="s">
        <v>880</v>
      </c>
      <c r="C348" s="109" t="s">
        <v>881</v>
      </c>
      <c r="D348" s="108" t="s">
        <v>896</v>
      </c>
      <c r="E348" s="50">
        <v>8700000</v>
      </c>
      <c r="F348" s="51" t="s">
        <v>92</v>
      </c>
      <c r="G348" s="117">
        <v>44835</v>
      </c>
      <c r="H348" s="117">
        <v>44896</v>
      </c>
      <c r="I348" s="119">
        <f>IFERROR(IF(Energy[[#This Row],[Start date]]="","0",DATEDIF(Energy[[#This Row],[Start date]],Energy[[#This Row],[End date]],"m")+1),"Open-ended")</f>
        <v>3</v>
      </c>
      <c r="J348" s="51" t="s">
        <v>70</v>
      </c>
      <c r="K348" s="51" t="s">
        <v>55</v>
      </c>
      <c r="L348" s="51" t="s">
        <v>56</v>
      </c>
      <c r="M348" s="51" t="s">
        <v>897</v>
      </c>
      <c r="N348" s="51" t="s">
        <v>446</v>
      </c>
      <c r="O348" s="106">
        <f>IF(Energy[[#This Row],[Currency]]="USD",E348,IF(AND(Energy[[#This Row],[Currency]]="EUR",VLOOKUP(Energy[[#This Row],[ISO]],'EXCH to USD 2022'!A:D,4,FALSE)="N"),(E348/'EXCH to USD 2022'!$F$25),E348/VLOOKUP(C348,'EXCH to USD 2022'!A:F,3,FALSE)))</f>
        <v>9151094.5834202878</v>
      </c>
      <c r="P348" s="109"/>
      <c r="Q348" s="51" t="s">
        <v>883</v>
      </c>
      <c r="R348" s="123">
        <v>44904</v>
      </c>
      <c r="S348" s="51" t="s">
        <v>22</v>
      </c>
      <c r="T348" s="51">
        <v>1</v>
      </c>
    </row>
    <row r="349" spans="1:20" s="66" customFormat="1" ht="45">
      <c r="A349" s="118">
        <f t="shared" si="6"/>
        <v>347</v>
      </c>
      <c r="B349" s="109" t="s">
        <v>880</v>
      </c>
      <c r="C349" s="109" t="s">
        <v>881</v>
      </c>
      <c r="D349" s="108" t="s">
        <v>898</v>
      </c>
      <c r="E349" s="50">
        <v>8199999.9999999991</v>
      </c>
      <c r="F349" s="51" t="s">
        <v>92</v>
      </c>
      <c r="G349" s="117">
        <v>44835</v>
      </c>
      <c r="H349" s="117">
        <v>44835</v>
      </c>
      <c r="I349" s="119">
        <f>IFERROR(IF(Energy[[#This Row],[Start date]]="","0",DATEDIF(Energy[[#This Row],[Start date]],Energy[[#This Row],[End date]],"m")+1),"Open-ended")</f>
        <v>1</v>
      </c>
      <c r="J349" s="51" t="s">
        <v>70</v>
      </c>
      <c r="K349" s="51" t="s">
        <v>55</v>
      </c>
      <c r="L349" s="51" t="s">
        <v>56</v>
      </c>
      <c r="M349" s="51" t="s">
        <v>899</v>
      </c>
      <c r="N349" s="51" t="s">
        <v>446</v>
      </c>
      <c r="O349" s="106">
        <f>IF(Energy[[#This Row],[Currency]]="USD",E349,IF(AND(Energy[[#This Row],[Currency]]="EUR",VLOOKUP(Energy[[#This Row],[ISO]],'EXCH to USD 2022'!A:D,4,FALSE)="N"),(E349/'EXCH to USD 2022'!$F$25),E349/VLOOKUP(C349,'EXCH to USD 2022'!A:F,3,FALSE)))</f>
        <v>8625169.6073616501</v>
      </c>
      <c r="P349" s="109"/>
      <c r="Q349" s="51" t="s">
        <v>883</v>
      </c>
      <c r="R349" s="123">
        <v>44904</v>
      </c>
      <c r="S349" s="51" t="s">
        <v>22</v>
      </c>
      <c r="T349" s="51">
        <v>1</v>
      </c>
    </row>
    <row r="350" spans="1:20" s="66" customFormat="1" ht="22.5">
      <c r="A350" s="118">
        <f t="shared" si="6"/>
        <v>348</v>
      </c>
      <c r="B350" s="109" t="s">
        <v>880</v>
      </c>
      <c r="C350" s="109" t="s">
        <v>881</v>
      </c>
      <c r="D350" s="108" t="s">
        <v>900</v>
      </c>
      <c r="E350" s="50">
        <v>9950000</v>
      </c>
      <c r="F350" s="51" t="s">
        <v>92</v>
      </c>
      <c r="G350" s="117">
        <v>44835</v>
      </c>
      <c r="H350" s="117">
        <v>45016</v>
      </c>
      <c r="I350" s="119">
        <f>IFERROR(IF(Energy[[#This Row],[Start date]]="","0",DATEDIF(Energy[[#This Row],[Start date]],Energy[[#This Row],[End date]],"m")+1),"Open-ended")</f>
        <v>6</v>
      </c>
      <c r="J350" s="51" t="s">
        <v>70</v>
      </c>
      <c r="K350" s="51" t="s">
        <v>55</v>
      </c>
      <c r="L350" s="51" t="s">
        <v>56</v>
      </c>
      <c r="M350" s="51" t="s">
        <v>510</v>
      </c>
      <c r="N350" s="51" t="s">
        <v>446</v>
      </c>
      <c r="O350" s="106">
        <f>IF(Energy[[#This Row],[Currency]]="USD",E350,IF(AND(Energy[[#This Row],[Currency]]="EUR",VLOOKUP(Energy[[#This Row],[ISO]],'EXCH to USD 2022'!A:D,4,FALSE)="N"),(E350/'EXCH to USD 2022'!$F$25),E350/VLOOKUP(C350,'EXCH to USD 2022'!A:F,3,FALSE)))</f>
        <v>10465907.023566881</v>
      </c>
      <c r="P350" s="109"/>
      <c r="Q350" s="51" t="s">
        <v>883</v>
      </c>
      <c r="R350" s="123">
        <v>44904</v>
      </c>
      <c r="S350" s="51" t="s">
        <v>22</v>
      </c>
      <c r="T350" s="51">
        <v>1</v>
      </c>
    </row>
    <row r="351" spans="1:20" s="66" customFormat="1" ht="123.75">
      <c r="A351" s="118">
        <f t="shared" si="6"/>
        <v>349</v>
      </c>
      <c r="B351" s="109" t="s">
        <v>880</v>
      </c>
      <c r="C351" s="109" t="s">
        <v>881</v>
      </c>
      <c r="D351" s="108" t="s">
        <v>901</v>
      </c>
      <c r="E351" s="50">
        <v>76900000</v>
      </c>
      <c r="F351" s="51" t="s">
        <v>92</v>
      </c>
      <c r="G351" s="117">
        <v>44835</v>
      </c>
      <c r="H351" s="117">
        <v>44835</v>
      </c>
      <c r="I351" s="119">
        <f>IFERROR(IF(Energy[[#This Row],[Start date]]="","0",DATEDIF(Energy[[#This Row],[Start date]],Energy[[#This Row],[End date]],"m")+1),"Open-ended")</f>
        <v>1</v>
      </c>
      <c r="J351" s="51" t="s">
        <v>70</v>
      </c>
      <c r="K351" s="51" t="s">
        <v>49</v>
      </c>
      <c r="L351" s="51" t="s">
        <v>98</v>
      </c>
      <c r="M351" s="51"/>
      <c r="N351" s="51" t="s">
        <v>446</v>
      </c>
      <c r="O351" s="106">
        <f>IF(Energy[[#This Row],[Currency]]="USD",E351,IF(AND(Energy[[#This Row],[Currency]]="EUR",VLOOKUP(Energy[[#This Row],[ISO]],'EXCH to USD 2022'!A:D,4,FALSE)="N"),(E351/'EXCH to USD 2022'!$F$25),E351/VLOOKUP(C351,'EXCH to USD 2022'!A:F,3,FALSE)))</f>
        <v>80887261.317818403</v>
      </c>
      <c r="P351" s="109"/>
      <c r="Q351" s="51" t="s">
        <v>883</v>
      </c>
      <c r="R351" s="123">
        <v>44904</v>
      </c>
      <c r="S351" s="51" t="s">
        <v>22</v>
      </c>
      <c r="T351" s="51">
        <v>1</v>
      </c>
    </row>
    <row r="352" spans="1:20" s="66" customFormat="1" ht="33.75">
      <c r="A352" s="118">
        <f t="shared" si="6"/>
        <v>350</v>
      </c>
      <c r="B352" s="109" t="s">
        <v>880</v>
      </c>
      <c r="C352" s="109" t="s">
        <v>881</v>
      </c>
      <c r="D352" s="108" t="s">
        <v>902</v>
      </c>
      <c r="E352" s="50">
        <v>10000000</v>
      </c>
      <c r="F352" s="51" t="s">
        <v>92</v>
      </c>
      <c r="G352" s="117">
        <v>44835</v>
      </c>
      <c r="H352" s="117">
        <v>45016</v>
      </c>
      <c r="I352" s="119">
        <f>IFERROR(IF(Energy[[#This Row],[Start date]]="","0",DATEDIF(Energy[[#This Row],[Start date]],Energy[[#This Row],[End date]],"m")+1),"Open-ended")</f>
        <v>6</v>
      </c>
      <c r="J352" s="51" t="s">
        <v>48</v>
      </c>
      <c r="K352" s="51" t="s">
        <v>61</v>
      </c>
      <c r="L352" s="51" t="s">
        <v>50</v>
      </c>
      <c r="M352" s="51"/>
      <c r="N352" s="51" t="s">
        <v>903</v>
      </c>
      <c r="O352" s="106">
        <f>IF(Energy[[#This Row],[Currency]]="USD",E352,IF(AND(Energy[[#This Row],[Currency]]="EUR",VLOOKUP(Energy[[#This Row],[ISO]],'EXCH to USD 2022'!A:D,4,FALSE)="N"),(E352/'EXCH to USD 2022'!$F$25),E352/VLOOKUP(C352,'EXCH to USD 2022'!A:F,3,FALSE)))</f>
        <v>10518499.521172745</v>
      </c>
      <c r="P352" s="109"/>
      <c r="Q352" s="51" t="s">
        <v>883</v>
      </c>
      <c r="R352" s="123">
        <v>44904</v>
      </c>
      <c r="S352" s="51" t="s">
        <v>22</v>
      </c>
      <c r="T352" s="51">
        <v>1</v>
      </c>
    </row>
    <row r="353" spans="1:20" s="66" customFormat="1" ht="45">
      <c r="A353" s="118">
        <f t="shared" si="6"/>
        <v>351</v>
      </c>
      <c r="B353" s="109" t="s">
        <v>880</v>
      </c>
      <c r="C353" s="109" t="s">
        <v>881</v>
      </c>
      <c r="D353" s="108" t="s">
        <v>904</v>
      </c>
      <c r="E353" s="50">
        <v>26500000</v>
      </c>
      <c r="F353" s="51" t="s">
        <v>92</v>
      </c>
      <c r="G353" s="117">
        <v>44835</v>
      </c>
      <c r="H353" s="117">
        <v>45016</v>
      </c>
      <c r="I353" s="119">
        <f>IFERROR(IF(Energy[[#This Row],[Start date]]="","0",DATEDIF(Energy[[#This Row],[Start date]],Energy[[#This Row],[End date]],"m")+1),"Open-ended")</f>
        <v>6</v>
      </c>
      <c r="J353" s="51" t="s">
        <v>48</v>
      </c>
      <c r="K353" s="51" t="s">
        <v>49</v>
      </c>
      <c r="L353" s="51" t="s">
        <v>50</v>
      </c>
      <c r="M353" s="51"/>
      <c r="N353" s="51" t="s">
        <v>905</v>
      </c>
      <c r="O353" s="106">
        <f>IF(Energy[[#This Row],[Currency]]="USD",E353,IF(AND(Energy[[#This Row],[Currency]]="EUR",VLOOKUP(Energy[[#This Row],[ISO]],'EXCH to USD 2022'!A:D,4,FALSE)="N"),(E353/'EXCH to USD 2022'!$F$25),E353/VLOOKUP(C353,'EXCH to USD 2022'!A:F,3,FALSE)))</f>
        <v>27874023.731107771</v>
      </c>
      <c r="P353" s="109"/>
      <c r="Q353" s="51" t="s">
        <v>883</v>
      </c>
      <c r="R353" s="123">
        <v>44904</v>
      </c>
      <c r="S353" s="51" t="s">
        <v>22</v>
      </c>
      <c r="T353" s="51">
        <v>1</v>
      </c>
    </row>
    <row r="354" spans="1:20" s="66" customFormat="1" ht="22.5">
      <c r="A354" s="118">
        <f t="shared" si="6"/>
        <v>352</v>
      </c>
      <c r="B354" s="109" t="s">
        <v>880</v>
      </c>
      <c r="C354" s="109" t="s">
        <v>881</v>
      </c>
      <c r="D354" s="108" t="s">
        <v>906</v>
      </c>
      <c r="E354" s="50">
        <v>3300000</v>
      </c>
      <c r="F354" s="51" t="s">
        <v>92</v>
      </c>
      <c r="G354" s="117">
        <v>44835</v>
      </c>
      <c r="H354" s="117">
        <v>45016</v>
      </c>
      <c r="I354" s="119">
        <f>IFERROR(IF(Energy[[#This Row],[Start date]]="","0",DATEDIF(Energy[[#This Row],[Start date]],Energy[[#This Row],[End date]],"m")+1),"Open-ended")</f>
        <v>6</v>
      </c>
      <c r="J354" s="51" t="s">
        <v>107</v>
      </c>
      <c r="K354" s="51"/>
      <c r="L354" s="51" t="s">
        <v>98</v>
      </c>
      <c r="M354" s="51"/>
      <c r="N354" s="51" t="s">
        <v>907</v>
      </c>
      <c r="O354" s="106">
        <f>IF(Energy[[#This Row],[Currency]]="USD",E354,IF(AND(Energy[[#This Row],[Currency]]="EUR",VLOOKUP(Energy[[#This Row],[ISO]],'EXCH to USD 2022'!A:D,4,FALSE)="N"),(E354/'EXCH to USD 2022'!$F$25),E354/VLOOKUP(C354,'EXCH to USD 2022'!A:F,3,FALSE)))</f>
        <v>3471104.8419870054</v>
      </c>
      <c r="P354" s="109"/>
      <c r="Q354" s="51" t="s">
        <v>883</v>
      </c>
      <c r="R354" s="123">
        <v>44904</v>
      </c>
      <c r="S354" s="51" t="s">
        <v>22</v>
      </c>
      <c r="T354" s="51">
        <v>1</v>
      </c>
    </row>
    <row r="355" spans="1:20" s="66" customFormat="1" ht="33.75">
      <c r="A355" s="118">
        <f t="shared" si="6"/>
        <v>353</v>
      </c>
      <c r="B355" s="109" t="s">
        <v>880</v>
      </c>
      <c r="C355" s="109" t="s">
        <v>881</v>
      </c>
      <c r="D355" s="108" t="s">
        <v>908</v>
      </c>
      <c r="E355" s="50">
        <v>0</v>
      </c>
      <c r="F355" s="51" t="s">
        <v>92</v>
      </c>
      <c r="G355" s="117">
        <v>44835</v>
      </c>
      <c r="H355" s="117">
        <v>45016</v>
      </c>
      <c r="I355" s="119">
        <f>IFERROR(IF(Energy[[#This Row],[Start date]]="","0",DATEDIF(Energy[[#This Row],[Start date]],Energy[[#This Row],[End date]],"m")+1),"Open-ended")</f>
        <v>6</v>
      </c>
      <c r="J355" s="51" t="s">
        <v>48</v>
      </c>
      <c r="K355" s="51" t="s">
        <v>61</v>
      </c>
      <c r="L355" s="51" t="s">
        <v>50</v>
      </c>
      <c r="M355" s="51"/>
      <c r="N355" s="51" t="s">
        <v>444</v>
      </c>
      <c r="O355" s="106">
        <f>IF(Energy[[#This Row],[Currency]]="USD",E355,IF(AND(Energy[[#This Row],[Currency]]="EUR",VLOOKUP(Energy[[#This Row],[ISO]],'EXCH to USD 2022'!A:D,4,FALSE)="N"),(E355/'EXCH to USD 2022'!$F$25),E355/VLOOKUP(C355,'EXCH to USD 2022'!A:F,3,FALSE)))</f>
        <v>0</v>
      </c>
      <c r="P355" s="109"/>
      <c r="Q355" s="51" t="s">
        <v>883</v>
      </c>
      <c r="R355" s="123">
        <v>44904</v>
      </c>
      <c r="S355" s="51" t="s">
        <v>22</v>
      </c>
      <c r="T355" s="51">
        <v>1</v>
      </c>
    </row>
    <row r="356" spans="1:20" s="66" customFormat="1" ht="78.75">
      <c r="A356" s="118">
        <f t="shared" si="6"/>
        <v>354</v>
      </c>
      <c r="B356" s="109" t="s">
        <v>880</v>
      </c>
      <c r="C356" s="109" t="s">
        <v>881</v>
      </c>
      <c r="D356" s="108" t="s">
        <v>909</v>
      </c>
      <c r="E356" s="50">
        <v>252000000</v>
      </c>
      <c r="F356" s="51" t="s">
        <v>92</v>
      </c>
      <c r="G356" s="117">
        <v>44835</v>
      </c>
      <c r="H356" s="117">
        <v>45016</v>
      </c>
      <c r="I356" s="119">
        <f>IFERROR(IF(Energy[[#This Row],[Start date]]="","0",DATEDIF(Energy[[#This Row],[Start date]],Energy[[#This Row],[End date]],"m")+1),"Open-ended")</f>
        <v>6</v>
      </c>
      <c r="J356" s="51" t="s">
        <v>107</v>
      </c>
      <c r="K356" s="51"/>
      <c r="L356" s="51" t="s">
        <v>276</v>
      </c>
      <c r="M356" s="51"/>
      <c r="N356" s="51" t="s">
        <v>109</v>
      </c>
      <c r="O356" s="106">
        <f>IF(Energy[[#This Row],[Currency]]="USD",E356,IF(AND(Energy[[#This Row],[Currency]]="EUR",VLOOKUP(Energy[[#This Row],[ISO]],'EXCH to USD 2022'!A:D,4,FALSE)="N"),(E356/'EXCH to USD 2022'!$F$25),E356/VLOOKUP(C356,'EXCH to USD 2022'!A:F,3,FALSE)))</f>
        <v>265066187.93355316</v>
      </c>
      <c r="P356" s="109"/>
      <c r="Q356" s="51" t="s">
        <v>883</v>
      </c>
      <c r="R356" s="123">
        <v>44904</v>
      </c>
      <c r="S356" s="51" t="s">
        <v>22</v>
      </c>
      <c r="T356" s="51">
        <v>1</v>
      </c>
    </row>
    <row r="357" spans="1:20" s="66" customFormat="1" ht="22.5">
      <c r="A357" s="118">
        <f t="shared" si="6"/>
        <v>355</v>
      </c>
      <c r="B357" s="109" t="s">
        <v>880</v>
      </c>
      <c r="C357" s="109" t="s">
        <v>881</v>
      </c>
      <c r="D357" s="108" t="s">
        <v>910</v>
      </c>
      <c r="E357" s="50">
        <v>0</v>
      </c>
      <c r="F357" s="51" t="s">
        <v>92</v>
      </c>
      <c r="G357" s="117">
        <v>44835</v>
      </c>
      <c r="H357" s="117">
        <v>45016</v>
      </c>
      <c r="I357" s="119">
        <f>IFERROR(IF(Energy[[#This Row],[Start date]]="","0",DATEDIF(Energy[[#This Row],[Start date]],Energy[[#This Row],[End date]],"m")+1),"Open-ended")</f>
        <v>6</v>
      </c>
      <c r="J357" s="51" t="s">
        <v>107</v>
      </c>
      <c r="K357" s="51"/>
      <c r="L357" s="51" t="s">
        <v>98</v>
      </c>
      <c r="M357" s="51"/>
      <c r="N357" s="51" t="s">
        <v>57</v>
      </c>
      <c r="O357" s="106">
        <f>IF(Energy[[#This Row],[Currency]]="USD",E357,IF(AND(Energy[[#This Row],[Currency]]="EUR",VLOOKUP(Energy[[#This Row],[ISO]],'EXCH to USD 2022'!A:D,4,FALSE)="N"),(E357/'EXCH to USD 2022'!$F$25),E357/VLOOKUP(C357,'EXCH to USD 2022'!A:F,3,FALSE)))</f>
        <v>0</v>
      </c>
      <c r="P357" s="109"/>
      <c r="Q357" s="51" t="s">
        <v>883</v>
      </c>
      <c r="R357" s="123">
        <v>44904</v>
      </c>
      <c r="S357" s="51" t="s">
        <v>22</v>
      </c>
      <c r="T357" s="51">
        <v>1</v>
      </c>
    </row>
    <row r="358" spans="1:20" s="66" customFormat="1" ht="78.75">
      <c r="A358" s="118">
        <f t="shared" si="6"/>
        <v>356</v>
      </c>
      <c r="B358" s="109" t="s">
        <v>880</v>
      </c>
      <c r="C358" s="109" t="s">
        <v>881</v>
      </c>
      <c r="D358" s="108" t="s">
        <v>911</v>
      </c>
      <c r="E358" s="50">
        <v>27000000</v>
      </c>
      <c r="F358" s="51" t="s">
        <v>92</v>
      </c>
      <c r="G358" s="117">
        <v>44835</v>
      </c>
      <c r="H358" s="117">
        <v>44896</v>
      </c>
      <c r="I358" s="119">
        <f>IFERROR(IF(Energy[[#This Row],[Start date]]="","0",DATEDIF(Energy[[#This Row],[Start date]],Energy[[#This Row],[End date]],"m")+1),"Open-ended")</f>
        <v>3</v>
      </c>
      <c r="J358" s="51" t="s">
        <v>54</v>
      </c>
      <c r="K358" s="51" t="s">
        <v>55</v>
      </c>
      <c r="L358" s="51" t="s">
        <v>56</v>
      </c>
      <c r="M358" s="51" t="s">
        <v>912</v>
      </c>
      <c r="N358" s="51" t="s">
        <v>57</v>
      </c>
      <c r="O358" s="106">
        <f>IF(Energy[[#This Row],[Currency]]="USD",E358,IF(AND(Energy[[#This Row],[Currency]]="EUR",VLOOKUP(Energy[[#This Row],[ISO]],'EXCH to USD 2022'!A:D,4,FALSE)="N"),(E358/'EXCH to USD 2022'!$F$25),E358/VLOOKUP(C358,'EXCH to USD 2022'!A:F,3,FALSE)))</f>
        <v>28399948.707166411</v>
      </c>
      <c r="P358" s="109" t="s">
        <v>913</v>
      </c>
      <c r="Q358" s="51" t="s">
        <v>914</v>
      </c>
      <c r="R358" s="123">
        <v>45065</v>
      </c>
      <c r="S358" s="51" t="s">
        <v>22</v>
      </c>
      <c r="T358" s="51">
        <v>1</v>
      </c>
    </row>
    <row r="359" spans="1:20" s="66" customFormat="1" ht="78.75">
      <c r="A359" s="118">
        <f>ROW()-2</f>
        <v>357</v>
      </c>
      <c r="B359" s="109" t="s">
        <v>880</v>
      </c>
      <c r="C359" s="109" t="s">
        <v>881</v>
      </c>
      <c r="D359" s="108" t="s">
        <v>915</v>
      </c>
      <c r="E359" s="50">
        <v>57000000</v>
      </c>
      <c r="F359" s="51" t="s">
        <v>92</v>
      </c>
      <c r="G359" s="117">
        <v>44927</v>
      </c>
      <c r="H359" s="117">
        <v>45261</v>
      </c>
      <c r="I359" s="119">
        <f>IFERROR(IF(Energy[[#This Row],[Start date]]="","0",DATEDIF(Energy[[#This Row],[Start date]],Energy[[#This Row],[End date]],"m")+1),"Open-ended")</f>
        <v>12</v>
      </c>
      <c r="J359" s="51" t="s">
        <v>54</v>
      </c>
      <c r="K359" s="51" t="s">
        <v>55</v>
      </c>
      <c r="L359" s="51" t="s">
        <v>56</v>
      </c>
      <c r="M359" s="51" t="s">
        <v>912</v>
      </c>
      <c r="N359" s="51" t="s">
        <v>57</v>
      </c>
      <c r="O359" s="106">
        <f>IF(Energy[[#This Row],[Currency]]="USD",E359,IF(AND(Energy[[#This Row],[Currency]]="EUR",VLOOKUP(Energy[[#This Row],[ISO]],'EXCH to USD 2022'!A:D,4,FALSE)="N"),(E359/'EXCH to USD 2022'!$F$25),E359/VLOOKUP(C359,'EXCH to USD 2022'!A:F,3,FALSE)))</f>
        <v>59955447.270684645</v>
      </c>
      <c r="P359" s="109" t="s">
        <v>913</v>
      </c>
      <c r="Q359" s="51" t="s">
        <v>914</v>
      </c>
      <c r="R359" s="123">
        <v>45065</v>
      </c>
      <c r="S359" s="51" t="s">
        <v>22</v>
      </c>
      <c r="T359" s="51">
        <v>1</v>
      </c>
    </row>
    <row r="360" spans="1:20" s="66" customFormat="1" ht="78.75">
      <c r="A360" s="118">
        <f>ROW()-2</f>
        <v>358</v>
      </c>
      <c r="B360" s="109" t="s">
        <v>880</v>
      </c>
      <c r="C360" s="109" t="s">
        <v>881</v>
      </c>
      <c r="D360" s="108" t="s">
        <v>915</v>
      </c>
      <c r="E360" s="50">
        <v>26000000</v>
      </c>
      <c r="F360" s="51" t="s">
        <v>92</v>
      </c>
      <c r="G360" s="117">
        <v>45292</v>
      </c>
      <c r="H360" s="117">
        <v>45382</v>
      </c>
      <c r="I360" s="119">
        <f>IFERROR(IF(Energy[[#This Row],[Start date]]="","0",DATEDIF(Energy[[#This Row],[Start date]],Energy[[#This Row],[End date]],"m")+1),"Open-ended")</f>
        <v>3</v>
      </c>
      <c r="J360" s="51" t="s">
        <v>54</v>
      </c>
      <c r="K360" s="51" t="s">
        <v>55</v>
      </c>
      <c r="L360" s="51" t="s">
        <v>56</v>
      </c>
      <c r="M360" s="51" t="s">
        <v>912</v>
      </c>
      <c r="N360" s="51" t="s">
        <v>57</v>
      </c>
      <c r="O360" s="106">
        <f>IF(Energy[[#This Row],[Currency]]="USD",E360,IF(AND(Energy[[#This Row],[Currency]]="EUR",VLOOKUP(Energy[[#This Row],[ISO]],'EXCH to USD 2022'!A:D,4,FALSE)="N"),(E360/'EXCH to USD 2022'!$F$25),E360/VLOOKUP(C360,'EXCH to USD 2022'!A:F,3,FALSE)))</f>
        <v>27348098.755049136</v>
      </c>
      <c r="P360" s="109" t="s">
        <v>913</v>
      </c>
      <c r="Q360" s="51" t="s">
        <v>914</v>
      </c>
      <c r="R360" s="123">
        <v>45065</v>
      </c>
      <c r="S360" s="51" t="s">
        <v>22</v>
      </c>
      <c r="T360" s="51">
        <v>1</v>
      </c>
    </row>
    <row r="361" spans="1:20" s="66" customFormat="1" ht="45">
      <c r="A361" s="118">
        <f t="shared" si="6"/>
        <v>359</v>
      </c>
      <c r="B361" s="109" t="s">
        <v>880</v>
      </c>
      <c r="C361" s="109" t="s">
        <v>881</v>
      </c>
      <c r="D361" s="108" t="s">
        <v>916</v>
      </c>
      <c r="E361" s="50">
        <v>1000000</v>
      </c>
      <c r="F361" s="51" t="s">
        <v>92</v>
      </c>
      <c r="G361" s="117">
        <v>44835</v>
      </c>
      <c r="H361" s="117">
        <v>44896</v>
      </c>
      <c r="I361" s="119">
        <f>IFERROR(IF(Energy[[#This Row],[Start date]]="","0",DATEDIF(Energy[[#This Row],[Start date]],Energy[[#This Row],[End date]],"m")+1),"Open-ended")</f>
        <v>3</v>
      </c>
      <c r="J361" s="51" t="s">
        <v>70</v>
      </c>
      <c r="K361" s="51" t="s">
        <v>55</v>
      </c>
      <c r="L361" s="51" t="s">
        <v>56</v>
      </c>
      <c r="M361" s="51" t="s">
        <v>917</v>
      </c>
      <c r="N361" s="51" t="s">
        <v>57</v>
      </c>
      <c r="O361" s="106">
        <f>IF(Energy[[#This Row],[Currency]]="USD",E361,IF(AND(Energy[[#This Row],[Currency]]="EUR",VLOOKUP(Energy[[#This Row],[ISO]],'EXCH to USD 2022'!A:D,4,FALSE)="N"),(E361/'EXCH to USD 2022'!$F$25),E361/VLOOKUP(C361,'EXCH to USD 2022'!A:F,3,FALSE)))</f>
        <v>1051849.9521172745</v>
      </c>
      <c r="P361" s="109" t="s">
        <v>918</v>
      </c>
      <c r="Q361" s="51" t="s">
        <v>914</v>
      </c>
      <c r="R361" s="123">
        <v>45065</v>
      </c>
      <c r="S361" s="51" t="s">
        <v>22</v>
      </c>
      <c r="T361" s="51">
        <v>1</v>
      </c>
    </row>
    <row r="362" spans="1:20" s="66" customFormat="1" ht="45">
      <c r="A362" s="118">
        <f>ROW()-2</f>
        <v>360</v>
      </c>
      <c r="B362" s="109" t="s">
        <v>880</v>
      </c>
      <c r="C362" s="109" t="s">
        <v>881</v>
      </c>
      <c r="D362" s="108" t="s">
        <v>919</v>
      </c>
      <c r="E362" s="50">
        <v>7000000</v>
      </c>
      <c r="F362" s="51" t="s">
        <v>92</v>
      </c>
      <c r="G362" s="117">
        <v>44927</v>
      </c>
      <c r="H362" s="117">
        <v>45261</v>
      </c>
      <c r="I362" s="119">
        <f>IFERROR(IF(Energy[[#This Row],[Start date]]="","0",DATEDIF(Energy[[#This Row],[Start date]],Energy[[#This Row],[End date]],"m")+1),"Open-ended")</f>
        <v>12</v>
      </c>
      <c r="J362" s="51" t="s">
        <v>70</v>
      </c>
      <c r="K362" s="51" t="s">
        <v>55</v>
      </c>
      <c r="L362" s="51" t="s">
        <v>56</v>
      </c>
      <c r="M362" s="51" t="s">
        <v>917</v>
      </c>
      <c r="N362" s="51" t="s">
        <v>57</v>
      </c>
      <c r="O362" s="106">
        <f>IF(Energy[[#This Row],[Currency]]="USD",E362,IF(AND(Energy[[#This Row],[Currency]]="EUR",VLOOKUP(Energy[[#This Row],[ISO]],'EXCH to USD 2022'!A:D,4,FALSE)="N"),(E362/'EXCH to USD 2022'!$F$25),E362/VLOOKUP(C362,'EXCH to USD 2022'!A:F,3,FALSE)))</f>
        <v>7362949.6648209207</v>
      </c>
      <c r="P362" s="109" t="s">
        <v>913</v>
      </c>
      <c r="Q362" s="51" t="s">
        <v>914</v>
      </c>
      <c r="R362" s="123">
        <v>45065</v>
      </c>
      <c r="S362" s="51" t="s">
        <v>22</v>
      </c>
      <c r="T362" s="51">
        <v>1</v>
      </c>
    </row>
    <row r="363" spans="1:20" s="66" customFormat="1" ht="45">
      <c r="A363" s="118">
        <f>ROW()-2</f>
        <v>361</v>
      </c>
      <c r="B363" s="109" t="s">
        <v>880</v>
      </c>
      <c r="C363" s="109" t="s">
        <v>881</v>
      </c>
      <c r="D363" s="108" t="s">
        <v>919</v>
      </c>
      <c r="E363" s="50">
        <v>7000000</v>
      </c>
      <c r="F363" s="51" t="s">
        <v>92</v>
      </c>
      <c r="G363" s="117">
        <v>45292</v>
      </c>
      <c r="H363" s="117">
        <v>45627</v>
      </c>
      <c r="I363" s="119">
        <f>IFERROR(IF(Energy[[#This Row],[Start date]]="","0",DATEDIF(Energy[[#This Row],[Start date]],Energy[[#This Row],[End date]],"m")+1),"Open-ended")</f>
        <v>12</v>
      </c>
      <c r="J363" s="51" t="s">
        <v>70</v>
      </c>
      <c r="K363" s="51" t="s">
        <v>55</v>
      </c>
      <c r="L363" s="51" t="s">
        <v>56</v>
      </c>
      <c r="M363" s="51" t="s">
        <v>917</v>
      </c>
      <c r="N363" s="51" t="s">
        <v>57</v>
      </c>
      <c r="O363" s="106">
        <f>IF(Energy[[#This Row],[Currency]]="USD",E363,IF(AND(Energy[[#This Row],[Currency]]="EUR",VLOOKUP(Energy[[#This Row],[ISO]],'EXCH to USD 2022'!A:D,4,FALSE)="N"),(E363/'EXCH to USD 2022'!$F$25),E363/VLOOKUP(C363,'EXCH to USD 2022'!A:F,3,FALSE)))</f>
        <v>7362949.6648209207</v>
      </c>
      <c r="P363" s="109" t="s">
        <v>913</v>
      </c>
      <c r="Q363" s="51" t="s">
        <v>914</v>
      </c>
      <c r="R363" s="123">
        <v>45065</v>
      </c>
      <c r="S363" s="51" t="s">
        <v>22</v>
      </c>
      <c r="T363" s="51">
        <v>1</v>
      </c>
    </row>
    <row r="364" spans="1:20" s="66" customFormat="1" ht="67.5">
      <c r="A364" s="118">
        <f t="shared" si="6"/>
        <v>362</v>
      </c>
      <c r="B364" s="109" t="s">
        <v>880</v>
      </c>
      <c r="C364" s="109" t="s">
        <v>881</v>
      </c>
      <c r="D364" s="108" t="s">
        <v>920</v>
      </c>
      <c r="E364" s="50">
        <v>31900000</v>
      </c>
      <c r="F364" s="51" t="s">
        <v>92</v>
      </c>
      <c r="G364" s="117">
        <v>44835</v>
      </c>
      <c r="H364" s="117">
        <v>44835</v>
      </c>
      <c r="I364" s="119">
        <f>IFERROR(IF(Energy[[#This Row],[Start date]]="","0",DATEDIF(Energy[[#This Row],[Start date]],Energy[[#This Row],[End date]],"m")+1),"Open-ended")</f>
        <v>1</v>
      </c>
      <c r="J364" s="51" t="s">
        <v>54</v>
      </c>
      <c r="K364" s="51" t="s">
        <v>55</v>
      </c>
      <c r="L364" s="51" t="s">
        <v>192</v>
      </c>
      <c r="M364" s="51" t="s">
        <v>921</v>
      </c>
      <c r="N364" s="51" t="s">
        <v>57</v>
      </c>
      <c r="O364" s="106">
        <f>IF(Energy[[#This Row],[Currency]]="USD",E364,IF(AND(Energy[[#This Row],[Currency]]="EUR",VLOOKUP(Energy[[#This Row],[ISO]],'EXCH to USD 2022'!A:D,4,FALSE)="N"),(E364/'EXCH to USD 2022'!$F$25),E364/VLOOKUP(C364,'EXCH to USD 2022'!A:F,3,FALSE)))</f>
        <v>33554013.472541053</v>
      </c>
      <c r="P364" s="109"/>
      <c r="Q364" s="51" t="s">
        <v>883</v>
      </c>
      <c r="R364" s="123">
        <v>44904</v>
      </c>
      <c r="S364" s="51" t="s">
        <v>22</v>
      </c>
      <c r="T364" s="51">
        <v>1</v>
      </c>
    </row>
    <row r="365" spans="1:20" s="66" customFormat="1" ht="45">
      <c r="A365" s="118">
        <f t="shared" si="6"/>
        <v>363</v>
      </c>
      <c r="B365" s="109" t="s">
        <v>880</v>
      </c>
      <c r="C365" s="109" t="s">
        <v>881</v>
      </c>
      <c r="D365" s="108" t="s">
        <v>922</v>
      </c>
      <c r="E365" s="50">
        <v>13300000</v>
      </c>
      <c r="F365" s="51" t="s">
        <v>92</v>
      </c>
      <c r="G365" s="117">
        <v>44835</v>
      </c>
      <c r="H365" s="117">
        <v>44835</v>
      </c>
      <c r="I365" s="119">
        <f>IFERROR(IF(Energy[[#This Row],[Start date]]="","0",DATEDIF(Energy[[#This Row],[Start date]],Energy[[#This Row],[End date]],"m")+1),"Open-ended")</f>
        <v>1</v>
      </c>
      <c r="J365" s="51" t="s">
        <v>70</v>
      </c>
      <c r="K365" s="51" t="s">
        <v>55</v>
      </c>
      <c r="L365" s="51" t="s">
        <v>192</v>
      </c>
      <c r="M365" s="51" t="s">
        <v>923</v>
      </c>
      <c r="N365" s="51" t="s">
        <v>57</v>
      </c>
      <c r="O365" s="106">
        <f>IF(Energy[[#This Row],[Currency]]="USD",E365,IF(AND(Energy[[#This Row],[Currency]]="EUR",VLOOKUP(Energy[[#This Row],[ISO]],'EXCH to USD 2022'!A:D,4,FALSE)="N"),(E365/'EXCH to USD 2022'!$F$25),E365/VLOOKUP(C365,'EXCH to USD 2022'!A:F,3,FALSE)))</f>
        <v>13989604.36315975</v>
      </c>
      <c r="P365" s="109"/>
      <c r="Q365" s="51" t="s">
        <v>883</v>
      </c>
      <c r="R365" s="123">
        <v>44904</v>
      </c>
      <c r="S365" s="51" t="s">
        <v>22</v>
      </c>
      <c r="T365" s="51">
        <v>1</v>
      </c>
    </row>
    <row r="366" spans="1:20" s="66" customFormat="1" ht="33.75">
      <c r="A366" s="118">
        <f t="shared" si="6"/>
        <v>364</v>
      </c>
      <c r="B366" s="109" t="s">
        <v>880</v>
      </c>
      <c r="C366" s="109" t="s">
        <v>881</v>
      </c>
      <c r="D366" s="108" t="s">
        <v>924</v>
      </c>
      <c r="E366" s="50">
        <v>31900000</v>
      </c>
      <c r="F366" s="51" t="s">
        <v>92</v>
      </c>
      <c r="G366" s="117">
        <v>44835</v>
      </c>
      <c r="H366" s="117">
        <v>44835</v>
      </c>
      <c r="I366" s="119">
        <f>IFERROR(IF(Energy[[#This Row],[Start date]]="","0",DATEDIF(Energy[[#This Row],[Start date]],Energy[[#This Row],[End date]],"m")+1),"Open-ended")</f>
        <v>1</v>
      </c>
      <c r="J366" s="51" t="s">
        <v>70</v>
      </c>
      <c r="K366" s="51" t="s">
        <v>55</v>
      </c>
      <c r="L366" s="51" t="s">
        <v>192</v>
      </c>
      <c r="M366" s="51" t="s">
        <v>925</v>
      </c>
      <c r="N366" s="51" t="s">
        <v>57</v>
      </c>
      <c r="O366" s="106">
        <f>IF(Energy[[#This Row],[Currency]]="USD",E366,IF(AND(Energy[[#This Row],[Currency]]="EUR",VLOOKUP(Energy[[#This Row],[ISO]],'EXCH to USD 2022'!A:D,4,FALSE)="N"),(E366/'EXCH to USD 2022'!$F$25),E366/VLOOKUP(C366,'EXCH to USD 2022'!A:F,3,FALSE)))</f>
        <v>33554013.472541053</v>
      </c>
      <c r="P366" s="109"/>
      <c r="Q366" s="51" t="s">
        <v>883</v>
      </c>
      <c r="R366" s="123">
        <v>44904</v>
      </c>
      <c r="S366" s="51" t="s">
        <v>22</v>
      </c>
      <c r="T366" s="51">
        <v>1</v>
      </c>
    </row>
    <row r="367" spans="1:20" s="66" customFormat="1" ht="56.25">
      <c r="A367" s="118">
        <f t="shared" si="6"/>
        <v>365</v>
      </c>
      <c r="B367" s="109" t="s">
        <v>880</v>
      </c>
      <c r="C367" s="109" t="s">
        <v>881</v>
      </c>
      <c r="D367" s="108" t="s">
        <v>926</v>
      </c>
      <c r="E367" s="50">
        <v>133333333.33333334</v>
      </c>
      <c r="F367" s="51" t="s">
        <v>92</v>
      </c>
      <c r="G367" s="117">
        <v>44835</v>
      </c>
      <c r="H367" s="117"/>
      <c r="I367" s="119" t="str">
        <f>IFERROR(IF(Energy[[#This Row],[Start date]]="","0",DATEDIF(Energy[[#This Row],[Start date]],Energy[[#This Row],[End date]],"m")+1),"Open-ended")</f>
        <v>Open-ended</v>
      </c>
      <c r="J367" s="51" t="s">
        <v>107</v>
      </c>
      <c r="K367" s="51"/>
      <c r="L367" s="51" t="s">
        <v>50</v>
      </c>
      <c r="M367" s="51"/>
      <c r="N367" s="51" t="s">
        <v>57</v>
      </c>
      <c r="O367" s="106">
        <f>IF(Energy[[#This Row],[Currency]]="USD",E367,IF(AND(Energy[[#This Row],[Currency]]="EUR",VLOOKUP(Energy[[#This Row],[ISO]],'EXCH to USD 2022'!A:D,4,FALSE)="N"),(E367/'EXCH to USD 2022'!$F$25),E367/VLOOKUP(C367,'EXCH to USD 2022'!A:F,3,FALSE)))</f>
        <v>140246660.28230327</v>
      </c>
      <c r="P367" s="109" t="s">
        <v>927</v>
      </c>
      <c r="Q367" s="51" t="s">
        <v>883</v>
      </c>
      <c r="R367" s="153">
        <v>44952</v>
      </c>
      <c r="S367" s="51" t="s">
        <v>22</v>
      </c>
      <c r="T367" s="51">
        <v>1</v>
      </c>
    </row>
    <row r="368" spans="1:20" s="66" customFormat="1" ht="56.25">
      <c r="A368" s="118">
        <f t="shared" si="6"/>
        <v>366</v>
      </c>
      <c r="B368" s="109" t="s">
        <v>880</v>
      </c>
      <c r="C368" s="109" t="s">
        <v>881</v>
      </c>
      <c r="D368" s="108" t="s">
        <v>928</v>
      </c>
      <c r="E368" s="50">
        <v>413333333.33333331</v>
      </c>
      <c r="F368" s="51" t="s">
        <v>92</v>
      </c>
      <c r="G368" s="117">
        <v>44835</v>
      </c>
      <c r="H368" s="117"/>
      <c r="I368" s="119" t="str">
        <f>IFERROR(IF(Energy[[#This Row],[Start date]]="","0",DATEDIF(Energy[[#This Row],[Start date]],Energy[[#This Row],[End date]],"m")+1),"Open-ended")</f>
        <v>Open-ended</v>
      </c>
      <c r="J368" s="51" t="s">
        <v>153</v>
      </c>
      <c r="K368" s="51" t="s">
        <v>154</v>
      </c>
      <c r="L368" s="51" t="s">
        <v>101</v>
      </c>
      <c r="M368" s="51"/>
      <c r="N368" s="51" t="s">
        <v>57</v>
      </c>
      <c r="O368" s="106">
        <f>IF(Energy[[#This Row],[Currency]]="USD",E368,IF(AND(Energy[[#This Row],[Currency]]="EUR",VLOOKUP(Energy[[#This Row],[ISO]],'EXCH to USD 2022'!A:D,4,FALSE)="N"),(E368/'EXCH to USD 2022'!$F$25),E368/VLOOKUP(C368,'EXCH to USD 2022'!A:F,3,FALSE)))</f>
        <v>434764646.87514007</v>
      </c>
      <c r="P368" s="109" t="s">
        <v>929</v>
      </c>
      <c r="Q368" s="51" t="s">
        <v>883</v>
      </c>
      <c r="R368" s="153">
        <v>44952</v>
      </c>
      <c r="S368" s="51" t="s">
        <v>22</v>
      </c>
      <c r="T368" s="51">
        <v>1</v>
      </c>
    </row>
    <row r="369" spans="1:20" s="66" customFormat="1" ht="56.25">
      <c r="A369" s="118">
        <f t="shared" si="6"/>
        <v>367</v>
      </c>
      <c r="B369" s="109" t="s">
        <v>880</v>
      </c>
      <c r="C369" s="109" t="s">
        <v>881</v>
      </c>
      <c r="D369" s="108" t="s">
        <v>930</v>
      </c>
      <c r="E369" s="50">
        <v>253333333.33333331</v>
      </c>
      <c r="F369" s="51" t="s">
        <v>92</v>
      </c>
      <c r="G369" s="117">
        <v>44835</v>
      </c>
      <c r="H369" s="117"/>
      <c r="I369" s="119" t="str">
        <f>IFERROR(IF(Energy[[#This Row],[Start date]]="","0",DATEDIF(Energy[[#This Row],[Start date]],Energy[[#This Row],[End date]],"m")+1),"Open-ended")</f>
        <v>Open-ended</v>
      </c>
      <c r="J369" s="51" t="s">
        <v>107</v>
      </c>
      <c r="K369" s="51"/>
      <c r="L369" s="51" t="s">
        <v>101</v>
      </c>
      <c r="M369" s="51"/>
      <c r="N369" s="51" t="s">
        <v>57</v>
      </c>
      <c r="O369" s="106">
        <f>IF(Energy[[#This Row],[Currency]]="USD",E369,IF(AND(Energy[[#This Row],[Currency]]="EUR",VLOOKUP(Energy[[#This Row],[ISO]],'EXCH to USD 2022'!A:D,4,FALSE)="N"),(E369/'EXCH to USD 2022'!$F$25),E369/VLOOKUP(C369,'EXCH to USD 2022'!A:F,3,FALSE)))</f>
        <v>266468654.53637618</v>
      </c>
      <c r="P369" s="109" t="s">
        <v>927</v>
      </c>
      <c r="Q369" s="51" t="s">
        <v>883</v>
      </c>
      <c r="R369" s="153">
        <v>44952</v>
      </c>
      <c r="S369" s="51" t="s">
        <v>22</v>
      </c>
      <c r="T369" s="51">
        <v>1</v>
      </c>
    </row>
    <row r="370" spans="1:20" s="66" customFormat="1" ht="56.25">
      <c r="A370" s="118">
        <f t="shared" si="6"/>
        <v>368</v>
      </c>
      <c r="B370" s="109" t="s">
        <v>880</v>
      </c>
      <c r="C370" s="109" t="s">
        <v>881</v>
      </c>
      <c r="D370" s="108" t="s">
        <v>931</v>
      </c>
      <c r="E370" s="50">
        <v>506666666.66666663</v>
      </c>
      <c r="F370" s="51" t="s">
        <v>92</v>
      </c>
      <c r="G370" s="117">
        <v>44835</v>
      </c>
      <c r="H370" s="117"/>
      <c r="I370" s="119" t="str">
        <f>IFERROR(IF(Energy[[#This Row],[Start date]]="","0",DATEDIF(Energy[[#This Row],[Start date]],Energy[[#This Row],[End date]],"m")+1),"Open-ended")</f>
        <v>Open-ended</v>
      </c>
      <c r="J370" s="51" t="s">
        <v>153</v>
      </c>
      <c r="K370" s="51" t="s">
        <v>154</v>
      </c>
      <c r="L370" s="51" t="s">
        <v>101</v>
      </c>
      <c r="M370" s="51"/>
      <c r="N370" s="51" t="s">
        <v>57</v>
      </c>
      <c r="O370" s="106">
        <f>IF(Energy[[#This Row],[Currency]]="USD",E370,IF(AND(Energy[[#This Row],[Currency]]="EUR",VLOOKUP(Energy[[#This Row],[ISO]],'EXCH to USD 2022'!A:D,4,FALSE)="N"),(E370/'EXCH to USD 2022'!$F$25),E370/VLOOKUP(C370,'EXCH to USD 2022'!A:F,3,FALSE)))</f>
        <v>532937309.07275236</v>
      </c>
      <c r="P370" s="109" t="s">
        <v>927</v>
      </c>
      <c r="Q370" s="51" t="s">
        <v>883</v>
      </c>
      <c r="R370" s="153">
        <v>44952</v>
      </c>
      <c r="S370" s="51" t="s">
        <v>22</v>
      </c>
      <c r="T370" s="51">
        <v>1</v>
      </c>
    </row>
    <row r="371" spans="1:20" s="66" customFormat="1" ht="45">
      <c r="A371" s="118">
        <f t="shared" si="6"/>
        <v>369</v>
      </c>
      <c r="B371" s="109" t="s">
        <v>880</v>
      </c>
      <c r="C371" s="109" t="s">
        <v>881</v>
      </c>
      <c r="D371" s="108" t="s">
        <v>932</v>
      </c>
      <c r="E371" s="50">
        <v>26400000</v>
      </c>
      <c r="F371" s="51" t="s">
        <v>92</v>
      </c>
      <c r="G371" s="117">
        <v>44927</v>
      </c>
      <c r="H371" s="117">
        <v>46022</v>
      </c>
      <c r="I371" s="119">
        <f>IFERROR(IF(Energy[[#This Row],[Start date]]="","0",DATEDIF(Energy[[#This Row],[Start date]],Energy[[#This Row],[End date]],"m")+1),"Open-ended")</f>
        <v>36</v>
      </c>
      <c r="J371" s="51" t="s">
        <v>70</v>
      </c>
      <c r="K371" s="51" t="s">
        <v>55</v>
      </c>
      <c r="L371" s="51" t="s">
        <v>56</v>
      </c>
      <c r="M371" s="51" t="s">
        <v>895</v>
      </c>
      <c r="N371" s="51" t="s">
        <v>446</v>
      </c>
      <c r="O371" s="106">
        <f>IF(Energy[[#This Row],[Currency]]="USD",E371,IF(AND(Energy[[#This Row],[Currency]]="EUR",VLOOKUP(Energy[[#This Row],[ISO]],'EXCH to USD 2022'!A:D,4,FALSE)="N"),(E371/'EXCH to USD 2022'!$F$25),E371/VLOOKUP(C371,'EXCH to USD 2022'!A:F,3,FALSE)))</f>
        <v>27768838.735896043</v>
      </c>
      <c r="P371" s="109"/>
      <c r="Q371" s="51" t="s">
        <v>933</v>
      </c>
      <c r="R371" s="123">
        <v>44904</v>
      </c>
      <c r="S371" s="51" t="s">
        <v>22</v>
      </c>
      <c r="T371" s="51">
        <v>1</v>
      </c>
    </row>
    <row r="372" spans="1:20" s="66" customFormat="1" ht="45">
      <c r="A372" s="118">
        <f t="shared" si="6"/>
        <v>370</v>
      </c>
      <c r="B372" s="109" t="s">
        <v>880</v>
      </c>
      <c r="C372" s="109" t="s">
        <v>881</v>
      </c>
      <c r="D372" s="108" t="s">
        <v>934</v>
      </c>
      <c r="E372" s="50">
        <v>32600000</v>
      </c>
      <c r="F372" s="51" t="s">
        <v>92</v>
      </c>
      <c r="G372" s="117">
        <v>44562</v>
      </c>
      <c r="H372" s="117">
        <v>46022</v>
      </c>
      <c r="I372" s="119">
        <f>IFERROR(IF(Energy[[#This Row],[Start date]]="","0",DATEDIF(Energy[[#This Row],[Start date]],Energy[[#This Row],[End date]],"m")+1),"Open-ended")</f>
        <v>48</v>
      </c>
      <c r="J372" s="51" t="s">
        <v>70</v>
      </c>
      <c r="K372" s="51" t="s">
        <v>49</v>
      </c>
      <c r="L372" s="51" t="s">
        <v>56</v>
      </c>
      <c r="M372" s="51" t="s">
        <v>935</v>
      </c>
      <c r="N372" s="51" t="s">
        <v>446</v>
      </c>
      <c r="O372" s="106">
        <f>IF(Energy[[#This Row],[Currency]]="USD",E372,IF(AND(Energy[[#This Row],[Currency]]="EUR",VLOOKUP(Energy[[#This Row],[ISO]],'EXCH to USD 2022'!A:D,4,FALSE)="N"),(E372/'EXCH to USD 2022'!$F$25),E372/VLOOKUP(C372,'EXCH to USD 2022'!A:F,3,FALSE)))</f>
        <v>34290308.439023145</v>
      </c>
      <c r="P372" s="109"/>
      <c r="Q372" s="51" t="s">
        <v>933</v>
      </c>
      <c r="R372" s="123">
        <v>44904</v>
      </c>
      <c r="S372" s="51" t="s">
        <v>22</v>
      </c>
      <c r="T372" s="51">
        <v>1</v>
      </c>
    </row>
    <row r="373" spans="1:20" s="66" customFormat="1" ht="101.25">
      <c r="A373" s="118">
        <f t="shared" si="6"/>
        <v>371</v>
      </c>
      <c r="B373" s="109" t="s">
        <v>880</v>
      </c>
      <c r="C373" s="109" t="s">
        <v>881</v>
      </c>
      <c r="D373" s="108" t="s">
        <v>936</v>
      </c>
      <c r="E373" s="50">
        <v>35300000</v>
      </c>
      <c r="F373" s="51" t="s">
        <v>92</v>
      </c>
      <c r="G373" s="117">
        <v>44835</v>
      </c>
      <c r="H373" s="117">
        <v>45016</v>
      </c>
      <c r="I373" s="119">
        <f>IFERROR(IF(Energy[[#This Row],[Start date]]="","0",DATEDIF(Energy[[#This Row],[Start date]],Energy[[#This Row],[End date]],"m")+1),"Open-ended")</f>
        <v>6</v>
      </c>
      <c r="J373" s="51" t="s">
        <v>48</v>
      </c>
      <c r="K373" s="51" t="s">
        <v>61</v>
      </c>
      <c r="L373" s="51" t="s">
        <v>176</v>
      </c>
      <c r="M373" s="51" t="s">
        <v>500</v>
      </c>
      <c r="N373" s="51" t="s">
        <v>355</v>
      </c>
      <c r="O373" s="106">
        <f>IF(Energy[[#This Row],[Currency]]="USD",E373,IF(AND(Energy[[#This Row],[Currency]]="EUR",VLOOKUP(Energy[[#This Row],[ISO]],'EXCH to USD 2022'!A:D,4,FALSE)="N"),(E373/'EXCH to USD 2022'!$F$25),E373/VLOOKUP(C373,'EXCH to USD 2022'!A:F,3,FALSE)))</f>
        <v>37130303.309739791</v>
      </c>
      <c r="P373" s="109"/>
      <c r="Q373" s="51" t="s">
        <v>883</v>
      </c>
      <c r="R373" s="123">
        <v>44904</v>
      </c>
      <c r="S373" s="51" t="s">
        <v>22</v>
      </c>
      <c r="T373" s="51">
        <v>1</v>
      </c>
    </row>
    <row r="374" spans="1:20" s="66" customFormat="1" ht="56.25">
      <c r="A374" s="118">
        <f t="shared" si="6"/>
        <v>372</v>
      </c>
      <c r="B374" s="109" t="s">
        <v>880</v>
      </c>
      <c r="C374" s="109" t="s">
        <v>881</v>
      </c>
      <c r="D374" s="148" t="s">
        <v>882</v>
      </c>
      <c r="E374" s="101">
        <v>82000000</v>
      </c>
      <c r="F374" s="51" t="s">
        <v>92</v>
      </c>
      <c r="G374" s="165">
        <v>45017</v>
      </c>
      <c r="H374" s="165">
        <v>45199</v>
      </c>
      <c r="I374" s="119">
        <f>IFERROR(IF(Energy[[#This Row],[Start date]]="","0",DATEDIF(Energy[[#This Row],[Start date]],Energy[[#This Row],[End date]],"m")+1),"Open-ended")</f>
        <v>6</v>
      </c>
      <c r="J374" s="114" t="s">
        <v>48</v>
      </c>
      <c r="K374" s="114" t="s">
        <v>61</v>
      </c>
      <c r="L374" s="114" t="s">
        <v>98</v>
      </c>
      <c r="M374" s="114"/>
      <c r="N374" s="114" t="s">
        <v>355</v>
      </c>
      <c r="O374" s="106">
        <f>IF(Energy[[#This Row],[Currency]]="USD",E374,IF(AND(Energy[[#This Row],[Currency]]="EUR",VLOOKUP(Energy[[#This Row],[ISO]],'EXCH to USD 2022'!A:D,4,FALSE)="N"),(E374/'EXCH to USD 2022'!$F$25),E374/VLOOKUP(C374,'EXCH to USD 2022'!A:F,3,FALSE)))</f>
        <v>86251696.073616505</v>
      </c>
      <c r="P374" s="109"/>
      <c r="Q374" s="51" t="s">
        <v>937</v>
      </c>
      <c r="R374" s="123">
        <v>45030</v>
      </c>
      <c r="S374" s="51" t="s">
        <v>22</v>
      </c>
      <c r="T374" s="51">
        <v>3</v>
      </c>
    </row>
    <row r="375" spans="1:20" s="66" customFormat="1" ht="101.25" customHeight="1">
      <c r="A375" s="118">
        <f t="shared" si="6"/>
        <v>373</v>
      </c>
      <c r="B375" s="109" t="s">
        <v>880</v>
      </c>
      <c r="C375" s="109" t="s">
        <v>881</v>
      </c>
      <c r="D375" s="148" t="s">
        <v>884</v>
      </c>
      <c r="E375" s="101">
        <v>50000000</v>
      </c>
      <c r="F375" s="51" t="s">
        <v>92</v>
      </c>
      <c r="G375" s="165">
        <v>45017</v>
      </c>
      <c r="H375" s="165">
        <v>45199</v>
      </c>
      <c r="I375" s="119">
        <f>IFERROR(IF(Energy[[#This Row],[Start date]]="","0",DATEDIF(Energy[[#This Row],[Start date]],Energy[[#This Row],[End date]],"m")+1),"Open-ended")</f>
        <v>6</v>
      </c>
      <c r="J375" s="114" t="s">
        <v>48</v>
      </c>
      <c r="K375" s="114" t="s">
        <v>61</v>
      </c>
      <c r="L375" s="114" t="s">
        <v>264</v>
      </c>
      <c r="M375" s="114" t="s">
        <v>885</v>
      </c>
      <c r="N375" s="114" t="s">
        <v>355</v>
      </c>
      <c r="O375" s="106">
        <f>IF(Energy[[#This Row],[Currency]]="USD",E375,IF(AND(Energy[[#This Row],[Currency]]="EUR",VLOOKUP(Energy[[#This Row],[ISO]],'EXCH to USD 2022'!A:D,4,FALSE)="N"),(E375/'EXCH to USD 2022'!$F$25),E375/VLOOKUP(C375,'EXCH to USD 2022'!A:F,3,FALSE)))</f>
        <v>52592497.60586372</v>
      </c>
      <c r="P375" s="109"/>
      <c r="Q375" s="51" t="s">
        <v>937</v>
      </c>
      <c r="R375" s="123">
        <v>45030</v>
      </c>
      <c r="S375" s="51" t="s">
        <v>22</v>
      </c>
      <c r="T375" s="51">
        <v>3</v>
      </c>
    </row>
    <row r="376" spans="1:20" s="66" customFormat="1" ht="48" customHeight="1">
      <c r="A376" s="118">
        <f t="shared" ref="A376:A521" si="7">ROW()-2</f>
        <v>374</v>
      </c>
      <c r="B376" s="109" t="s">
        <v>880</v>
      </c>
      <c r="C376" s="109" t="s">
        <v>881</v>
      </c>
      <c r="D376" s="148" t="s">
        <v>938</v>
      </c>
      <c r="E376" s="101">
        <v>116000000</v>
      </c>
      <c r="F376" s="51" t="s">
        <v>92</v>
      </c>
      <c r="G376" s="165">
        <v>45017</v>
      </c>
      <c r="H376" s="165">
        <v>45199</v>
      </c>
      <c r="I376" s="119">
        <f>IFERROR(IF(Energy[[#This Row],[Start date]]="","0",DATEDIF(Energy[[#This Row],[Start date]],Energy[[#This Row],[End date]],"m")+1),"Open-ended")</f>
        <v>6</v>
      </c>
      <c r="J376" s="114" t="s">
        <v>48</v>
      </c>
      <c r="K376" s="114" t="s">
        <v>61</v>
      </c>
      <c r="L376" s="114" t="s">
        <v>276</v>
      </c>
      <c r="M376" s="114" t="s">
        <v>939</v>
      </c>
      <c r="N376" s="114" t="s">
        <v>355</v>
      </c>
      <c r="O376" s="106">
        <f>IF(Energy[[#This Row],[Currency]]="USD",E376,IF(AND(Energy[[#This Row],[Currency]]="EUR",VLOOKUP(Energy[[#This Row],[ISO]],'EXCH to USD 2022'!A:D,4,FALSE)="N"),(E376/'EXCH to USD 2022'!$F$25),E376/VLOOKUP(C376,'EXCH to USD 2022'!A:F,3,FALSE)))</f>
        <v>122014594.44560383</v>
      </c>
      <c r="P376" s="109"/>
      <c r="Q376" s="51" t="s">
        <v>937</v>
      </c>
      <c r="R376" s="123">
        <v>45030</v>
      </c>
      <c r="S376" s="51" t="s">
        <v>22</v>
      </c>
      <c r="T376" s="51">
        <v>3</v>
      </c>
    </row>
    <row r="377" spans="1:20" s="66" customFormat="1" ht="106.5" customHeight="1">
      <c r="A377" s="118">
        <f t="shared" si="7"/>
        <v>375</v>
      </c>
      <c r="B377" s="109" t="s">
        <v>880</v>
      </c>
      <c r="C377" s="109" t="s">
        <v>881</v>
      </c>
      <c r="D377" s="148" t="s">
        <v>940</v>
      </c>
      <c r="E377" s="101">
        <v>412000000</v>
      </c>
      <c r="F377" s="51" t="s">
        <v>92</v>
      </c>
      <c r="G377" s="165">
        <v>44562</v>
      </c>
      <c r="H377" s="165">
        <v>44896</v>
      </c>
      <c r="I377" s="119">
        <f>IFERROR(IF(Energy[[#This Row],[Start date]]="","0",DATEDIF(Energy[[#This Row],[Start date]],Energy[[#This Row],[End date]],"m")+1),"Open-ended")</f>
        <v>12</v>
      </c>
      <c r="J377" s="114" t="s">
        <v>48</v>
      </c>
      <c r="K377" s="114" t="s">
        <v>61</v>
      </c>
      <c r="L377" s="114" t="s">
        <v>101</v>
      </c>
      <c r="M377" s="114"/>
      <c r="N377" s="114" t="s">
        <v>86</v>
      </c>
      <c r="O377" s="106">
        <f>IF(Energy[[#This Row],[Currency]]="USD",E377,IF(AND(Energy[[#This Row],[Currency]]="EUR",VLOOKUP(Energy[[#This Row],[ISO]],'EXCH to USD 2022'!A:D,4,FALSE)="N"),(E377/'EXCH to USD 2022'!$F$25),E377/VLOOKUP(C377,'EXCH to USD 2022'!A:F,3,FALSE)))</f>
        <v>433362180.27231705</v>
      </c>
      <c r="P377" s="109" t="s">
        <v>941</v>
      </c>
      <c r="Q377" s="51" t="s">
        <v>937</v>
      </c>
      <c r="R377" s="123">
        <v>45065</v>
      </c>
      <c r="S377" s="51" t="s">
        <v>22</v>
      </c>
      <c r="T377" s="51">
        <v>3</v>
      </c>
    </row>
    <row r="378" spans="1:20" s="66" customFormat="1" ht="106.5" customHeight="1">
      <c r="A378" s="118">
        <f>ROW()-2</f>
        <v>376</v>
      </c>
      <c r="B378" s="109" t="s">
        <v>880</v>
      </c>
      <c r="C378" s="109" t="s">
        <v>881</v>
      </c>
      <c r="D378" s="148" t="s">
        <v>942</v>
      </c>
      <c r="E378" s="101">
        <v>488000000</v>
      </c>
      <c r="F378" s="51" t="s">
        <v>92</v>
      </c>
      <c r="G378" s="165">
        <v>44927</v>
      </c>
      <c r="H378" s="165">
        <v>45170</v>
      </c>
      <c r="I378" s="119">
        <f>IFERROR(IF(Energy[[#This Row],[Start date]]="","0",DATEDIF(Energy[[#This Row],[Start date]],Energy[[#This Row],[End date]],"m")+1),"Open-ended")</f>
        <v>9</v>
      </c>
      <c r="J378" s="114" t="s">
        <v>48</v>
      </c>
      <c r="K378" s="114" t="s">
        <v>61</v>
      </c>
      <c r="L378" s="114" t="s">
        <v>101</v>
      </c>
      <c r="M378" s="114"/>
      <c r="N378" s="114" t="s">
        <v>86</v>
      </c>
      <c r="O378" s="106">
        <f>IF(Energy[[#This Row],[Currency]]="USD",E378,IF(AND(Energy[[#This Row],[Currency]]="EUR",VLOOKUP(Energy[[#This Row],[ISO]],'EXCH to USD 2022'!A:D,4,FALSE)="N"),(E378/'EXCH to USD 2022'!$F$25),E378/VLOOKUP(C378,'EXCH to USD 2022'!A:F,3,FALSE)))</f>
        <v>513302776.63322991</v>
      </c>
      <c r="P378" s="109" t="s">
        <v>941</v>
      </c>
      <c r="Q378" s="51" t="s">
        <v>937</v>
      </c>
      <c r="R378" s="123">
        <v>45065</v>
      </c>
      <c r="S378" s="51" t="s">
        <v>22</v>
      </c>
      <c r="T378" s="51">
        <v>3</v>
      </c>
    </row>
    <row r="379" spans="1:20" s="66" customFormat="1" ht="76.5" customHeight="1">
      <c r="A379" s="118">
        <f t="shared" si="7"/>
        <v>377</v>
      </c>
      <c r="B379" s="109" t="s">
        <v>880</v>
      </c>
      <c r="C379" s="109" t="s">
        <v>881</v>
      </c>
      <c r="D379" s="148" t="s">
        <v>943</v>
      </c>
      <c r="E379" s="101">
        <v>11000000</v>
      </c>
      <c r="F379" s="51" t="s">
        <v>92</v>
      </c>
      <c r="G379" s="165">
        <v>44652</v>
      </c>
      <c r="H379" s="117">
        <v>44896</v>
      </c>
      <c r="I379" s="119">
        <f>IFERROR(IF(Energy[[#This Row],[Start date]]="","0",DATEDIF(Energy[[#This Row],[Start date]],Energy[[#This Row],[End date]],"m")+1),"Open-ended")</f>
        <v>9</v>
      </c>
      <c r="J379" s="114" t="s">
        <v>48</v>
      </c>
      <c r="K379" s="114" t="s">
        <v>61</v>
      </c>
      <c r="L379" s="114" t="s">
        <v>101</v>
      </c>
      <c r="M379" s="114"/>
      <c r="N379" s="114" t="s">
        <v>168</v>
      </c>
      <c r="O379" s="106">
        <f>IF(Energy[[#This Row],[Currency]]="USD",E379,IF(AND(Energy[[#This Row],[Currency]]="EUR",VLOOKUP(Energy[[#This Row],[ISO]],'EXCH to USD 2022'!A:D,4,FALSE)="N"),(E379/'EXCH to USD 2022'!$F$25),E379/VLOOKUP(C379,'EXCH to USD 2022'!A:F,3,FALSE)))</f>
        <v>11570349.473290019</v>
      </c>
      <c r="P379" s="109" t="s">
        <v>944</v>
      </c>
      <c r="Q379" s="51"/>
      <c r="R379" s="123">
        <v>45065</v>
      </c>
      <c r="S379" s="51" t="s">
        <v>22</v>
      </c>
      <c r="T379" s="51">
        <v>3</v>
      </c>
    </row>
    <row r="380" spans="1:20" s="66" customFormat="1" ht="76.5" customHeight="1">
      <c r="A380" s="118">
        <f>ROW()-2</f>
        <v>378</v>
      </c>
      <c r="B380" s="109" t="s">
        <v>880</v>
      </c>
      <c r="C380" s="109" t="s">
        <v>881</v>
      </c>
      <c r="D380" s="148" t="s">
        <v>945</v>
      </c>
      <c r="E380" s="101">
        <v>21000000</v>
      </c>
      <c r="F380" s="51" t="s">
        <v>92</v>
      </c>
      <c r="G380" s="165">
        <v>44927</v>
      </c>
      <c r="H380" s="165">
        <v>45261</v>
      </c>
      <c r="I380" s="119">
        <f>IFERROR(IF(Energy[[#This Row],[Start date]]="","0",DATEDIF(Energy[[#This Row],[Start date]],Energy[[#This Row],[End date]],"m")+1),"Open-ended")</f>
        <v>12</v>
      </c>
      <c r="J380" s="114" t="s">
        <v>48</v>
      </c>
      <c r="K380" s="114" t="s">
        <v>61</v>
      </c>
      <c r="L380" s="114" t="s">
        <v>101</v>
      </c>
      <c r="M380" s="114"/>
      <c r="N380" s="114" t="s">
        <v>168</v>
      </c>
      <c r="O380" s="106">
        <f>IF(Energy[[#This Row],[Currency]]="USD",E380,IF(AND(Energy[[#This Row],[Currency]]="EUR",VLOOKUP(Energy[[#This Row],[ISO]],'EXCH to USD 2022'!A:D,4,FALSE)="N"),(E380/'EXCH to USD 2022'!$F$25),E380/VLOOKUP(C380,'EXCH to USD 2022'!A:F,3,FALSE)))</f>
        <v>22088848.994462762</v>
      </c>
      <c r="P380" s="109" t="s">
        <v>944</v>
      </c>
      <c r="Q380" s="51"/>
      <c r="R380" s="123">
        <v>45065</v>
      </c>
      <c r="S380" s="51" t="s">
        <v>22</v>
      </c>
      <c r="T380" s="51">
        <v>3</v>
      </c>
    </row>
    <row r="381" spans="1:20" s="66" customFormat="1" ht="76.5" customHeight="1">
      <c r="A381" s="118">
        <f>ROW()-2</f>
        <v>379</v>
      </c>
      <c r="B381" s="109" t="s">
        <v>880</v>
      </c>
      <c r="C381" s="109" t="s">
        <v>881</v>
      </c>
      <c r="D381" s="148" t="s">
        <v>945</v>
      </c>
      <c r="E381" s="101">
        <v>5000000</v>
      </c>
      <c r="F381" s="51" t="s">
        <v>92</v>
      </c>
      <c r="G381" s="165">
        <v>45292</v>
      </c>
      <c r="H381" s="165">
        <v>45382</v>
      </c>
      <c r="I381" s="119">
        <f>IFERROR(IF(Energy[[#This Row],[Start date]]="","0",DATEDIF(Energy[[#This Row],[Start date]],Energy[[#This Row],[End date]],"m")+1),"Open-ended")</f>
        <v>3</v>
      </c>
      <c r="J381" s="114" t="s">
        <v>48</v>
      </c>
      <c r="K381" s="114" t="s">
        <v>61</v>
      </c>
      <c r="L381" s="114" t="s">
        <v>101</v>
      </c>
      <c r="M381" s="114"/>
      <c r="N381" s="114" t="s">
        <v>168</v>
      </c>
      <c r="O381" s="106">
        <f>IF(Energy[[#This Row],[Currency]]="USD",E381,IF(AND(Energy[[#This Row],[Currency]]="EUR",VLOOKUP(Energy[[#This Row],[ISO]],'EXCH to USD 2022'!A:D,4,FALSE)="N"),(E381/'EXCH to USD 2022'!$F$25),E381/VLOOKUP(C381,'EXCH to USD 2022'!A:F,3,FALSE)))</f>
        <v>5259249.7605863726</v>
      </c>
      <c r="P381" s="109" t="s">
        <v>944</v>
      </c>
      <c r="Q381" s="51"/>
      <c r="R381" s="123">
        <v>45065</v>
      </c>
      <c r="S381" s="51" t="s">
        <v>22</v>
      </c>
      <c r="T381" s="51">
        <v>3</v>
      </c>
    </row>
    <row r="382" spans="1:20" s="66" customFormat="1" ht="56.25">
      <c r="A382" s="118">
        <f t="shared" si="7"/>
        <v>380</v>
      </c>
      <c r="B382" s="109" t="s">
        <v>880</v>
      </c>
      <c r="C382" s="109" t="s">
        <v>881</v>
      </c>
      <c r="D382" s="148" t="s">
        <v>886</v>
      </c>
      <c r="E382" s="101">
        <v>267000000</v>
      </c>
      <c r="F382" s="51" t="s">
        <v>92</v>
      </c>
      <c r="G382" s="165">
        <v>45017</v>
      </c>
      <c r="H382" s="165">
        <v>45382</v>
      </c>
      <c r="I382" s="119">
        <f>IFERROR(IF(Energy[[#This Row],[Start date]]="","0",DATEDIF(Energy[[#This Row],[Start date]],Energy[[#This Row],[End date]],"m")+1),"Open-ended")</f>
        <v>12</v>
      </c>
      <c r="J382" s="114" t="s">
        <v>48</v>
      </c>
      <c r="K382" s="114" t="s">
        <v>61</v>
      </c>
      <c r="L382" s="114" t="s">
        <v>50</v>
      </c>
      <c r="M382" s="114" t="s">
        <v>887</v>
      </c>
      <c r="N382" s="114" t="s">
        <v>946</v>
      </c>
      <c r="O382" s="106">
        <f>IF(Energy[[#This Row],[Currency]]="USD",E382,IF(AND(Energy[[#This Row],[Currency]]="EUR",VLOOKUP(Energy[[#This Row],[ISO]],'EXCH to USD 2022'!A:D,4,FALSE)="N"),(E382/'EXCH to USD 2022'!$F$25),E382/VLOOKUP(C382,'EXCH to USD 2022'!A:F,3,FALSE)))</f>
        <v>280843937.21531224</v>
      </c>
      <c r="P382" s="109"/>
      <c r="Q382" s="51" t="s">
        <v>937</v>
      </c>
      <c r="R382" s="123">
        <v>45030</v>
      </c>
      <c r="S382" s="51" t="s">
        <v>22</v>
      </c>
      <c r="T382" s="51">
        <v>3</v>
      </c>
    </row>
    <row r="383" spans="1:20" s="66" customFormat="1" ht="33.75">
      <c r="A383" s="118">
        <f t="shared" si="7"/>
        <v>381</v>
      </c>
      <c r="B383" s="109" t="s">
        <v>880</v>
      </c>
      <c r="C383" s="109" t="s">
        <v>881</v>
      </c>
      <c r="D383" s="148" t="s">
        <v>947</v>
      </c>
      <c r="E383" s="101">
        <v>35000000</v>
      </c>
      <c r="F383" s="51" t="s">
        <v>92</v>
      </c>
      <c r="G383" s="165">
        <v>44652</v>
      </c>
      <c r="H383" s="117">
        <v>44896</v>
      </c>
      <c r="I383" s="119">
        <f>IFERROR(IF(Energy[[#This Row],[Start date]]="","0",DATEDIF(Energy[[#This Row],[Start date]],Energy[[#This Row],[End date]],"m")+1),"Open-ended")</f>
        <v>9</v>
      </c>
      <c r="J383" s="114" t="s">
        <v>48</v>
      </c>
      <c r="K383" s="114" t="s">
        <v>61</v>
      </c>
      <c r="L383" s="114" t="s">
        <v>50</v>
      </c>
      <c r="M383" s="114"/>
      <c r="N383" s="114" t="s">
        <v>168</v>
      </c>
      <c r="O383" s="106">
        <f>IF(Energy[[#This Row],[Currency]]="USD",E383,IF(AND(Energy[[#This Row],[Currency]]="EUR",VLOOKUP(Energy[[#This Row],[ISO]],'EXCH to USD 2022'!A:D,4,FALSE)="N"),(E383/'EXCH to USD 2022'!$F$25),E383/VLOOKUP(C383,'EXCH to USD 2022'!A:F,3,FALSE)))</f>
        <v>36814748.324104607</v>
      </c>
      <c r="P383" s="109" t="s">
        <v>948</v>
      </c>
      <c r="Q383" s="51" t="s">
        <v>937</v>
      </c>
      <c r="R383" s="123">
        <v>45065</v>
      </c>
      <c r="S383" s="51" t="s">
        <v>22</v>
      </c>
      <c r="T383" s="51">
        <v>3</v>
      </c>
    </row>
    <row r="384" spans="1:20" s="66" customFormat="1" ht="33.75">
      <c r="A384" s="118">
        <f>ROW()-2</f>
        <v>382</v>
      </c>
      <c r="B384" s="109" t="s">
        <v>880</v>
      </c>
      <c r="C384" s="109" t="s">
        <v>881</v>
      </c>
      <c r="D384" s="148" t="s">
        <v>949</v>
      </c>
      <c r="E384" s="101">
        <v>94000000</v>
      </c>
      <c r="F384" s="51" t="s">
        <v>92</v>
      </c>
      <c r="G384" s="165">
        <v>44927</v>
      </c>
      <c r="H384" s="165">
        <v>45261</v>
      </c>
      <c r="I384" s="119">
        <f>IFERROR(IF(Energy[[#This Row],[Start date]]="","0",DATEDIF(Energy[[#This Row],[Start date]],Energy[[#This Row],[End date]],"m")+1),"Open-ended")</f>
        <v>12</v>
      </c>
      <c r="J384" s="114" t="s">
        <v>48</v>
      </c>
      <c r="K384" s="114" t="s">
        <v>61</v>
      </c>
      <c r="L384" s="114" t="s">
        <v>50</v>
      </c>
      <c r="M384" s="114"/>
      <c r="N384" s="114" t="s">
        <v>168</v>
      </c>
      <c r="O384" s="106">
        <f>IF(Energy[[#This Row],[Currency]]="USD",E384,IF(AND(Energy[[#This Row],[Currency]]="EUR",VLOOKUP(Energy[[#This Row],[ISO]],'EXCH to USD 2022'!A:D,4,FALSE)="N"),(E384/'EXCH to USD 2022'!$F$25),E384/VLOOKUP(C384,'EXCH to USD 2022'!A:F,3,FALSE)))</f>
        <v>98873895.499023795</v>
      </c>
      <c r="P384" s="109" t="s">
        <v>948</v>
      </c>
      <c r="Q384" s="51" t="s">
        <v>937</v>
      </c>
      <c r="R384" s="123">
        <v>45065</v>
      </c>
      <c r="S384" s="51" t="s">
        <v>22</v>
      </c>
      <c r="T384" s="51">
        <v>3</v>
      </c>
    </row>
    <row r="385" spans="1:20" s="66" customFormat="1" ht="33.75">
      <c r="A385" s="118">
        <f>ROW()-2</f>
        <v>383</v>
      </c>
      <c r="B385" s="109" t="s">
        <v>880</v>
      </c>
      <c r="C385" s="109" t="s">
        <v>881</v>
      </c>
      <c r="D385" s="148" t="s">
        <v>949</v>
      </c>
      <c r="E385" s="101">
        <v>22000000</v>
      </c>
      <c r="F385" s="51" t="s">
        <v>92</v>
      </c>
      <c r="G385" s="165">
        <v>45292</v>
      </c>
      <c r="H385" s="165">
        <v>45382</v>
      </c>
      <c r="I385" s="119">
        <f>IFERROR(IF(Energy[[#This Row],[Start date]]="","0",DATEDIF(Energy[[#This Row],[Start date]],Energy[[#This Row],[End date]],"m")+1),"Open-ended")</f>
        <v>3</v>
      </c>
      <c r="J385" s="114" t="s">
        <v>48</v>
      </c>
      <c r="K385" s="114" t="s">
        <v>61</v>
      </c>
      <c r="L385" s="114" t="s">
        <v>50</v>
      </c>
      <c r="M385" s="114"/>
      <c r="N385" s="114" t="s">
        <v>168</v>
      </c>
      <c r="O385" s="106">
        <f>IF(Energy[[#This Row],[Currency]]="USD",E385,IF(AND(Energy[[#This Row],[Currency]]="EUR",VLOOKUP(Energy[[#This Row],[ISO]],'EXCH to USD 2022'!A:D,4,FALSE)="N"),(E385/'EXCH to USD 2022'!$F$25),E385/VLOOKUP(C385,'EXCH to USD 2022'!A:F,3,FALSE)))</f>
        <v>23140698.946580037</v>
      </c>
      <c r="P385" s="109" t="s">
        <v>948</v>
      </c>
      <c r="Q385" s="51" t="s">
        <v>937</v>
      </c>
      <c r="R385" s="123">
        <v>45065</v>
      </c>
      <c r="S385" s="51" t="s">
        <v>22</v>
      </c>
      <c r="T385" s="51">
        <v>3</v>
      </c>
    </row>
    <row r="386" spans="1:20" s="66" customFormat="1" ht="78.75">
      <c r="A386" s="118">
        <f>ROW()-2</f>
        <v>384</v>
      </c>
      <c r="B386" s="109" t="s">
        <v>880</v>
      </c>
      <c r="C386" s="109" t="s">
        <v>881</v>
      </c>
      <c r="D386" s="148" t="s">
        <v>950</v>
      </c>
      <c r="E386" s="101">
        <v>184000000</v>
      </c>
      <c r="F386" s="51" t="s">
        <v>92</v>
      </c>
      <c r="G386" s="165">
        <v>44652</v>
      </c>
      <c r="H386" s="165">
        <v>44652</v>
      </c>
      <c r="I386" s="119">
        <f>IFERROR(IF(Energy[[#This Row],[Start date]]="","0",DATEDIF(Energy[[#This Row],[Start date]],Energy[[#This Row],[End date]],"m")+1),"Open-ended")</f>
        <v>1</v>
      </c>
      <c r="J386" s="114" t="s">
        <v>70</v>
      </c>
      <c r="K386" s="114" t="s">
        <v>55</v>
      </c>
      <c r="L386" s="114" t="s">
        <v>56</v>
      </c>
      <c r="M386" s="114" t="s">
        <v>951</v>
      </c>
      <c r="N386" s="114" t="s">
        <v>57</v>
      </c>
      <c r="O386" s="106">
        <f>IF(Energy[[#This Row],[Currency]]="USD",E386,IF(AND(Energy[[#This Row],[Currency]]="EUR",VLOOKUP(Energy[[#This Row],[ISO]],'EXCH to USD 2022'!A:D,4,FALSE)="N"),(E386/'EXCH to USD 2022'!$F$25),E386/VLOOKUP(C386,'EXCH to USD 2022'!A:F,3,FALSE)))</f>
        <v>193540391.1895785</v>
      </c>
      <c r="P386" s="109"/>
      <c r="Q386" s="51" t="s">
        <v>914</v>
      </c>
      <c r="R386" s="123">
        <v>45065</v>
      </c>
      <c r="S386" s="51" t="s">
        <v>22</v>
      </c>
      <c r="T386" s="51">
        <v>3</v>
      </c>
    </row>
    <row r="387" spans="1:20" s="66" customFormat="1" ht="88.5" customHeight="1">
      <c r="A387" s="118">
        <f t="shared" si="7"/>
        <v>385</v>
      </c>
      <c r="B387" s="109" t="s">
        <v>880</v>
      </c>
      <c r="C387" s="109" t="s">
        <v>881</v>
      </c>
      <c r="D387" s="148" t="s">
        <v>952</v>
      </c>
      <c r="E387" s="101">
        <v>64000000</v>
      </c>
      <c r="F387" s="51" t="s">
        <v>92</v>
      </c>
      <c r="G387" s="165">
        <v>45017</v>
      </c>
      <c r="H387" s="165">
        <v>45017</v>
      </c>
      <c r="I387" s="119">
        <f>IFERROR(IF(Energy[[#This Row],[Start date]]="","0",DATEDIF(Energy[[#This Row],[Start date]],Energy[[#This Row],[End date]],"m")+1),"Open-ended")</f>
        <v>1</v>
      </c>
      <c r="J387" s="114" t="s">
        <v>70</v>
      </c>
      <c r="K387" s="114" t="s">
        <v>55</v>
      </c>
      <c r="L387" s="114" t="s">
        <v>56</v>
      </c>
      <c r="M387" s="114" t="s">
        <v>951</v>
      </c>
      <c r="N387" s="114" t="s">
        <v>57</v>
      </c>
      <c r="O387" s="106">
        <f>IF(Energy[[#This Row],[Currency]]="USD",E387,IF(AND(Energy[[#This Row],[Currency]]="EUR",VLOOKUP(Energy[[#This Row],[ISO]],'EXCH to USD 2022'!A:D,4,FALSE)="N"),(E387/'EXCH to USD 2022'!$F$25),E387/VLOOKUP(C387,'EXCH to USD 2022'!A:F,3,FALSE)))</f>
        <v>67318396.935505569</v>
      </c>
      <c r="P387" s="109"/>
      <c r="Q387" s="51" t="s">
        <v>914</v>
      </c>
      <c r="R387" s="123">
        <v>45065</v>
      </c>
      <c r="S387" s="51" t="s">
        <v>22</v>
      </c>
      <c r="T387" s="51">
        <v>3</v>
      </c>
    </row>
    <row r="388" spans="1:20" s="66" customFormat="1" ht="45">
      <c r="A388" s="118">
        <f t="shared" si="7"/>
        <v>386</v>
      </c>
      <c r="B388" s="109" t="s">
        <v>880</v>
      </c>
      <c r="C388" s="109" t="s">
        <v>881</v>
      </c>
      <c r="D388" s="148" t="s">
        <v>953</v>
      </c>
      <c r="E388" s="101">
        <v>13000000</v>
      </c>
      <c r="F388" s="51" t="s">
        <v>92</v>
      </c>
      <c r="G388" s="165">
        <v>45017</v>
      </c>
      <c r="H388" s="165">
        <v>45017</v>
      </c>
      <c r="I388" s="119">
        <f>IFERROR(IF(Energy[[#This Row],[Start date]]="","0",DATEDIF(Energy[[#This Row],[Start date]],Energy[[#This Row],[End date]],"m")+1),"Open-ended")</f>
        <v>1</v>
      </c>
      <c r="J388" s="114" t="s">
        <v>70</v>
      </c>
      <c r="K388" s="114" t="s">
        <v>55</v>
      </c>
      <c r="L388" s="114" t="s">
        <v>56</v>
      </c>
      <c r="M388" s="114" t="s">
        <v>951</v>
      </c>
      <c r="N388" s="114" t="s">
        <v>57</v>
      </c>
      <c r="O388" s="106">
        <f>IF(Energy[[#This Row],[Currency]]="USD",E388,IF(AND(Energy[[#This Row],[Currency]]="EUR",VLOOKUP(Energy[[#This Row],[ISO]],'EXCH to USD 2022'!A:D,4,FALSE)="N"),(E388/'EXCH to USD 2022'!$F$25),E388/VLOOKUP(C388,'EXCH to USD 2022'!A:F,3,FALSE)))</f>
        <v>13674049.377524568</v>
      </c>
      <c r="P388" s="120"/>
      <c r="Q388" s="51"/>
      <c r="R388" s="123">
        <v>45030</v>
      </c>
      <c r="S388" s="51" t="s">
        <v>22</v>
      </c>
      <c r="T388" s="51">
        <v>3</v>
      </c>
    </row>
    <row r="389" spans="1:20" s="66" customFormat="1" ht="56.25">
      <c r="A389" s="118">
        <f t="shared" si="7"/>
        <v>387</v>
      </c>
      <c r="B389" s="109" t="s">
        <v>880</v>
      </c>
      <c r="C389" s="109" t="s">
        <v>881</v>
      </c>
      <c r="D389" s="148" t="s">
        <v>954</v>
      </c>
      <c r="E389" s="101">
        <v>3000000</v>
      </c>
      <c r="F389" s="51" t="s">
        <v>92</v>
      </c>
      <c r="G389" s="165">
        <v>44835</v>
      </c>
      <c r="H389" s="165">
        <v>44926</v>
      </c>
      <c r="I389" s="119">
        <f>IFERROR(IF(Energy[[#This Row],[Start date]]="","0",DATEDIF(Energy[[#This Row],[Start date]],Energy[[#This Row],[End date]],"m")+1),"Open-ended")</f>
        <v>3</v>
      </c>
      <c r="J389" s="114" t="s">
        <v>54</v>
      </c>
      <c r="K389" s="114" t="s">
        <v>55</v>
      </c>
      <c r="L389" s="114" t="s">
        <v>56</v>
      </c>
      <c r="M389" s="114" t="s">
        <v>955</v>
      </c>
      <c r="N389" s="114" t="s">
        <v>57</v>
      </c>
      <c r="O389" s="106">
        <f>IF(Energy[[#This Row],[Currency]]="USD",E389,IF(AND(Energy[[#This Row],[Currency]]="EUR",VLOOKUP(Energy[[#This Row],[ISO]],'EXCH to USD 2022'!A:D,4,FALSE)="N"),(E389/'EXCH to USD 2022'!$F$25),E389/VLOOKUP(C389,'EXCH to USD 2022'!A:F,3,FALSE)))</f>
        <v>3155549.8563518231</v>
      </c>
      <c r="P389" s="166" t="s">
        <v>956</v>
      </c>
      <c r="Q389" s="51" t="s">
        <v>914</v>
      </c>
      <c r="R389" s="123">
        <v>45065</v>
      </c>
      <c r="S389" s="51" t="s">
        <v>22</v>
      </c>
      <c r="T389" s="51">
        <v>3</v>
      </c>
    </row>
    <row r="390" spans="1:20" s="66" customFormat="1" ht="67.5">
      <c r="A390" s="118">
        <f>ROW()-2</f>
        <v>388</v>
      </c>
      <c r="B390" s="109" t="s">
        <v>880</v>
      </c>
      <c r="C390" s="109" t="s">
        <v>881</v>
      </c>
      <c r="D390" s="148" t="s">
        <v>957</v>
      </c>
      <c r="E390" s="101">
        <v>16000000</v>
      </c>
      <c r="F390" s="51" t="s">
        <v>92</v>
      </c>
      <c r="G390" s="121">
        <v>44927</v>
      </c>
      <c r="H390" s="165">
        <v>45657</v>
      </c>
      <c r="I390" s="119">
        <f>IFERROR(IF(Energy[[#This Row],[Start date]]="","0",DATEDIF(Energy[[#This Row],[Start date]],Energy[[#This Row],[End date]],"m")+1),"Open-ended")</f>
        <v>24</v>
      </c>
      <c r="J390" s="114" t="s">
        <v>54</v>
      </c>
      <c r="K390" s="114" t="s">
        <v>55</v>
      </c>
      <c r="L390" s="114" t="s">
        <v>56</v>
      </c>
      <c r="M390" s="114" t="s">
        <v>955</v>
      </c>
      <c r="N390" s="114" t="s">
        <v>57</v>
      </c>
      <c r="O390" s="106">
        <f>IF(Energy[[#This Row],[Currency]]="USD",E390,IF(AND(Energy[[#This Row],[Currency]]="EUR",VLOOKUP(Energy[[#This Row],[ISO]],'EXCH to USD 2022'!A:D,4,FALSE)="N"),(E390/'EXCH to USD 2022'!$F$25),E390/VLOOKUP(C390,'EXCH to USD 2022'!A:F,3,FALSE)))</f>
        <v>16829599.233876392</v>
      </c>
      <c r="P390" s="166" t="s">
        <v>956</v>
      </c>
      <c r="Q390" s="51" t="s">
        <v>914</v>
      </c>
      <c r="R390" s="123">
        <v>45065</v>
      </c>
      <c r="S390" s="51" t="s">
        <v>22</v>
      </c>
      <c r="T390" s="51">
        <v>3</v>
      </c>
    </row>
    <row r="391" spans="1:20" s="66" customFormat="1" ht="33.75">
      <c r="A391" s="118">
        <f t="shared" si="7"/>
        <v>389</v>
      </c>
      <c r="B391" s="109" t="s">
        <v>880</v>
      </c>
      <c r="C391" s="109" t="s">
        <v>881</v>
      </c>
      <c r="D391" s="148" t="s">
        <v>958</v>
      </c>
      <c r="E391" s="101">
        <v>4000000</v>
      </c>
      <c r="F391" s="51" t="s">
        <v>92</v>
      </c>
      <c r="G391" s="165">
        <v>45017</v>
      </c>
      <c r="H391" s="165">
        <v>45382</v>
      </c>
      <c r="I391" s="119">
        <f>IFERROR(IF(Energy[[#This Row],[Start date]]="","0",DATEDIF(Energy[[#This Row],[Start date]],Energy[[#This Row],[End date]],"m")+1),"Open-ended")</f>
        <v>12</v>
      </c>
      <c r="J391" s="114" t="s">
        <v>48</v>
      </c>
      <c r="K391" s="114" t="s">
        <v>61</v>
      </c>
      <c r="L391" s="114" t="s">
        <v>98</v>
      </c>
      <c r="M391" s="114" t="s">
        <v>959</v>
      </c>
      <c r="N391" s="114" t="s">
        <v>960</v>
      </c>
      <c r="O391" s="106">
        <f>IF(Energy[[#This Row],[Currency]]="USD",E391,IF(AND(Energy[[#This Row],[Currency]]="EUR",VLOOKUP(Energy[[#This Row],[ISO]],'EXCH to USD 2022'!A:D,4,FALSE)="N"),(E391/'EXCH to USD 2022'!$F$25),E391/VLOOKUP(C391,'EXCH to USD 2022'!A:F,3,FALSE)))</f>
        <v>4207399.8084690981</v>
      </c>
      <c r="P391" s="120"/>
      <c r="Q391" s="51"/>
      <c r="R391" s="123">
        <v>45030</v>
      </c>
      <c r="S391" s="51" t="s">
        <v>22</v>
      </c>
      <c r="T391" s="51">
        <v>3</v>
      </c>
    </row>
    <row r="392" spans="1:20" s="66" customFormat="1" ht="45">
      <c r="A392" s="118">
        <f t="shared" si="7"/>
        <v>390</v>
      </c>
      <c r="B392" s="109" t="s">
        <v>880</v>
      </c>
      <c r="C392" s="109" t="s">
        <v>881</v>
      </c>
      <c r="D392" s="148" t="s">
        <v>961</v>
      </c>
      <c r="E392" s="101">
        <v>20000000</v>
      </c>
      <c r="F392" s="51" t="s">
        <v>92</v>
      </c>
      <c r="G392" s="165">
        <v>44652</v>
      </c>
      <c r="H392" s="165">
        <v>44652</v>
      </c>
      <c r="I392" s="119">
        <f>IFERROR(IF(Energy[[#This Row],[Start date]]="","0",DATEDIF(Energy[[#This Row],[Start date]],Energy[[#This Row],[End date]],"m")+1),"Open-ended")</f>
        <v>1</v>
      </c>
      <c r="J392" s="114" t="s">
        <v>70</v>
      </c>
      <c r="K392" s="114" t="s">
        <v>55</v>
      </c>
      <c r="L392" s="114" t="s">
        <v>56</v>
      </c>
      <c r="M392" s="114" t="s">
        <v>951</v>
      </c>
      <c r="N392" s="114" t="s">
        <v>57</v>
      </c>
      <c r="O392" s="106">
        <f>IF(Energy[[#This Row],[Currency]]="USD",E392,IF(AND(Energy[[#This Row],[Currency]]="EUR",VLOOKUP(Energy[[#This Row],[ISO]],'EXCH to USD 2022'!A:D,4,FALSE)="N"),(E392/'EXCH to USD 2022'!$F$25),E392/VLOOKUP(C392,'EXCH to USD 2022'!A:F,3,FALSE)))</f>
        <v>21036999.04234549</v>
      </c>
      <c r="P392" s="109"/>
      <c r="Q392" s="51" t="s">
        <v>914</v>
      </c>
      <c r="R392" s="123">
        <v>45065</v>
      </c>
      <c r="S392" s="51" t="s">
        <v>22</v>
      </c>
      <c r="T392" s="51">
        <v>3</v>
      </c>
    </row>
    <row r="393" spans="1:20" s="66" customFormat="1" ht="45">
      <c r="A393" s="118">
        <f>ROW()-2</f>
        <v>391</v>
      </c>
      <c r="B393" s="109" t="s">
        <v>880</v>
      </c>
      <c r="C393" s="109" t="s">
        <v>881</v>
      </c>
      <c r="D393" s="148" t="s">
        <v>962</v>
      </c>
      <c r="E393" s="101">
        <v>23000000</v>
      </c>
      <c r="F393" s="51" t="s">
        <v>92</v>
      </c>
      <c r="G393" s="165">
        <v>45017</v>
      </c>
      <c r="H393" s="165">
        <v>45017</v>
      </c>
      <c r="I393" s="119">
        <f>IFERROR(IF(Energy[[#This Row],[Start date]]="","0",DATEDIF(Energy[[#This Row],[Start date]],Energy[[#This Row],[End date]],"m")+1),"Open-ended")</f>
        <v>1</v>
      </c>
      <c r="J393" s="114" t="s">
        <v>70</v>
      </c>
      <c r="K393" s="114" t="s">
        <v>55</v>
      </c>
      <c r="L393" s="114" t="s">
        <v>56</v>
      </c>
      <c r="M393" s="114" t="s">
        <v>951</v>
      </c>
      <c r="N393" s="114" t="s">
        <v>57</v>
      </c>
      <c r="O393" s="106">
        <f>IF(Energy[[#This Row],[Currency]]="USD",E393,IF(AND(Energy[[#This Row],[Currency]]="EUR",VLOOKUP(Energy[[#This Row],[ISO]],'EXCH to USD 2022'!A:D,4,FALSE)="N"),(E393/'EXCH to USD 2022'!$F$25),E393/VLOOKUP(C393,'EXCH to USD 2022'!A:F,3,FALSE)))</f>
        <v>24192548.898697313</v>
      </c>
      <c r="P393" s="109"/>
      <c r="Q393" s="51" t="s">
        <v>914</v>
      </c>
      <c r="R393" s="123">
        <v>45065</v>
      </c>
      <c r="S393" s="51" t="s">
        <v>22</v>
      </c>
      <c r="T393" s="51">
        <v>3</v>
      </c>
    </row>
    <row r="394" spans="1:20" s="66" customFormat="1" ht="56.25">
      <c r="A394" s="118">
        <f t="shared" si="7"/>
        <v>392</v>
      </c>
      <c r="B394" s="109" t="s">
        <v>880</v>
      </c>
      <c r="C394" s="109" t="s">
        <v>881</v>
      </c>
      <c r="D394" s="148" t="s">
        <v>963</v>
      </c>
      <c r="E394" s="101">
        <v>4000000</v>
      </c>
      <c r="F394" s="51" t="s">
        <v>92</v>
      </c>
      <c r="G394" s="165">
        <v>45017</v>
      </c>
      <c r="H394" s="165">
        <v>45382</v>
      </c>
      <c r="I394" s="119">
        <f>IFERROR(IF(Energy[[#This Row],[Start date]]="","0",DATEDIF(Energy[[#This Row],[Start date]],Energy[[#This Row],[End date]],"m")+1),"Open-ended")</f>
        <v>12</v>
      </c>
      <c r="J394" s="114" t="s">
        <v>107</v>
      </c>
      <c r="K394" s="114"/>
      <c r="L394" s="114" t="s">
        <v>264</v>
      </c>
      <c r="M394" s="114"/>
      <c r="N394" s="114" t="s">
        <v>57</v>
      </c>
      <c r="O394" s="106">
        <f>IF(Energy[[#This Row],[Currency]]="USD",E394,IF(AND(Energy[[#This Row],[Currency]]="EUR",VLOOKUP(Energy[[#This Row],[ISO]],'EXCH to USD 2022'!A:D,4,FALSE)="N"),(E394/'EXCH to USD 2022'!$F$25),E394/VLOOKUP(C394,'EXCH to USD 2022'!A:F,3,FALSE)))</f>
        <v>4207399.8084690981</v>
      </c>
      <c r="P394" s="120"/>
      <c r="Q394" s="51"/>
      <c r="R394" s="123">
        <v>45030</v>
      </c>
      <c r="S394" s="51" t="s">
        <v>22</v>
      </c>
      <c r="T394" s="51">
        <v>3</v>
      </c>
    </row>
    <row r="395" spans="1:20" s="66" customFormat="1" ht="45">
      <c r="A395" s="118">
        <f t="shared" si="7"/>
        <v>393</v>
      </c>
      <c r="B395" s="109" t="s">
        <v>880</v>
      </c>
      <c r="C395" s="109" t="s">
        <v>881</v>
      </c>
      <c r="D395" s="148" t="s">
        <v>964</v>
      </c>
      <c r="E395" s="101">
        <v>4000000</v>
      </c>
      <c r="F395" s="51" t="s">
        <v>92</v>
      </c>
      <c r="G395" s="165">
        <v>44652</v>
      </c>
      <c r="H395" s="117">
        <v>44896</v>
      </c>
      <c r="I395" s="119">
        <f>IFERROR(IF(Energy[[#This Row],[Start date]]="","0",DATEDIF(Energy[[#This Row],[Start date]],Energy[[#This Row],[End date]],"m")+1),"Open-ended")</f>
        <v>9</v>
      </c>
      <c r="J395" s="114" t="s">
        <v>70</v>
      </c>
      <c r="K395" s="114" t="s">
        <v>55</v>
      </c>
      <c r="L395" s="114" t="s">
        <v>56</v>
      </c>
      <c r="M395" s="114" t="s">
        <v>951</v>
      </c>
      <c r="N395" s="114" t="s">
        <v>57</v>
      </c>
      <c r="O395" s="106">
        <f>IF(Energy[[#This Row],[Currency]]="USD",E395,IF(AND(Energy[[#This Row],[Currency]]="EUR",VLOOKUP(Energy[[#This Row],[ISO]],'EXCH to USD 2022'!A:D,4,FALSE)="N"),(E395/'EXCH to USD 2022'!$F$25),E395/VLOOKUP(C395,'EXCH to USD 2022'!A:F,3,FALSE)))</f>
        <v>4207399.8084690981</v>
      </c>
      <c r="P395" s="109" t="s">
        <v>965</v>
      </c>
      <c r="Q395" s="51"/>
      <c r="R395" s="123">
        <v>45065</v>
      </c>
      <c r="S395" s="51" t="s">
        <v>22</v>
      </c>
      <c r="T395" s="51">
        <v>3</v>
      </c>
    </row>
    <row r="396" spans="1:20" s="66" customFormat="1" ht="45">
      <c r="A396" s="118">
        <f>ROW()-2</f>
        <v>394</v>
      </c>
      <c r="B396" s="109" t="s">
        <v>880</v>
      </c>
      <c r="C396" s="109" t="s">
        <v>881</v>
      </c>
      <c r="D396" s="148" t="s">
        <v>966</v>
      </c>
      <c r="E396" s="101">
        <v>8000000</v>
      </c>
      <c r="F396" s="51" t="s">
        <v>92</v>
      </c>
      <c r="G396" s="165">
        <v>44927</v>
      </c>
      <c r="H396" s="165">
        <v>45017</v>
      </c>
      <c r="I396" s="119">
        <f>IFERROR(IF(Energy[[#This Row],[Start date]]="","0",DATEDIF(Energy[[#This Row],[Start date]],Energy[[#This Row],[End date]],"m")+1),"Open-ended")</f>
        <v>4</v>
      </c>
      <c r="J396" s="114" t="s">
        <v>70</v>
      </c>
      <c r="K396" s="114" t="s">
        <v>55</v>
      </c>
      <c r="L396" s="114" t="s">
        <v>56</v>
      </c>
      <c r="M396" s="114" t="s">
        <v>951</v>
      </c>
      <c r="N396" s="114" t="s">
        <v>57</v>
      </c>
      <c r="O396" s="106">
        <f>IF(Energy[[#This Row],[Currency]]="USD",E396,IF(AND(Energy[[#This Row],[Currency]]="EUR",VLOOKUP(Energy[[#This Row],[ISO]],'EXCH to USD 2022'!A:D,4,FALSE)="N"),(E396/'EXCH to USD 2022'!$F$25),E396/VLOOKUP(C396,'EXCH to USD 2022'!A:F,3,FALSE)))</f>
        <v>8414799.6169381961</v>
      </c>
      <c r="P396" s="109" t="s">
        <v>965</v>
      </c>
      <c r="Q396" s="51"/>
      <c r="R396" s="123">
        <v>45065</v>
      </c>
      <c r="S396" s="51" t="s">
        <v>22</v>
      </c>
      <c r="T396" s="51">
        <v>3</v>
      </c>
    </row>
    <row r="397" spans="1:20" s="66" customFormat="1" ht="45">
      <c r="A397" s="118">
        <f t="shared" si="7"/>
        <v>395</v>
      </c>
      <c r="B397" s="109" t="s">
        <v>880</v>
      </c>
      <c r="C397" s="109" t="s">
        <v>881</v>
      </c>
      <c r="D397" s="148" t="s">
        <v>967</v>
      </c>
      <c r="E397" s="101">
        <v>16000000</v>
      </c>
      <c r="F397" s="51" t="s">
        <v>92</v>
      </c>
      <c r="G397" s="165">
        <v>44652</v>
      </c>
      <c r="H397" s="117">
        <v>44896</v>
      </c>
      <c r="I397" s="119">
        <f>IFERROR(IF(Energy[[#This Row],[Start date]]="","0",DATEDIF(Energy[[#This Row],[Start date]],Energy[[#This Row],[End date]],"m")+1),"Open-ended")</f>
        <v>9</v>
      </c>
      <c r="J397" s="114" t="s">
        <v>70</v>
      </c>
      <c r="K397" s="114" t="s">
        <v>55</v>
      </c>
      <c r="L397" s="114" t="s">
        <v>56</v>
      </c>
      <c r="M397" s="114" t="s">
        <v>951</v>
      </c>
      <c r="N397" s="114" t="s">
        <v>57</v>
      </c>
      <c r="O397" s="106">
        <f>IF(Energy[[#This Row],[Currency]]="USD",E397,IF(AND(Energy[[#This Row],[Currency]]="EUR",VLOOKUP(Energy[[#This Row],[ISO]],'EXCH to USD 2022'!A:D,4,FALSE)="N"),(E397/'EXCH to USD 2022'!$F$25),E397/VLOOKUP(C397,'EXCH to USD 2022'!A:F,3,FALSE)))</f>
        <v>16829599.233876392</v>
      </c>
      <c r="P397" s="109" t="s">
        <v>968</v>
      </c>
      <c r="Q397" s="51" t="s">
        <v>914</v>
      </c>
      <c r="R397" s="123">
        <v>45065</v>
      </c>
      <c r="S397" s="51" t="s">
        <v>22</v>
      </c>
      <c r="T397" s="51">
        <v>3</v>
      </c>
    </row>
    <row r="398" spans="1:20" s="66" customFormat="1" ht="45">
      <c r="A398" s="118">
        <f>ROW()-2</f>
        <v>396</v>
      </c>
      <c r="B398" s="109" t="s">
        <v>880</v>
      </c>
      <c r="C398" s="109" t="s">
        <v>881</v>
      </c>
      <c r="D398" s="148" t="s">
        <v>969</v>
      </c>
      <c r="E398" s="101">
        <v>9000000</v>
      </c>
      <c r="F398" s="51" t="s">
        <v>92</v>
      </c>
      <c r="G398" s="165">
        <v>44927</v>
      </c>
      <c r="H398" s="165">
        <v>45017</v>
      </c>
      <c r="I398" s="119">
        <f>IFERROR(IF(Energy[[#This Row],[Start date]]="","0",DATEDIF(Energy[[#This Row],[Start date]],Energy[[#This Row],[End date]],"m")+1),"Open-ended")</f>
        <v>4</v>
      </c>
      <c r="J398" s="114" t="s">
        <v>70</v>
      </c>
      <c r="K398" s="114" t="s">
        <v>55</v>
      </c>
      <c r="L398" s="114" t="s">
        <v>56</v>
      </c>
      <c r="M398" s="114" t="s">
        <v>951</v>
      </c>
      <c r="N398" s="114" t="s">
        <v>57</v>
      </c>
      <c r="O398" s="106">
        <f>IF(Energy[[#This Row],[Currency]]="USD",E398,IF(AND(Energy[[#This Row],[Currency]]="EUR",VLOOKUP(Energy[[#This Row],[ISO]],'EXCH to USD 2022'!A:D,4,FALSE)="N"),(E398/'EXCH to USD 2022'!$F$25),E398/VLOOKUP(C398,'EXCH to USD 2022'!A:F,3,FALSE)))</f>
        <v>9466649.5690554697</v>
      </c>
      <c r="P398" s="109" t="s">
        <v>968</v>
      </c>
      <c r="Q398" s="51" t="s">
        <v>914</v>
      </c>
      <c r="R398" s="123">
        <v>45065</v>
      </c>
      <c r="S398" s="51" t="s">
        <v>22</v>
      </c>
      <c r="T398" s="51">
        <v>3</v>
      </c>
    </row>
    <row r="399" spans="1:20" s="66" customFormat="1" ht="33.75">
      <c r="A399" s="118">
        <f t="shared" si="7"/>
        <v>397</v>
      </c>
      <c r="B399" s="109" t="s">
        <v>880</v>
      </c>
      <c r="C399" s="109" t="s">
        <v>881</v>
      </c>
      <c r="D399" s="148" t="s">
        <v>970</v>
      </c>
      <c r="E399" s="101">
        <v>8000000</v>
      </c>
      <c r="F399" s="51" t="s">
        <v>92</v>
      </c>
      <c r="G399" s="165">
        <v>45017</v>
      </c>
      <c r="H399" s="165">
        <v>45199</v>
      </c>
      <c r="I399" s="119">
        <f>IFERROR(IF(Energy[[#This Row],[Start date]]="","0",DATEDIF(Energy[[#This Row],[Start date]],Energy[[#This Row],[End date]],"m")+1),"Open-ended")</f>
        <v>6</v>
      </c>
      <c r="J399" s="114" t="s">
        <v>107</v>
      </c>
      <c r="K399" s="114"/>
      <c r="L399" s="114" t="s">
        <v>56</v>
      </c>
      <c r="M399" s="114" t="s">
        <v>971</v>
      </c>
      <c r="N399" s="114" t="s">
        <v>57</v>
      </c>
      <c r="O399" s="106">
        <f>IF(Energy[[#This Row],[Currency]]="USD",E399,IF(AND(Energy[[#This Row],[Currency]]="EUR",VLOOKUP(Energy[[#This Row],[ISO]],'EXCH to USD 2022'!A:D,4,FALSE)="N"),(E399/'EXCH to USD 2022'!$F$25),E399/VLOOKUP(C399,'EXCH to USD 2022'!A:F,3,FALSE)))</f>
        <v>8414799.6169381961</v>
      </c>
      <c r="P399" s="120"/>
      <c r="Q399" s="51"/>
      <c r="R399" s="123">
        <v>45030</v>
      </c>
      <c r="S399" s="51" t="s">
        <v>22</v>
      </c>
      <c r="T399" s="51">
        <v>3</v>
      </c>
    </row>
    <row r="400" spans="1:20" s="66" customFormat="1" ht="56.25">
      <c r="A400" s="118">
        <f t="shared" si="7"/>
        <v>398</v>
      </c>
      <c r="B400" s="109" t="s">
        <v>880</v>
      </c>
      <c r="C400" s="109" t="s">
        <v>881</v>
      </c>
      <c r="D400" s="148" t="s">
        <v>972</v>
      </c>
      <c r="E400" s="101">
        <v>2000000</v>
      </c>
      <c r="F400" s="51" t="s">
        <v>92</v>
      </c>
      <c r="G400" s="165">
        <v>44652</v>
      </c>
      <c r="H400" s="117">
        <v>44896</v>
      </c>
      <c r="I400" s="119">
        <f>IFERROR(IF(Energy[[#This Row],[Start date]]="","0",DATEDIF(Energy[[#This Row],[Start date]],Energy[[#This Row],[End date]],"m")+1),"Open-ended")</f>
        <v>9</v>
      </c>
      <c r="J400" s="114" t="s">
        <v>48</v>
      </c>
      <c r="K400" s="114" t="s">
        <v>61</v>
      </c>
      <c r="L400" s="114" t="s">
        <v>375</v>
      </c>
      <c r="M400" s="114"/>
      <c r="N400" s="114" t="s">
        <v>377</v>
      </c>
      <c r="O400" s="106">
        <f>IF(Energy[[#This Row],[Currency]]="USD",E400,IF(AND(Energy[[#This Row],[Currency]]="EUR",VLOOKUP(Energy[[#This Row],[ISO]],'EXCH to USD 2022'!A:D,4,FALSE)="N"),(E400/'EXCH to USD 2022'!$F$25),E400/VLOOKUP(C400,'EXCH to USD 2022'!A:F,3,FALSE)))</f>
        <v>2103699.904234549</v>
      </c>
      <c r="P400" s="109" t="s">
        <v>973</v>
      </c>
      <c r="Q400" s="51" t="s">
        <v>914</v>
      </c>
      <c r="R400" s="123">
        <v>45065</v>
      </c>
      <c r="S400" s="51" t="s">
        <v>22</v>
      </c>
      <c r="T400" s="51">
        <v>3</v>
      </c>
    </row>
    <row r="401" spans="1:20" s="66" customFormat="1" ht="56.25">
      <c r="A401" s="118">
        <f>ROW()-2</f>
        <v>399</v>
      </c>
      <c r="B401" s="109" t="s">
        <v>880</v>
      </c>
      <c r="C401" s="109" t="s">
        <v>881</v>
      </c>
      <c r="D401" s="148" t="s">
        <v>974</v>
      </c>
      <c r="E401" s="101">
        <v>13000000</v>
      </c>
      <c r="F401" s="51" t="s">
        <v>92</v>
      </c>
      <c r="G401" s="165">
        <v>44927</v>
      </c>
      <c r="H401" s="165">
        <v>45261</v>
      </c>
      <c r="I401" s="119">
        <f>IFERROR(IF(Energy[[#This Row],[Start date]]="","0",DATEDIF(Energy[[#This Row],[Start date]],Energy[[#This Row],[End date]],"m")+1),"Open-ended")</f>
        <v>12</v>
      </c>
      <c r="J401" s="114" t="s">
        <v>48</v>
      </c>
      <c r="K401" s="114" t="s">
        <v>61</v>
      </c>
      <c r="L401" s="114" t="s">
        <v>375</v>
      </c>
      <c r="M401" s="114"/>
      <c r="N401" s="114" t="s">
        <v>377</v>
      </c>
      <c r="O401" s="106">
        <f>IF(Energy[[#This Row],[Currency]]="USD",E401,IF(AND(Energy[[#This Row],[Currency]]="EUR",VLOOKUP(Energy[[#This Row],[ISO]],'EXCH to USD 2022'!A:D,4,FALSE)="N"),(E401/'EXCH to USD 2022'!$F$25),E401/VLOOKUP(C401,'EXCH to USD 2022'!A:F,3,FALSE)))</f>
        <v>13674049.377524568</v>
      </c>
      <c r="P401" s="109" t="s">
        <v>973</v>
      </c>
      <c r="Q401" s="51" t="s">
        <v>914</v>
      </c>
      <c r="R401" s="123">
        <v>45065</v>
      </c>
      <c r="S401" s="51" t="s">
        <v>22</v>
      </c>
      <c r="T401" s="51">
        <v>3</v>
      </c>
    </row>
    <row r="402" spans="1:20" s="66" customFormat="1" ht="56.25">
      <c r="A402" s="118">
        <f>ROW()-2</f>
        <v>400</v>
      </c>
      <c r="B402" s="109" t="s">
        <v>880</v>
      </c>
      <c r="C402" s="109" t="s">
        <v>881</v>
      </c>
      <c r="D402" s="148" t="s">
        <v>974</v>
      </c>
      <c r="E402" s="101">
        <v>5000000</v>
      </c>
      <c r="F402" s="51" t="s">
        <v>92</v>
      </c>
      <c r="G402" s="165">
        <v>45292</v>
      </c>
      <c r="H402" s="165">
        <v>45382</v>
      </c>
      <c r="I402" s="119">
        <f>IFERROR(IF(Energy[[#This Row],[Start date]]="","0",DATEDIF(Energy[[#This Row],[Start date]],Energy[[#This Row],[End date]],"m")+1),"Open-ended")</f>
        <v>3</v>
      </c>
      <c r="J402" s="114" t="s">
        <v>48</v>
      </c>
      <c r="K402" s="114" t="s">
        <v>61</v>
      </c>
      <c r="L402" s="114" t="s">
        <v>375</v>
      </c>
      <c r="M402" s="114"/>
      <c r="N402" s="114" t="s">
        <v>377</v>
      </c>
      <c r="O402" s="106">
        <f>IF(Energy[[#This Row],[Currency]]="USD",E402,IF(AND(Energy[[#This Row],[Currency]]="EUR",VLOOKUP(Energy[[#This Row],[ISO]],'EXCH to USD 2022'!A:D,4,FALSE)="N"),(E402/'EXCH to USD 2022'!$F$25),E402/VLOOKUP(C402,'EXCH to USD 2022'!A:F,3,FALSE)))</f>
        <v>5259249.7605863726</v>
      </c>
      <c r="P402" s="109" t="s">
        <v>973</v>
      </c>
      <c r="Q402" s="51" t="s">
        <v>914</v>
      </c>
      <c r="R402" s="123">
        <v>45065</v>
      </c>
      <c r="S402" s="51" t="s">
        <v>22</v>
      </c>
      <c r="T402" s="51">
        <v>3</v>
      </c>
    </row>
    <row r="403" spans="1:20" s="66" customFormat="1" ht="22.5">
      <c r="A403" s="118">
        <f t="shared" si="7"/>
        <v>401</v>
      </c>
      <c r="B403" s="109" t="s">
        <v>880</v>
      </c>
      <c r="C403" s="109" t="s">
        <v>881</v>
      </c>
      <c r="D403" s="148" t="s">
        <v>975</v>
      </c>
      <c r="E403" s="101">
        <v>20000000</v>
      </c>
      <c r="F403" s="51" t="s">
        <v>92</v>
      </c>
      <c r="G403" s="165">
        <v>45017</v>
      </c>
      <c r="H403" s="165">
        <v>45261</v>
      </c>
      <c r="I403" s="119">
        <f>IFERROR(IF(Energy[[#This Row],[Start date]]="","0",DATEDIF(Energy[[#This Row],[Start date]],Energy[[#This Row],[End date]],"m")+1),"Open-ended")</f>
        <v>9</v>
      </c>
      <c r="J403" s="114" t="s">
        <v>107</v>
      </c>
      <c r="K403" s="114"/>
      <c r="L403" s="114" t="s">
        <v>192</v>
      </c>
      <c r="M403" s="114"/>
      <c r="N403" s="114" t="s">
        <v>57</v>
      </c>
      <c r="O403" s="106">
        <f>IF(Energy[[#This Row],[Currency]]="USD",E403,IF(AND(Energy[[#This Row],[Currency]]="EUR",VLOOKUP(Energy[[#This Row],[ISO]],'EXCH to USD 2022'!A:D,4,FALSE)="N"),(E403/'EXCH to USD 2022'!$F$25),E403/VLOOKUP(C403,'EXCH to USD 2022'!A:F,3,FALSE)))</f>
        <v>21036999.04234549</v>
      </c>
      <c r="P403" s="109" t="s">
        <v>976</v>
      </c>
      <c r="Q403" s="51" t="s">
        <v>914</v>
      </c>
      <c r="R403" s="123">
        <v>45065</v>
      </c>
      <c r="S403" s="51" t="s">
        <v>22</v>
      </c>
      <c r="T403" s="51">
        <v>3</v>
      </c>
    </row>
    <row r="404" spans="1:20" s="66" customFormat="1" ht="22.5">
      <c r="A404" s="118">
        <f>ROW()-2</f>
        <v>402</v>
      </c>
      <c r="B404" s="109" t="s">
        <v>880</v>
      </c>
      <c r="C404" s="109" t="s">
        <v>881</v>
      </c>
      <c r="D404" s="148" t="s">
        <v>977</v>
      </c>
      <c r="E404" s="101">
        <v>7000000</v>
      </c>
      <c r="F404" s="51" t="s">
        <v>92</v>
      </c>
      <c r="G404" s="165">
        <v>45292</v>
      </c>
      <c r="H404" s="165">
        <v>45382</v>
      </c>
      <c r="I404" s="119">
        <f>IFERROR(IF(Energy[[#This Row],[Start date]]="","0",DATEDIF(Energy[[#This Row],[Start date]],Energy[[#This Row],[End date]],"m")+1),"Open-ended")</f>
        <v>3</v>
      </c>
      <c r="J404" s="114" t="s">
        <v>107</v>
      </c>
      <c r="K404" s="114"/>
      <c r="L404" s="114" t="s">
        <v>192</v>
      </c>
      <c r="M404" s="114"/>
      <c r="N404" s="114" t="s">
        <v>57</v>
      </c>
      <c r="O404" s="106">
        <f>IF(Energy[[#This Row],[Currency]]="USD",E404,IF(AND(Energy[[#This Row],[Currency]]="EUR",VLOOKUP(Energy[[#This Row],[ISO]],'EXCH to USD 2022'!A:D,4,FALSE)="N"),(E404/'EXCH to USD 2022'!$F$25),E404/VLOOKUP(C404,'EXCH to USD 2022'!A:F,3,FALSE)))</f>
        <v>7362949.6648209207</v>
      </c>
      <c r="P404" s="109" t="s">
        <v>976</v>
      </c>
      <c r="Q404" s="51" t="s">
        <v>914</v>
      </c>
      <c r="R404" s="123">
        <v>45065</v>
      </c>
      <c r="S404" s="51" t="s">
        <v>22</v>
      </c>
      <c r="T404" s="51">
        <v>3</v>
      </c>
    </row>
    <row r="405" spans="1:20" s="66" customFormat="1" ht="22.5">
      <c r="A405" s="118">
        <f t="shared" si="7"/>
        <v>403</v>
      </c>
      <c r="B405" s="109" t="s">
        <v>880</v>
      </c>
      <c r="C405" s="109" t="s">
        <v>881</v>
      </c>
      <c r="D405" s="148" t="s">
        <v>978</v>
      </c>
      <c r="E405" s="101">
        <v>10000000</v>
      </c>
      <c r="F405" s="51" t="s">
        <v>92</v>
      </c>
      <c r="G405" s="165">
        <v>45017</v>
      </c>
      <c r="H405" s="165"/>
      <c r="I405" s="119" t="str">
        <f>IFERROR(IF(Energy[[#This Row],[Start date]]="","0",DATEDIF(Energy[[#This Row],[Start date]],Energy[[#This Row],[End date]],"m")+1),"Open-ended")</f>
        <v>Open-ended</v>
      </c>
      <c r="J405" s="114" t="s">
        <v>107</v>
      </c>
      <c r="K405" s="114"/>
      <c r="L405" s="114" t="s">
        <v>192</v>
      </c>
      <c r="M405" s="54"/>
      <c r="N405" s="114" t="s">
        <v>109</v>
      </c>
      <c r="O405" s="106">
        <f>IF(Energy[[#This Row],[Currency]]="USD",E405,IF(AND(Energy[[#This Row],[Currency]]="EUR",VLOOKUP(Energy[[#This Row],[ISO]],'EXCH to USD 2022'!A:D,4,FALSE)="N"),(E405/'EXCH to USD 2022'!$F$25),E405/VLOOKUP(C405,'EXCH to USD 2022'!A:F,3,FALSE)))</f>
        <v>10518499.521172745</v>
      </c>
      <c r="P405" s="114" t="s">
        <v>979</v>
      </c>
      <c r="Q405" s="51"/>
      <c r="R405" s="123">
        <v>45030</v>
      </c>
      <c r="S405" s="51" t="s">
        <v>22</v>
      </c>
      <c r="T405" s="51">
        <v>3</v>
      </c>
    </row>
    <row r="406" spans="1:20" s="66" customFormat="1" ht="22.5">
      <c r="A406" s="118">
        <f t="shared" si="7"/>
        <v>404</v>
      </c>
      <c r="B406" s="109" t="s">
        <v>880</v>
      </c>
      <c r="C406" s="109" t="s">
        <v>881</v>
      </c>
      <c r="D406" s="148" t="s">
        <v>980</v>
      </c>
      <c r="E406" s="101">
        <v>4000000</v>
      </c>
      <c r="F406" s="51" t="s">
        <v>92</v>
      </c>
      <c r="G406" s="165">
        <v>45017</v>
      </c>
      <c r="H406" s="165"/>
      <c r="I406" s="119" t="str">
        <f>IFERROR(IF(Energy[[#This Row],[Start date]]="","0",DATEDIF(Energy[[#This Row],[Start date]],Energy[[#This Row],[End date]],"m")+1),"Open-ended")</f>
        <v>Open-ended</v>
      </c>
      <c r="J406" s="114" t="s">
        <v>107</v>
      </c>
      <c r="K406" s="114"/>
      <c r="L406" s="114" t="s">
        <v>192</v>
      </c>
      <c r="M406" s="114"/>
      <c r="N406" s="114" t="s">
        <v>57</v>
      </c>
      <c r="O406" s="106">
        <f>IF(Energy[[#This Row],[Currency]]="USD",E406,IF(AND(Energy[[#This Row],[Currency]]="EUR",VLOOKUP(Energy[[#This Row],[ISO]],'EXCH to USD 2022'!A:D,4,FALSE)="N"),(E406/'EXCH to USD 2022'!$F$25),E406/VLOOKUP(C406,'EXCH to USD 2022'!A:F,3,FALSE)))</f>
        <v>4207399.8084690981</v>
      </c>
      <c r="P406" s="120"/>
      <c r="Q406" s="51"/>
      <c r="R406" s="123">
        <v>45030</v>
      </c>
      <c r="S406" s="51" t="s">
        <v>22</v>
      </c>
      <c r="T406" s="51">
        <v>3</v>
      </c>
    </row>
    <row r="407" spans="1:20" s="66" customFormat="1" ht="22.5">
      <c r="A407" s="118">
        <f t="shared" si="7"/>
        <v>405</v>
      </c>
      <c r="B407" s="109" t="s">
        <v>880</v>
      </c>
      <c r="C407" s="109" t="s">
        <v>881</v>
      </c>
      <c r="D407" s="148" t="s">
        <v>981</v>
      </c>
      <c r="E407" s="101">
        <v>4000000</v>
      </c>
      <c r="F407" s="51" t="s">
        <v>92</v>
      </c>
      <c r="G407" s="165">
        <v>45017</v>
      </c>
      <c r="H407" s="165"/>
      <c r="I407" s="119" t="str">
        <f>IFERROR(IF(Energy[[#This Row],[Start date]]="","0",DATEDIF(Energy[[#This Row],[Start date]],Energy[[#This Row],[End date]],"m")+1),"Open-ended")</f>
        <v>Open-ended</v>
      </c>
      <c r="J407" s="114" t="s">
        <v>107</v>
      </c>
      <c r="K407" s="114"/>
      <c r="L407" s="114" t="s">
        <v>982</v>
      </c>
      <c r="M407" s="54"/>
      <c r="N407" s="114" t="s">
        <v>57</v>
      </c>
      <c r="O407" s="106">
        <f>IF(Energy[[#This Row],[Currency]]="USD",E407,IF(AND(Energy[[#This Row],[Currency]]="EUR",VLOOKUP(Energy[[#This Row],[ISO]],'EXCH to USD 2022'!A:D,4,FALSE)="N"),(E407/'EXCH to USD 2022'!$F$25),E407/VLOOKUP(C407,'EXCH to USD 2022'!A:F,3,FALSE)))</f>
        <v>4207399.8084690981</v>
      </c>
      <c r="P407" s="114" t="s">
        <v>983</v>
      </c>
      <c r="Q407" s="51"/>
      <c r="R407" s="123">
        <v>45030</v>
      </c>
      <c r="S407" s="51" t="s">
        <v>22</v>
      </c>
      <c r="T407" s="51">
        <v>3</v>
      </c>
    </row>
    <row r="408" spans="1:20" s="66" customFormat="1" ht="45">
      <c r="A408" s="118">
        <f t="shared" si="7"/>
        <v>406</v>
      </c>
      <c r="B408" s="109" t="s">
        <v>880</v>
      </c>
      <c r="C408" s="109" t="s">
        <v>881</v>
      </c>
      <c r="D408" s="148" t="s">
        <v>984</v>
      </c>
      <c r="E408" s="101">
        <v>29000000</v>
      </c>
      <c r="F408" s="51" t="s">
        <v>92</v>
      </c>
      <c r="G408" s="165">
        <v>45017</v>
      </c>
      <c r="H408" s="165">
        <v>45261</v>
      </c>
      <c r="I408" s="119">
        <f>IFERROR(IF(Energy[[#This Row],[Start date]]="","0",DATEDIF(Energy[[#This Row],[Start date]],Energy[[#This Row],[End date]],"m")+1),"Open-ended")</f>
        <v>9</v>
      </c>
      <c r="J408" s="114" t="s">
        <v>107</v>
      </c>
      <c r="K408" s="114"/>
      <c r="L408" s="114" t="s">
        <v>50</v>
      </c>
      <c r="M408" s="54"/>
      <c r="N408" s="114" t="s">
        <v>57</v>
      </c>
      <c r="O408" s="106">
        <f>IF(Energy[[#This Row],[Currency]]="USD",E408,IF(AND(Energy[[#This Row],[Currency]]="EUR",VLOOKUP(Energy[[#This Row],[ISO]],'EXCH to USD 2022'!A:D,4,FALSE)="N"),(E408/'EXCH to USD 2022'!$F$25),E408/VLOOKUP(C408,'EXCH to USD 2022'!A:F,3,FALSE)))</f>
        <v>30503648.611400958</v>
      </c>
      <c r="P408" s="114" t="s">
        <v>985</v>
      </c>
      <c r="Q408" s="51" t="s">
        <v>914</v>
      </c>
      <c r="R408" s="123">
        <v>45065</v>
      </c>
      <c r="S408" s="51" t="s">
        <v>22</v>
      </c>
      <c r="T408" s="51">
        <v>3</v>
      </c>
    </row>
    <row r="409" spans="1:20" s="66" customFormat="1" ht="45">
      <c r="A409" s="118">
        <f>ROW()-2</f>
        <v>407</v>
      </c>
      <c r="B409" s="109" t="s">
        <v>880</v>
      </c>
      <c r="C409" s="109" t="s">
        <v>881</v>
      </c>
      <c r="D409" s="148" t="s">
        <v>986</v>
      </c>
      <c r="E409" s="101">
        <v>66000000</v>
      </c>
      <c r="F409" s="51" t="s">
        <v>92</v>
      </c>
      <c r="G409" s="165">
        <v>45292</v>
      </c>
      <c r="H409" s="165">
        <v>45627</v>
      </c>
      <c r="I409" s="119">
        <f>IFERROR(IF(Energy[[#This Row],[Start date]]="","0",DATEDIF(Energy[[#This Row],[Start date]],Energy[[#This Row],[End date]],"m")+1),"Open-ended")</f>
        <v>12</v>
      </c>
      <c r="J409" s="114" t="s">
        <v>107</v>
      </c>
      <c r="K409" s="114"/>
      <c r="L409" s="114" t="s">
        <v>50</v>
      </c>
      <c r="M409" s="54"/>
      <c r="N409" s="114" t="s">
        <v>57</v>
      </c>
      <c r="O409" s="106">
        <f>IF(Energy[[#This Row],[Currency]]="USD",E409,IF(AND(Energy[[#This Row],[Currency]]="EUR",VLOOKUP(Energy[[#This Row],[ISO]],'EXCH to USD 2022'!A:D,4,FALSE)="N"),(E409/'EXCH to USD 2022'!$F$25),E409/VLOOKUP(C409,'EXCH to USD 2022'!A:F,3,FALSE)))</f>
        <v>69422096.839740112</v>
      </c>
      <c r="P409" s="114" t="s">
        <v>985</v>
      </c>
      <c r="Q409" s="51" t="s">
        <v>914</v>
      </c>
      <c r="R409" s="123">
        <v>45065</v>
      </c>
      <c r="S409" s="51" t="s">
        <v>22</v>
      </c>
      <c r="T409" s="51">
        <v>3</v>
      </c>
    </row>
    <row r="410" spans="1:20" s="66" customFormat="1" ht="22.5">
      <c r="A410" s="118">
        <f t="shared" si="7"/>
        <v>408</v>
      </c>
      <c r="B410" s="109" t="s">
        <v>880</v>
      </c>
      <c r="C410" s="109" t="s">
        <v>881</v>
      </c>
      <c r="D410" s="148" t="s">
        <v>987</v>
      </c>
      <c r="E410" s="101">
        <v>2300000</v>
      </c>
      <c r="F410" s="51" t="s">
        <v>92</v>
      </c>
      <c r="G410" s="165">
        <v>45017</v>
      </c>
      <c r="H410" s="165">
        <v>45291</v>
      </c>
      <c r="I410" s="119">
        <f>IFERROR(IF(Energy[[#This Row],[Start date]]="","0",DATEDIF(Energy[[#This Row],[Start date]],Energy[[#This Row],[End date]],"m")+1),"Open-ended")</f>
        <v>9</v>
      </c>
      <c r="J410" s="114" t="s">
        <v>70</v>
      </c>
      <c r="K410" s="114" t="s">
        <v>55</v>
      </c>
      <c r="L410" s="114" t="s">
        <v>56</v>
      </c>
      <c r="M410" s="114" t="s">
        <v>988</v>
      </c>
      <c r="N410" s="114" t="s">
        <v>57</v>
      </c>
      <c r="O410" s="106">
        <f>IF(Energy[[#This Row],[Currency]]="USD",E410,IF(AND(Energy[[#This Row],[Currency]]="EUR",VLOOKUP(Energy[[#This Row],[ISO]],'EXCH to USD 2022'!A:D,4,FALSE)="N"),(E410/'EXCH to USD 2022'!$F$25),E410/VLOOKUP(C410,'EXCH to USD 2022'!A:F,3,FALSE)))</f>
        <v>2419254.8898697314</v>
      </c>
      <c r="P410" s="109"/>
      <c r="Q410" s="51"/>
      <c r="R410" s="123">
        <v>45030</v>
      </c>
      <c r="S410" s="51" t="s">
        <v>22</v>
      </c>
      <c r="T410" s="51">
        <v>3</v>
      </c>
    </row>
    <row r="411" spans="1:20" s="66" customFormat="1" ht="33.75">
      <c r="A411" s="118">
        <f t="shared" ref="A411:A425" si="8">ROW()-2</f>
        <v>409</v>
      </c>
      <c r="B411" s="109" t="s">
        <v>880</v>
      </c>
      <c r="C411" s="109" t="s">
        <v>881</v>
      </c>
      <c r="D411" s="148" t="s">
        <v>989</v>
      </c>
      <c r="E411" s="101">
        <v>13000000</v>
      </c>
      <c r="F411" s="114" t="s">
        <v>92</v>
      </c>
      <c r="G411" s="165">
        <v>44835</v>
      </c>
      <c r="H411" s="117">
        <v>44896</v>
      </c>
      <c r="I411" s="119">
        <f>IFERROR(IF(Energy[[#This Row],[Start date]]="","0",DATEDIF(Energy[[#This Row],[Start date]],Energy[[#This Row],[End date]],"m")+1),"Open-ended")</f>
        <v>3</v>
      </c>
      <c r="J411" s="114" t="s">
        <v>48</v>
      </c>
      <c r="K411" s="114" t="s">
        <v>49</v>
      </c>
      <c r="L411" s="114" t="s">
        <v>50</v>
      </c>
      <c r="M411" s="114"/>
      <c r="N411" s="114" t="s">
        <v>990</v>
      </c>
      <c r="O411" s="106">
        <f>IF(Energy[[#This Row],[Currency]]="USD",E411,IF(AND(Energy[[#This Row],[Currency]]="EUR",VLOOKUP(Energy[[#This Row],[ISO]],'EXCH to USD 2022'!A:D,4,FALSE)="N"),(E411/'EXCH to USD 2022'!$F$25),E411/VLOOKUP(C411,'EXCH to USD 2022'!A:F,3,FALSE)))</f>
        <v>13674049.377524568</v>
      </c>
      <c r="P411" s="167" t="s">
        <v>991</v>
      </c>
      <c r="Q411" s="114" t="s">
        <v>992</v>
      </c>
      <c r="R411" s="123">
        <v>45065</v>
      </c>
      <c r="S411" s="114" t="s">
        <v>22</v>
      </c>
      <c r="T411" s="51">
        <v>3</v>
      </c>
    </row>
    <row r="412" spans="1:20" s="66" customFormat="1" ht="22.5">
      <c r="A412" s="118">
        <f t="shared" si="8"/>
        <v>410</v>
      </c>
      <c r="B412" s="109" t="s">
        <v>880</v>
      </c>
      <c r="C412" s="109" t="s">
        <v>881</v>
      </c>
      <c r="D412" s="148" t="s">
        <v>839</v>
      </c>
      <c r="E412" s="101">
        <v>52000000</v>
      </c>
      <c r="F412" s="114" t="s">
        <v>92</v>
      </c>
      <c r="G412" s="165">
        <v>44927</v>
      </c>
      <c r="H412" s="165">
        <v>45261</v>
      </c>
      <c r="I412" s="119">
        <f>IFERROR(IF(Energy[[#This Row],[Start date]]="","0",DATEDIF(Energy[[#This Row],[Start date]],Energy[[#This Row],[End date]],"m")+1),"Open-ended")</f>
        <v>12</v>
      </c>
      <c r="J412" s="114" t="s">
        <v>48</v>
      </c>
      <c r="K412" s="114" t="s">
        <v>49</v>
      </c>
      <c r="L412" s="114" t="s">
        <v>50</v>
      </c>
      <c r="M412" s="114"/>
      <c r="N412" s="114" t="s">
        <v>990</v>
      </c>
      <c r="O412" s="106">
        <f>IF(Energy[[#This Row],[Currency]]="USD",E412,IF(AND(Energy[[#This Row],[Currency]]="EUR",VLOOKUP(Energy[[#This Row],[ISO]],'EXCH to USD 2022'!A:D,4,FALSE)="N"),(E412/'EXCH to USD 2022'!$F$25),E412/VLOOKUP(C412,'EXCH to USD 2022'!A:F,3,FALSE)))</f>
        <v>54696197.510098271</v>
      </c>
      <c r="P412" s="167" t="s">
        <v>991</v>
      </c>
      <c r="Q412" s="114" t="s">
        <v>992</v>
      </c>
      <c r="R412" s="123">
        <v>45065</v>
      </c>
      <c r="S412" s="114" t="s">
        <v>22</v>
      </c>
      <c r="T412" s="51">
        <v>3</v>
      </c>
    </row>
    <row r="413" spans="1:20" s="66" customFormat="1" ht="22.5">
      <c r="A413" s="118">
        <f t="shared" si="8"/>
        <v>411</v>
      </c>
      <c r="B413" s="109" t="s">
        <v>880</v>
      </c>
      <c r="C413" s="109" t="s">
        <v>881</v>
      </c>
      <c r="D413" s="148" t="s">
        <v>839</v>
      </c>
      <c r="E413" s="101">
        <v>13000000</v>
      </c>
      <c r="F413" s="114" t="s">
        <v>92</v>
      </c>
      <c r="G413" s="165">
        <v>45292</v>
      </c>
      <c r="H413" s="165">
        <v>45382</v>
      </c>
      <c r="I413" s="119">
        <f>IFERROR(IF(Energy[[#This Row],[Start date]]="","0",DATEDIF(Energy[[#This Row],[Start date]],Energy[[#This Row],[End date]],"m")+1),"Open-ended")</f>
        <v>3</v>
      </c>
      <c r="J413" s="114" t="s">
        <v>48</v>
      </c>
      <c r="K413" s="114" t="s">
        <v>49</v>
      </c>
      <c r="L413" s="114" t="s">
        <v>50</v>
      </c>
      <c r="M413" s="114"/>
      <c r="N413" s="114" t="s">
        <v>990</v>
      </c>
      <c r="O413" s="106">
        <f>IF(Energy[[#This Row],[Currency]]="USD",E413,IF(AND(Energy[[#This Row],[Currency]]="EUR",VLOOKUP(Energy[[#This Row],[ISO]],'EXCH to USD 2022'!A:D,4,FALSE)="N"),(E413/'EXCH to USD 2022'!$F$25),E413/VLOOKUP(C413,'EXCH to USD 2022'!A:F,3,FALSE)))</f>
        <v>13674049.377524568</v>
      </c>
      <c r="P413" s="167" t="s">
        <v>991</v>
      </c>
      <c r="Q413" s="114" t="s">
        <v>992</v>
      </c>
      <c r="R413" s="123">
        <v>45065</v>
      </c>
      <c r="S413" s="114" t="s">
        <v>22</v>
      </c>
      <c r="T413" s="51">
        <v>3</v>
      </c>
    </row>
    <row r="414" spans="1:20" s="66" customFormat="1" ht="56.25">
      <c r="A414" s="118">
        <f t="shared" si="8"/>
        <v>412</v>
      </c>
      <c r="B414" s="109" t="s">
        <v>880</v>
      </c>
      <c r="C414" s="109" t="s">
        <v>881</v>
      </c>
      <c r="D414" s="148" t="s">
        <v>993</v>
      </c>
      <c r="E414" s="168">
        <v>207000000</v>
      </c>
      <c r="F414" s="114" t="s">
        <v>92</v>
      </c>
      <c r="G414" s="165">
        <v>44835</v>
      </c>
      <c r="H414" s="117">
        <v>44896</v>
      </c>
      <c r="I414" s="119">
        <f>IFERROR(IF(Energy[[#This Row],[Start date]]="","0",DATEDIF(Energy[[#This Row],[Start date]],Energy[[#This Row],[End date]],"m")+1),"Open-ended")</f>
        <v>3</v>
      </c>
      <c r="J414" s="114" t="s">
        <v>48</v>
      </c>
      <c r="K414" s="114" t="s">
        <v>49</v>
      </c>
      <c r="L414" s="114" t="s">
        <v>98</v>
      </c>
      <c r="M414" s="114"/>
      <c r="N414" s="114" t="s">
        <v>994</v>
      </c>
      <c r="O414" s="106">
        <f>IF(Energy[[#This Row],[Currency]]="USD",E414,IF(AND(Energy[[#This Row],[Currency]]="EUR",VLOOKUP(Energy[[#This Row],[ISO]],'EXCH to USD 2022'!A:D,4,FALSE)="N"),(E414/'EXCH to USD 2022'!$F$25),E414/VLOOKUP(C414,'EXCH to USD 2022'!A:F,3,FALSE)))</f>
        <v>217732940.08827582</v>
      </c>
      <c r="P414" s="167" t="s">
        <v>995</v>
      </c>
      <c r="Q414" s="114" t="s">
        <v>992</v>
      </c>
      <c r="R414" s="123">
        <v>45065</v>
      </c>
      <c r="S414" s="114" t="s">
        <v>22</v>
      </c>
      <c r="T414" s="51">
        <v>3</v>
      </c>
    </row>
    <row r="415" spans="1:20" s="66" customFormat="1" ht="56.25">
      <c r="A415" s="118">
        <f t="shared" si="8"/>
        <v>413</v>
      </c>
      <c r="B415" s="109" t="s">
        <v>880</v>
      </c>
      <c r="C415" s="109" t="s">
        <v>881</v>
      </c>
      <c r="D415" s="148" t="s">
        <v>996</v>
      </c>
      <c r="E415" s="101">
        <v>69000000</v>
      </c>
      <c r="F415" s="114" t="s">
        <v>92</v>
      </c>
      <c r="G415" s="165">
        <v>44927</v>
      </c>
      <c r="H415" s="165">
        <v>45170</v>
      </c>
      <c r="I415" s="119">
        <f>IFERROR(IF(Energy[[#This Row],[Start date]]="","0",DATEDIF(Energy[[#This Row],[Start date]],Energy[[#This Row],[End date]],"m")+1),"Open-ended")</f>
        <v>9</v>
      </c>
      <c r="J415" s="114" t="s">
        <v>48</v>
      </c>
      <c r="K415" s="114" t="s">
        <v>49</v>
      </c>
      <c r="L415" s="114" t="s">
        <v>98</v>
      </c>
      <c r="M415" s="114"/>
      <c r="N415" s="114" t="s">
        <v>994</v>
      </c>
      <c r="O415" s="106">
        <f>IF(Energy[[#This Row],[Currency]]="USD",E415,IF(AND(Energy[[#This Row],[Currency]]="EUR",VLOOKUP(Energy[[#This Row],[ISO]],'EXCH to USD 2022'!A:D,4,FALSE)="N"),(E415/'EXCH to USD 2022'!$F$25),E415/VLOOKUP(C415,'EXCH to USD 2022'!A:F,3,FALSE)))</f>
        <v>72577646.696091935</v>
      </c>
      <c r="P415" s="167" t="s">
        <v>995</v>
      </c>
      <c r="Q415" s="114" t="s">
        <v>992</v>
      </c>
      <c r="R415" s="123">
        <v>45065</v>
      </c>
      <c r="S415" s="114" t="s">
        <v>22</v>
      </c>
      <c r="T415" s="51">
        <v>3</v>
      </c>
    </row>
    <row r="416" spans="1:20" s="66" customFormat="1" ht="33.75">
      <c r="A416" s="118">
        <f t="shared" si="8"/>
        <v>414</v>
      </c>
      <c r="B416" s="109" t="s">
        <v>880</v>
      </c>
      <c r="C416" s="109" t="s">
        <v>881</v>
      </c>
      <c r="D416" s="148" t="s">
        <v>997</v>
      </c>
      <c r="E416" s="101">
        <v>134000000</v>
      </c>
      <c r="F416" s="114" t="s">
        <v>92</v>
      </c>
      <c r="G416" s="165">
        <v>44835</v>
      </c>
      <c r="H416" s="165">
        <v>44896</v>
      </c>
      <c r="I416" s="119">
        <f>IFERROR(IF(Energy[[#This Row],[Start date]]="","0",DATEDIF(Energy[[#This Row],[Start date]],Energy[[#This Row],[End date]],"m")+1),"Open-ended")</f>
        <v>3</v>
      </c>
      <c r="J416" s="114" t="s">
        <v>48</v>
      </c>
      <c r="K416" s="114" t="s">
        <v>49</v>
      </c>
      <c r="L416" s="114" t="s">
        <v>50</v>
      </c>
      <c r="M416" s="114"/>
      <c r="N416" s="114" t="s">
        <v>422</v>
      </c>
      <c r="O416" s="106">
        <f>IF(Energy[[#This Row],[Currency]]="USD",E416,IF(AND(Energy[[#This Row],[Currency]]="EUR",VLOOKUP(Energy[[#This Row],[ISO]],'EXCH to USD 2022'!A:D,4,FALSE)="N"),(E416/'EXCH to USD 2022'!$F$25),E416/VLOOKUP(C416,'EXCH to USD 2022'!A:F,3,FALSE)))</f>
        <v>140947893.58371478</v>
      </c>
      <c r="P416" s="167" t="s">
        <v>998</v>
      </c>
      <c r="Q416" s="114" t="s">
        <v>992</v>
      </c>
      <c r="R416" s="123">
        <v>45065</v>
      </c>
      <c r="S416" s="114" t="s">
        <v>22</v>
      </c>
      <c r="T416" s="51">
        <v>3</v>
      </c>
    </row>
    <row r="417" spans="1:20" s="66" customFormat="1" ht="45">
      <c r="A417" s="118">
        <f t="shared" si="8"/>
        <v>415</v>
      </c>
      <c r="B417" s="109" t="s">
        <v>880</v>
      </c>
      <c r="C417" s="109" t="s">
        <v>881</v>
      </c>
      <c r="D417" s="148" t="s">
        <v>999</v>
      </c>
      <c r="E417" s="101">
        <v>30000000</v>
      </c>
      <c r="F417" s="114" t="s">
        <v>92</v>
      </c>
      <c r="G417" s="165">
        <v>44927</v>
      </c>
      <c r="H417" s="165">
        <v>45170</v>
      </c>
      <c r="I417" s="119">
        <f>IFERROR(IF(Energy[[#This Row],[Start date]]="","0",DATEDIF(Energy[[#This Row],[Start date]],Energy[[#This Row],[End date]],"m")+1),"Open-ended")</f>
        <v>9</v>
      </c>
      <c r="J417" s="114" t="s">
        <v>48</v>
      </c>
      <c r="K417" s="114" t="s">
        <v>49</v>
      </c>
      <c r="L417" s="114" t="s">
        <v>50</v>
      </c>
      <c r="M417" s="114"/>
      <c r="N417" s="114" t="s">
        <v>422</v>
      </c>
      <c r="O417" s="106">
        <f>IF(Energy[[#This Row],[Currency]]="USD",E417,IF(AND(Energy[[#This Row],[Currency]]="EUR",VLOOKUP(Energy[[#This Row],[ISO]],'EXCH to USD 2022'!A:D,4,FALSE)="N"),(E417/'EXCH to USD 2022'!$F$25),E417/VLOOKUP(C417,'EXCH to USD 2022'!A:F,3,FALSE)))</f>
        <v>31555498.563518234</v>
      </c>
      <c r="P417" s="167" t="s">
        <v>998</v>
      </c>
      <c r="Q417" s="114" t="s">
        <v>992</v>
      </c>
      <c r="R417" s="123">
        <v>45065</v>
      </c>
      <c r="S417" s="114" t="s">
        <v>22</v>
      </c>
      <c r="T417" s="51">
        <v>3</v>
      </c>
    </row>
    <row r="418" spans="1:20" s="66" customFormat="1" ht="33.75">
      <c r="A418" s="118">
        <f t="shared" si="8"/>
        <v>416</v>
      </c>
      <c r="B418" s="109" t="s">
        <v>880</v>
      </c>
      <c r="C418" s="109" t="s">
        <v>881</v>
      </c>
      <c r="D418" s="148" t="s">
        <v>1000</v>
      </c>
      <c r="E418" s="101">
        <v>33000000</v>
      </c>
      <c r="F418" s="114" t="s">
        <v>92</v>
      </c>
      <c r="G418" s="165">
        <v>44565</v>
      </c>
      <c r="H418" s="165">
        <v>45170</v>
      </c>
      <c r="I418" s="119">
        <f>IFERROR(IF(Energy[[#This Row],[Start date]]="","0",DATEDIF(Energy[[#This Row],[Start date]],Energy[[#This Row],[End date]],"m")+1),"Open-ended")</f>
        <v>20</v>
      </c>
      <c r="J418" s="114" t="s">
        <v>70</v>
      </c>
      <c r="K418" s="114" t="s">
        <v>49</v>
      </c>
      <c r="L418" s="114" t="s">
        <v>56</v>
      </c>
      <c r="M418" s="114"/>
      <c r="N418" s="114" t="s">
        <v>57</v>
      </c>
      <c r="O418" s="106">
        <f>IF(Energy[[#This Row],[Currency]]="USD",E418,IF(AND(Energy[[#This Row],[Currency]]="EUR",VLOOKUP(Energy[[#This Row],[ISO]],'EXCH to USD 2022'!A:D,4,FALSE)="N"),(E418/'EXCH to USD 2022'!$F$25),E418/VLOOKUP(C418,'EXCH to USD 2022'!A:F,3,FALSE)))</f>
        <v>34711048.419870056</v>
      </c>
      <c r="P418" s="167" t="s">
        <v>1001</v>
      </c>
      <c r="Q418" s="114" t="s">
        <v>992</v>
      </c>
      <c r="R418" s="123">
        <v>45065</v>
      </c>
      <c r="S418" s="114" t="s">
        <v>22</v>
      </c>
      <c r="T418" s="51">
        <v>3</v>
      </c>
    </row>
    <row r="419" spans="1:20" s="66" customFormat="1" ht="11.25">
      <c r="A419" s="118">
        <f t="shared" si="8"/>
        <v>417</v>
      </c>
      <c r="B419" s="109" t="s">
        <v>880</v>
      </c>
      <c r="C419" s="109" t="s">
        <v>881</v>
      </c>
      <c r="D419" s="148" t="s">
        <v>1002</v>
      </c>
      <c r="E419" s="101">
        <v>-199000000</v>
      </c>
      <c r="F419" s="114" t="s">
        <v>92</v>
      </c>
      <c r="G419" s="165">
        <v>44565</v>
      </c>
      <c r="H419" s="165">
        <v>44805</v>
      </c>
      <c r="I419" s="119">
        <f>IFERROR(IF(Energy[[#This Row],[Start date]]="","0",DATEDIF(Energy[[#This Row],[Start date]],Energy[[#This Row],[End date]],"m")+1),"Open-ended")</f>
        <v>8</v>
      </c>
      <c r="J419" s="114" t="s">
        <v>107</v>
      </c>
      <c r="K419" s="114"/>
      <c r="L419" s="114" t="s">
        <v>101</v>
      </c>
      <c r="M419" s="114"/>
      <c r="N419" s="114" t="s">
        <v>57</v>
      </c>
      <c r="O419" s="106">
        <f>IF(Energy[[#This Row],[Currency]]="USD",E419,IF(AND(Energy[[#This Row],[Currency]]="EUR",VLOOKUP(Energy[[#This Row],[ISO]],'EXCH to USD 2022'!A:D,4,FALSE)="N"),(E419/'EXCH to USD 2022'!$F$25),E419/VLOOKUP(C419,'EXCH to USD 2022'!A:F,3,FALSE)))</f>
        <v>-209318140.47133762</v>
      </c>
      <c r="P419" s="167" t="s">
        <v>1001</v>
      </c>
      <c r="Q419" s="114" t="s">
        <v>992</v>
      </c>
      <c r="R419" s="123">
        <v>45065</v>
      </c>
      <c r="S419" s="114" t="s">
        <v>22</v>
      </c>
      <c r="T419" s="51">
        <v>3</v>
      </c>
    </row>
    <row r="420" spans="1:20" s="66" customFormat="1" ht="22.5">
      <c r="A420" s="118">
        <f t="shared" si="8"/>
        <v>418</v>
      </c>
      <c r="B420" s="109" t="s">
        <v>880</v>
      </c>
      <c r="C420" s="109" t="s">
        <v>881</v>
      </c>
      <c r="D420" s="148" t="s">
        <v>1003</v>
      </c>
      <c r="E420" s="101">
        <v>13000000</v>
      </c>
      <c r="F420" s="114" t="s">
        <v>92</v>
      </c>
      <c r="G420" s="165">
        <v>44562</v>
      </c>
      <c r="H420" s="165">
        <v>44896</v>
      </c>
      <c r="I420" s="119">
        <f>IFERROR(IF(Energy[[#This Row],[Start date]]="","0",DATEDIF(Energy[[#This Row],[Start date]],Energy[[#This Row],[End date]],"m")+1),"Open-ended")</f>
        <v>12</v>
      </c>
      <c r="J420" s="114" t="s">
        <v>107</v>
      </c>
      <c r="K420" s="114"/>
      <c r="L420" s="114" t="s">
        <v>375</v>
      </c>
      <c r="M420" s="114"/>
      <c r="N420" s="114" t="s">
        <v>57</v>
      </c>
      <c r="O420" s="106">
        <f>IF(Energy[[#This Row],[Currency]]="USD",E420,IF(AND(Energy[[#This Row],[Currency]]="EUR",VLOOKUP(Energy[[#This Row],[ISO]],'EXCH to USD 2022'!A:D,4,FALSE)="N"),(E420/'EXCH to USD 2022'!$F$25),E420/VLOOKUP(C420,'EXCH to USD 2022'!A:F,3,FALSE)))</f>
        <v>13674049.377524568</v>
      </c>
      <c r="P420" s="169" t="s">
        <v>1004</v>
      </c>
      <c r="Q420" s="114" t="s">
        <v>992</v>
      </c>
      <c r="R420" s="123">
        <v>45065</v>
      </c>
      <c r="S420" s="114" t="s">
        <v>22</v>
      </c>
      <c r="T420" s="51">
        <v>3</v>
      </c>
    </row>
    <row r="421" spans="1:20" s="66" customFormat="1" ht="22.5">
      <c r="A421" s="118">
        <f t="shared" si="8"/>
        <v>419</v>
      </c>
      <c r="B421" s="109" t="s">
        <v>880</v>
      </c>
      <c r="C421" s="109" t="s">
        <v>881</v>
      </c>
      <c r="D421" s="148" t="s">
        <v>1005</v>
      </c>
      <c r="E421" s="101">
        <v>19000000</v>
      </c>
      <c r="F421" s="114" t="s">
        <v>92</v>
      </c>
      <c r="G421" s="165">
        <v>44927</v>
      </c>
      <c r="H421" s="165">
        <v>45261</v>
      </c>
      <c r="I421" s="119">
        <f>IFERROR(IF(Energy[[#This Row],[Start date]]="","0",DATEDIF(Energy[[#This Row],[Start date]],Energy[[#This Row],[End date]],"m")+1),"Open-ended")</f>
        <v>12</v>
      </c>
      <c r="J421" s="114" t="s">
        <v>107</v>
      </c>
      <c r="K421" s="114"/>
      <c r="L421" s="114" t="s">
        <v>375</v>
      </c>
      <c r="M421" s="114"/>
      <c r="N421" s="114" t="s">
        <v>57</v>
      </c>
      <c r="O421" s="106">
        <f>IF(Energy[[#This Row],[Currency]]="USD",E421,IF(AND(Energy[[#This Row],[Currency]]="EUR",VLOOKUP(Energy[[#This Row],[ISO]],'EXCH to USD 2022'!A:D,4,FALSE)="N"),(E421/'EXCH to USD 2022'!$F$25),E421/VLOOKUP(C421,'EXCH to USD 2022'!A:F,3,FALSE)))</f>
        <v>19985149.090228215</v>
      </c>
      <c r="P421" s="169" t="s">
        <v>1004</v>
      </c>
      <c r="Q421" s="114" t="s">
        <v>992</v>
      </c>
      <c r="R421" s="123">
        <v>45065</v>
      </c>
      <c r="S421" s="114" t="s">
        <v>22</v>
      </c>
      <c r="T421" s="51">
        <v>3</v>
      </c>
    </row>
    <row r="422" spans="1:20" s="66" customFormat="1" ht="22.5">
      <c r="A422" s="118">
        <f t="shared" si="8"/>
        <v>420</v>
      </c>
      <c r="B422" s="109" t="s">
        <v>880</v>
      </c>
      <c r="C422" s="109" t="s">
        <v>881</v>
      </c>
      <c r="D422" s="148" t="s">
        <v>1005</v>
      </c>
      <c r="E422" s="168">
        <v>20000000</v>
      </c>
      <c r="F422" s="114" t="s">
        <v>92</v>
      </c>
      <c r="G422" s="165">
        <v>45295</v>
      </c>
      <c r="H422" s="165">
        <v>45382</v>
      </c>
      <c r="I422" s="119">
        <f>IFERROR(IF(Energy[[#This Row],[Start date]]="","0",DATEDIF(Energy[[#This Row],[Start date]],Energy[[#This Row],[End date]],"m")+1),"Open-ended")</f>
        <v>3</v>
      </c>
      <c r="J422" s="114" t="s">
        <v>107</v>
      </c>
      <c r="K422" s="114"/>
      <c r="L422" s="114" t="s">
        <v>375</v>
      </c>
      <c r="M422" s="114"/>
      <c r="N422" s="114" t="s">
        <v>57</v>
      </c>
      <c r="O422" s="106">
        <f>IF(Energy[[#This Row],[Currency]]="USD",E422,IF(AND(Energy[[#This Row],[Currency]]="EUR",VLOOKUP(Energy[[#This Row],[ISO]],'EXCH to USD 2022'!A:D,4,FALSE)="N"),(E422/'EXCH to USD 2022'!$F$25),E422/VLOOKUP(C422,'EXCH to USD 2022'!A:F,3,FALSE)))</f>
        <v>21036999.04234549</v>
      </c>
      <c r="P422" s="169" t="s">
        <v>1004</v>
      </c>
      <c r="Q422" s="114" t="s">
        <v>992</v>
      </c>
      <c r="R422" s="123">
        <v>45065</v>
      </c>
      <c r="S422" s="114" t="s">
        <v>22</v>
      </c>
      <c r="T422" s="51">
        <v>3</v>
      </c>
    </row>
    <row r="423" spans="1:20" s="66" customFormat="1" ht="22.5">
      <c r="A423" s="118">
        <f t="shared" si="8"/>
        <v>421</v>
      </c>
      <c r="B423" s="109" t="s">
        <v>880</v>
      </c>
      <c r="C423" s="109" t="s">
        <v>881</v>
      </c>
      <c r="D423" s="148" t="s">
        <v>1006</v>
      </c>
      <c r="E423" s="147">
        <v>13000000</v>
      </c>
      <c r="F423" s="114" t="s">
        <v>92</v>
      </c>
      <c r="G423" s="165">
        <v>44565</v>
      </c>
      <c r="H423" s="165">
        <v>44896</v>
      </c>
      <c r="I423" s="119">
        <f>IFERROR(IF(Energy[[#This Row],[Start date]]="","0",DATEDIF(Energy[[#This Row],[Start date]],Energy[[#This Row],[End date]],"m")+1),"Open-ended")</f>
        <v>11</v>
      </c>
      <c r="J423" s="114" t="s">
        <v>107</v>
      </c>
      <c r="K423" s="114"/>
      <c r="L423" s="114" t="s">
        <v>375</v>
      </c>
      <c r="M423" s="114"/>
      <c r="N423" s="114" t="s">
        <v>57</v>
      </c>
      <c r="O423" s="106">
        <f>IF(Energy[[#This Row],[Currency]]="USD",E423,IF(AND(Energy[[#This Row],[Currency]]="EUR",VLOOKUP(Energy[[#This Row],[ISO]],'EXCH to USD 2022'!A:D,4,FALSE)="N"),(E423/'EXCH to USD 2022'!$F$25),E423/VLOOKUP(C423,'EXCH to USD 2022'!A:F,3,FALSE)))</f>
        <v>13674049.377524568</v>
      </c>
      <c r="P423" s="169" t="s">
        <v>1007</v>
      </c>
      <c r="Q423" s="114" t="s">
        <v>992</v>
      </c>
      <c r="R423" s="123">
        <v>45065</v>
      </c>
      <c r="S423" s="114" t="s">
        <v>22</v>
      </c>
      <c r="T423" s="51">
        <v>3</v>
      </c>
    </row>
    <row r="424" spans="1:20" s="66" customFormat="1" ht="22.5">
      <c r="A424" s="118">
        <f t="shared" si="8"/>
        <v>422</v>
      </c>
      <c r="B424" s="109" t="s">
        <v>880</v>
      </c>
      <c r="C424" s="109" t="s">
        <v>881</v>
      </c>
      <c r="D424" s="148" t="s">
        <v>1008</v>
      </c>
      <c r="E424" s="147">
        <v>7000000</v>
      </c>
      <c r="F424" s="114" t="s">
        <v>92</v>
      </c>
      <c r="G424" s="165">
        <v>44927</v>
      </c>
      <c r="H424" s="117">
        <v>45261</v>
      </c>
      <c r="I424" s="119">
        <f>IFERROR(IF(Energy[[#This Row],[Start date]]="","0",DATEDIF(Energy[[#This Row],[Start date]],Energy[[#This Row],[End date]],"m")+1),"Open-ended")</f>
        <v>12</v>
      </c>
      <c r="J424" s="114" t="s">
        <v>107</v>
      </c>
      <c r="K424" s="114"/>
      <c r="L424" s="114" t="s">
        <v>375</v>
      </c>
      <c r="M424" s="114"/>
      <c r="N424" s="114" t="s">
        <v>57</v>
      </c>
      <c r="O424" s="106">
        <f>IF(Energy[[#This Row],[Currency]]="USD",E424,IF(AND(Energy[[#This Row],[Currency]]="EUR",VLOOKUP(Energy[[#This Row],[ISO]],'EXCH to USD 2022'!A:D,4,FALSE)="N"),(E424/'EXCH to USD 2022'!$F$25),E424/VLOOKUP(C424,'EXCH to USD 2022'!A:F,3,FALSE)))</f>
        <v>7362949.6648209207</v>
      </c>
      <c r="P424" s="169" t="s">
        <v>1007</v>
      </c>
      <c r="Q424" s="114" t="s">
        <v>992</v>
      </c>
      <c r="R424" s="123">
        <v>45065</v>
      </c>
      <c r="S424" s="114" t="s">
        <v>22</v>
      </c>
      <c r="T424" s="51">
        <v>3</v>
      </c>
    </row>
    <row r="425" spans="1:20" s="66" customFormat="1" ht="22.5">
      <c r="A425" s="118">
        <f t="shared" si="8"/>
        <v>423</v>
      </c>
      <c r="B425" s="109" t="s">
        <v>880</v>
      </c>
      <c r="C425" s="109" t="s">
        <v>881</v>
      </c>
      <c r="D425" s="148" t="s">
        <v>1008</v>
      </c>
      <c r="E425" s="101">
        <v>7000000</v>
      </c>
      <c r="F425" s="114" t="s">
        <v>92</v>
      </c>
      <c r="G425" s="117">
        <v>45292</v>
      </c>
      <c r="H425" s="117">
        <v>45352</v>
      </c>
      <c r="I425" s="119">
        <f>IFERROR(IF(Energy[[#This Row],[Start date]]="","0",DATEDIF(Energy[[#This Row],[Start date]],Energy[[#This Row],[End date]],"m")+1),"Open-ended")</f>
        <v>3</v>
      </c>
      <c r="J425" s="114" t="s">
        <v>107</v>
      </c>
      <c r="K425" s="114"/>
      <c r="L425" s="114" t="s">
        <v>375</v>
      </c>
      <c r="M425" s="114"/>
      <c r="N425" s="114" t="s">
        <v>57</v>
      </c>
      <c r="O425" s="106">
        <f>IF(Energy[[#This Row],[Currency]]="USD",E425,IF(AND(Energy[[#This Row],[Currency]]="EUR",VLOOKUP(Energy[[#This Row],[ISO]],'EXCH to USD 2022'!A:D,4,FALSE)="N"),(E425/'EXCH to USD 2022'!$F$25),E425/VLOOKUP(C425,'EXCH to USD 2022'!A:F,3,FALSE)))</f>
        <v>7362949.6648209207</v>
      </c>
      <c r="P425" s="169" t="s">
        <v>1007</v>
      </c>
      <c r="Q425" s="114" t="s">
        <v>992</v>
      </c>
      <c r="R425" s="123">
        <v>45065</v>
      </c>
      <c r="S425" s="114" t="s">
        <v>22</v>
      </c>
      <c r="T425" s="51">
        <v>3</v>
      </c>
    </row>
    <row r="426" spans="1:20" s="66" customFormat="1" ht="326.25">
      <c r="A426" s="118">
        <f t="shared" si="7"/>
        <v>424</v>
      </c>
      <c r="B426" s="109" t="s">
        <v>1009</v>
      </c>
      <c r="C426" s="109" t="s">
        <v>1010</v>
      </c>
      <c r="D426" s="170" t="s">
        <v>1011</v>
      </c>
      <c r="E426" s="63">
        <v>0</v>
      </c>
      <c r="F426" s="51" t="s">
        <v>1012</v>
      </c>
      <c r="G426" s="117">
        <v>44729</v>
      </c>
      <c r="H426" s="117"/>
      <c r="I426" s="119" t="str">
        <f>IFERROR(IF(Energy[[#This Row],[Start date]]="","0",DATEDIF(Energy[[#This Row],[Start date]],Energy[[#This Row],[End date]],"m")+1),"Open-ended")</f>
        <v>Open-ended</v>
      </c>
      <c r="J426" s="51" t="s">
        <v>48</v>
      </c>
      <c r="K426" s="51" t="s">
        <v>61</v>
      </c>
      <c r="L426" s="51" t="s">
        <v>98</v>
      </c>
      <c r="M426" s="51" t="s">
        <v>1013</v>
      </c>
      <c r="N426" s="51" t="s">
        <v>225</v>
      </c>
      <c r="O426" s="106">
        <f>IF(Energy[[#This Row],[Currency]]="USD",E426,IF(AND(Energy[[#This Row],[Currency]]="EUR",VLOOKUP(Energy[[#This Row],[ISO]],'EXCH to USD 2022'!A:D,4,FALSE)="N"),(E426/'EXCH to USD 2022'!$F$25),E426/VLOOKUP(C426,'EXCH to USD 2022'!A:F,3,FALSE)))</f>
        <v>0</v>
      </c>
      <c r="P426" s="109" t="s">
        <v>1014</v>
      </c>
      <c r="Q426" s="62" t="s">
        <v>1015</v>
      </c>
      <c r="R426" s="123">
        <v>45002</v>
      </c>
      <c r="S426" s="51" t="s">
        <v>6</v>
      </c>
      <c r="T426" s="51">
        <v>1</v>
      </c>
    </row>
    <row r="427" spans="1:20" s="66" customFormat="1" ht="101.25">
      <c r="A427" s="118">
        <f t="shared" si="7"/>
        <v>425</v>
      </c>
      <c r="B427" s="109" t="s">
        <v>1009</v>
      </c>
      <c r="C427" s="109" t="s">
        <v>1010</v>
      </c>
      <c r="D427" s="108" t="s">
        <v>1016</v>
      </c>
      <c r="E427" s="50">
        <v>0</v>
      </c>
      <c r="F427" s="51" t="s">
        <v>1012</v>
      </c>
      <c r="G427" s="117">
        <v>44593</v>
      </c>
      <c r="H427" s="117">
        <v>44713</v>
      </c>
      <c r="I427" s="119">
        <f>IFERROR(IF(Energy[[#This Row],[Start date]]="","0",DATEDIF(Energy[[#This Row],[Start date]],Energy[[#This Row],[End date]],"m")+1),"Open-ended")</f>
        <v>5</v>
      </c>
      <c r="J427" s="51" t="s">
        <v>48</v>
      </c>
      <c r="K427" s="51" t="s">
        <v>49</v>
      </c>
      <c r="L427" s="51" t="s">
        <v>163</v>
      </c>
      <c r="M427" s="51" t="s">
        <v>1017</v>
      </c>
      <c r="N427" s="51" t="s">
        <v>51</v>
      </c>
      <c r="O427" s="106">
        <f>IF(Energy[[#This Row],[Currency]]="USD",E427,IF(AND(Energy[[#This Row],[Currency]]="EUR",VLOOKUP(Energy[[#This Row],[ISO]],'EXCH to USD 2022'!A:D,4,FALSE)="N"),(E427/'EXCH to USD 2022'!$F$25),E427/VLOOKUP(C427,'EXCH to USD 2022'!A:F,3,FALSE)))</f>
        <v>0</v>
      </c>
      <c r="P427" s="109"/>
      <c r="Q427" s="51" t="s">
        <v>333</v>
      </c>
      <c r="R427" s="123">
        <v>44904</v>
      </c>
      <c r="S427" s="51" t="s">
        <v>6</v>
      </c>
      <c r="T427" s="51">
        <v>1</v>
      </c>
    </row>
    <row r="428" spans="1:20" s="66" customFormat="1" ht="33.75">
      <c r="A428" s="118">
        <f t="shared" si="7"/>
        <v>426</v>
      </c>
      <c r="B428" s="109" t="s">
        <v>1018</v>
      </c>
      <c r="C428" s="109" t="s">
        <v>1010</v>
      </c>
      <c r="D428" s="108" t="s">
        <v>1019</v>
      </c>
      <c r="E428" s="63">
        <v>0</v>
      </c>
      <c r="F428" s="51" t="s">
        <v>1012</v>
      </c>
      <c r="G428" s="117">
        <v>44805</v>
      </c>
      <c r="H428" s="117"/>
      <c r="I428" s="119" t="str">
        <f>IFERROR(IF(Energy[[#This Row],[Start date]]="","0",DATEDIF(Energy[[#This Row],[Start date]],Energy[[#This Row],[End date]],"m")+1),"Open-ended")</f>
        <v>Open-ended</v>
      </c>
      <c r="J428" s="54" t="s">
        <v>48</v>
      </c>
      <c r="K428" s="54" t="s">
        <v>61</v>
      </c>
      <c r="L428" s="54" t="s">
        <v>50</v>
      </c>
      <c r="M428" s="54"/>
      <c r="N428" s="51" t="s">
        <v>1020</v>
      </c>
      <c r="O428" s="106">
        <f>IF(Energy[[#This Row],[Currency]]="USD",E428,IF(AND(Energy[[#This Row],[Currency]]="EUR",VLOOKUP(Energy[[#This Row],[ISO]],'EXCH to USD 2022'!A:D,4,FALSE)="N"),(E428/'EXCH to USD 2022'!$F$25),E428/VLOOKUP(C428,'EXCH to USD 2022'!A:F,3,FALSE)))</f>
        <v>0</v>
      </c>
      <c r="P428" s="51"/>
      <c r="Q428" s="64" t="s">
        <v>1021</v>
      </c>
      <c r="R428" s="153">
        <v>44953</v>
      </c>
      <c r="S428" s="51" t="s">
        <v>6</v>
      </c>
      <c r="T428" s="51">
        <v>2</v>
      </c>
    </row>
    <row r="429" spans="1:20" s="66" customFormat="1" ht="225.75" customHeight="1">
      <c r="A429" s="118">
        <f t="shared" si="7"/>
        <v>427</v>
      </c>
      <c r="B429" s="109" t="s">
        <v>1009</v>
      </c>
      <c r="C429" s="109" t="s">
        <v>1010</v>
      </c>
      <c r="D429" s="150" t="s">
        <v>1022</v>
      </c>
      <c r="E429" s="63">
        <v>0</v>
      </c>
      <c r="F429" s="51" t="s">
        <v>1012</v>
      </c>
      <c r="G429" s="117">
        <v>44501</v>
      </c>
      <c r="H429" s="117">
        <v>44901</v>
      </c>
      <c r="I429" s="119">
        <f>IFERROR(IF(Energy[[#This Row],[Start date]]="","0",DATEDIF(Energy[[#This Row],[Start date]],Energy[[#This Row],[End date]],"m")+1),"Open-ended")</f>
        <v>14</v>
      </c>
      <c r="J429" s="51" t="s">
        <v>48</v>
      </c>
      <c r="K429" s="51" t="s">
        <v>61</v>
      </c>
      <c r="L429" s="51" t="s">
        <v>50</v>
      </c>
      <c r="M429" s="51" t="s">
        <v>1023</v>
      </c>
      <c r="N429" s="51" t="s">
        <v>51</v>
      </c>
      <c r="O429" s="106">
        <f>IF(Energy[[#This Row],[Currency]]="USD",E429,IF(AND(Energy[[#This Row],[Currency]]="EUR",VLOOKUP(Energy[[#This Row],[ISO]],'EXCH to USD 2022'!A:D,4,FALSE)="N"),(E429/'EXCH to USD 2022'!$F$25),E429/VLOOKUP(C429,'EXCH to USD 2022'!A:F,3,FALSE)))</f>
        <v>0</v>
      </c>
      <c r="P429" s="109" t="s">
        <v>1024</v>
      </c>
      <c r="Q429" s="51" t="s">
        <v>1025</v>
      </c>
      <c r="R429" s="123">
        <v>45002</v>
      </c>
      <c r="S429" s="51" t="s">
        <v>6</v>
      </c>
      <c r="T429" s="51">
        <v>1</v>
      </c>
    </row>
    <row r="430" spans="1:20" s="66" customFormat="1" ht="101.25">
      <c r="A430" s="118">
        <f t="shared" si="7"/>
        <v>428</v>
      </c>
      <c r="B430" s="109" t="s">
        <v>1026</v>
      </c>
      <c r="C430" s="109" t="s">
        <v>1027</v>
      </c>
      <c r="D430" s="108" t="s">
        <v>1028</v>
      </c>
      <c r="E430" s="50">
        <v>0</v>
      </c>
      <c r="F430" s="51" t="s">
        <v>1027</v>
      </c>
      <c r="G430" s="117">
        <v>44652</v>
      </c>
      <c r="H430" s="117"/>
      <c r="I430" s="119" t="str">
        <f>IFERROR(IF(Energy[[#This Row],[Start date]]="","0",DATEDIF(Energy[[#This Row],[Start date]],Energy[[#This Row],[End date]],"m")+1),"Open-ended")</f>
        <v>Open-ended</v>
      </c>
      <c r="J430" s="51" t="s">
        <v>48</v>
      </c>
      <c r="K430" s="51" t="s">
        <v>49</v>
      </c>
      <c r="L430" s="51" t="s">
        <v>163</v>
      </c>
      <c r="M430" s="51" t="s">
        <v>1029</v>
      </c>
      <c r="N430" s="51" t="s">
        <v>81</v>
      </c>
      <c r="O430" s="106">
        <f>IF(Energy[[#This Row],[Currency]]="USD",E430,IF(AND(Energy[[#This Row],[Currency]]="EUR",VLOOKUP(Energy[[#This Row],[ISO]],'EXCH to USD 2022'!A:D,4,FALSE)="N"),(E430/'EXCH to USD 2022'!$F$25),E430/VLOOKUP(C430,'EXCH to USD 2022'!A:F,3,FALSE)))</f>
        <v>0</v>
      </c>
      <c r="P430" s="109" t="s">
        <v>1030</v>
      </c>
      <c r="Q430" s="51" t="s">
        <v>1031</v>
      </c>
      <c r="R430" s="123">
        <v>44904</v>
      </c>
      <c r="S430" s="51" t="s">
        <v>22</v>
      </c>
      <c r="T430" s="51">
        <v>1</v>
      </c>
    </row>
    <row r="431" spans="1:20" s="66" customFormat="1" ht="45">
      <c r="A431" s="118">
        <f t="shared" si="7"/>
        <v>429</v>
      </c>
      <c r="B431" s="109" t="s">
        <v>1026</v>
      </c>
      <c r="C431" s="109" t="s">
        <v>1027</v>
      </c>
      <c r="D431" s="108" t="s">
        <v>1032</v>
      </c>
      <c r="E431" s="50">
        <v>0</v>
      </c>
      <c r="F431" s="51" t="s">
        <v>1027</v>
      </c>
      <c r="G431" s="117">
        <v>45170</v>
      </c>
      <c r="H431" s="117"/>
      <c r="I431" s="119" t="str">
        <f>IFERROR(IF(Energy[[#This Row],[Start date]]="","0",DATEDIF(Energy[[#This Row],[Start date]],Energy[[#This Row],[End date]],"m")+1),"Open-ended")</f>
        <v>Open-ended</v>
      </c>
      <c r="J431" s="51" t="s">
        <v>48</v>
      </c>
      <c r="K431" s="51" t="s">
        <v>61</v>
      </c>
      <c r="L431" s="51" t="s">
        <v>50</v>
      </c>
      <c r="M431" s="51"/>
      <c r="N431" s="51" t="s">
        <v>57</v>
      </c>
      <c r="O431" s="106">
        <f>IF(Energy[[#This Row],[Currency]]="USD",E431,IF(AND(Energy[[#This Row],[Currency]]="EUR",VLOOKUP(Energy[[#This Row],[ISO]],'EXCH to USD 2022'!A:D,4,FALSE)="N"),(E431/'EXCH to USD 2022'!$F$25),E431/VLOOKUP(C431,'EXCH to USD 2022'!A:F,3,FALSE)))</f>
        <v>0</v>
      </c>
      <c r="P431" s="109" t="s">
        <v>1033</v>
      </c>
      <c r="Q431" s="62" t="s">
        <v>1034</v>
      </c>
      <c r="R431" s="123">
        <v>44904</v>
      </c>
      <c r="S431" s="51" t="s">
        <v>22</v>
      </c>
      <c r="T431" s="51">
        <v>1</v>
      </c>
    </row>
    <row r="432" spans="1:20" s="66" customFormat="1" ht="56.25">
      <c r="A432" s="118">
        <f t="shared" si="7"/>
        <v>430</v>
      </c>
      <c r="B432" s="109" t="s">
        <v>1026</v>
      </c>
      <c r="C432" s="109" t="s">
        <v>1027</v>
      </c>
      <c r="D432" s="108" t="s">
        <v>1035</v>
      </c>
      <c r="E432" s="50">
        <v>0</v>
      </c>
      <c r="F432" s="51" t="s">
        <v>1027</v>
      </c>
      <c r="G432" s="117">
        <v>45200</v>
      </c>
      <c r="H432" s="117"/>
      <c r="I432" s="119" t="str">
        <f>IFERROR(IF(Energy[[#This Row],[Start date]]="","0",DATEDIF(Energy[[#This Row],[Start date]],Energy[[#This Row],[End date]],"m")+1),"Open-ended")</f>
        <v>Open-ended</v>
      </c>
      <c r="J432" s="51" t="s">
        <v>48</v>
      </c>
      <c r="K432" s="51" t="s">
        <v>61</v>
      </c>
      <c r="L432" s="51" t="s">
        <v>50</v>
      </c>
      <c r="M432" s="51"/>
      <c r="N432" s="51" t="s">
        <v>57</v>
      </c>
      <c r="O432" s="106">
        <f>IF(Energy[[#This Row],[Currency]]="USD",E432,IF(AND(Energy[[#This Row],[Currency]]="EUR",VLOOKUP(Energy[[#This Row],[ISO]],'EXCH to USD 2022'!A:D,4,FALSE)="N"),(E432/'EXCH to USD 2022'!$F$25),E432/VLOOKUP(C432,'EXCH to USD 2022'!A:F,3,FALSE)))</f>
        <v>0</v>
      </c>
      <c r="P432" s="109" t="s">
        <v>1033</v>
      </c>
      <c r="Q432" s="51" t="s">
        <v>1036</v>
      </c>
      <c r="R432" s="123">
        <v>44904</v>
      </c>
      <c r="S432" s="51" t="s">
        <v>22</v>
      </c>
      <c r="T432" s="51">
        <v>1</v>
      </c>
    </row>
    <row r="433" spans="1:20" s="66" customFormat="1" ht="45">
      <c r="A433" s="118">
        <f t="shared" si="7"/>
        <v>431</v>
      </c>
      <c r="B433" s="109" t="s">
        <v>1037</v>
      </c>
      <c r="C433" s="109" t="s">
        <v>1038</v>
      </c>
      <c r="D433" s="108" t="s">
        <v>1039</v>
      </c>
      <c r="E433" s="50">
        <v>0</v>
      </c>
      <c r="F433" s="51" t="s">
        <v>1040</v>
      </c>
      <c r="G433" s="117">
        <v>44682</v>
      </c>
      <c r="H433" s="117"/>
      <c r="I433" s="119" t="str">
        <f>IFERROR(IF(Energy[[#This Row],[Start date]]="","0",DATEDIF(Energy[[#This Row],[Start date]],Energy[[#This Row],[End date]],"m")+1),"Open-ended")</f>
        <v>Open-ended</v>
      </c>
      <c r="J433" s="51" t="s">
        <v>48</v>
      </c>
      <c r="K433" s="51" t="s">
        <v>49</v>
      </c>
      <c r="L433" s="51" t="s">
        <v>50</v>
      </c>
      <c r="M433" s="51"/>
      <c r="N433" s="51" t="s">
        <v>81</v>
      </c>
      <c r="O433" s="106">
        <f>IF(Energy[[#This Row],[Currency]]="USD",E433,IF(AND(Energy[[#This Row],[Currency]]="EUR",VLOOKUP(Energy[[#This Row],[ISO]],'EXCH to USD 2022'!A:D,4,FALSE)="N"),(E433/'EXCH to USD 2022'!$F$25),E433/VLOOKUP(C433,'EXCH to USD 2022'!A:F,3,FALSE)))</f>
        <v>0</v>
      </c>
      <c r="P433" s="109" t="s">
        <v>1033</v>
      </c>
      <c r="Q433" s="51" t="s">
        <v>1041</v>
      </c>
      <c r="R433" s="123">
        <v>44904</v>
      </c>
      <c r="S433" s="51" t="s">
        <v>22</v>
      </c>
      <c r="T433" s="51">
        <v>1</v>
      </c>
    </row>
    <row r="434" spans="1:20" s="66" customFormat="1" ht="102" customHeight="1">
      <c r="A434" s="118">
        <f t="shared" si="7"/>
        <v>432</v>
      </c>
      <c r="B434" s="109" t="s">
        <v>1037</v>
      </c>
      <c r="C434" s="109" t="s">
        <v>1038</v>
      </c>
      <c r="D434" s="48" t="s">
        <v>1042</v>
      </c>
      <c r="E434" s="50">
        <v>61000000000</v>
      </c>
      <c r="F434" s="51" t="s">
        <v>1040</v>
      </c>
      <c r="G434" s="117">
        <v>44652</v>
      </c>
      <c r="H434" s="117">
        <v>45016</v>
      </c>
      <c r="I434" s="119">
        <f>IFERROR(IF(Energy[[#This Row],[Start date]]="","0",DATEDIF(Energy[[#This Row],[Start date]],Energy[[#This Row],[End date]],"m")+1),"Open-ended")</f>
        <v>12</v>
      </c>
      <c r="J434" s="66" t="s">
        <v>48</v>
      </c>
      <c r="K434" s="51" t="s">
        <v>61</v>
      </c>
      <c r="L434" s="66" t="s">
        <v>56</v>
      </c>
      <c r="M434" s="51"/>
      <c r="N434" s="51" t="s">
        <v>444</v>
      </c>
      <c r="O434" s="106">
        <f>IF(Energy[[#This Row],[Currency]]="USD",E434,IF(AND(Energy[[#This Row],[Currency]]="EUR",VLOOKUP(Energy[[#This Row],[ISO]],'EXCH to USD 2022'!A:D,4,FALSE)="N"),(E434/'EXCH to USD 2022'!$F$25),E434/VLOOKUP(C434,'EXCH to USD 2022'!A:F,3,FALSE)))</f>
        <v>775735900.56591833</v>
      </c>
      <c r="P434" s="51" t="s">
        <v>1043</v>
      </c>
      <c r="Q434" s="98" t="s">
        <v>1044</v>
      </c>
      <c r="R434" s="182">
        <v>45034</v>
      </c>
      <c r="S434" s="51" t="s">
        <v>22</v>
      </c>
      <c r="T434" s="66">
        <v>3</v>
      </c>
    </row>
    <row r="435" spans="1:20" s="66" customFormat="1" ht="99" customHeight="1">
      <c r="A435" s="118">
        <f t="shared" si="7"/>
        <v>433</v>
      </c>
      <c r="B435" s="109" t="s">
        <v>1037</v>
      </c>
      <c r="C435" s="109" t="s">
        <v>1038</v>
      </c>
      <c r="D435" s="89" t="s">
        <v>1045</v>
      </c>
      <c r="E435" s="50">
        <v>76800000000</v>
      </c>
      <c r="F435" s="51" t="s">
        <v>1040</v>
      </c>
      <c r="G435" s="117">
        <v>45017</v>
      </c>
      <c r="H435" s="117">
        <v>45382</v>
      </c>
      <c r="I435" s="119">
        <f>IFERROR(IF(Energy[[#This Row],[Start date]]="","0",DATEDIF(Energy[[#This Row],[Start date]],Energy[[#This Row],[End date]],"m")+1),"Open-ended")</f>
        <v>12</v>
      </c>
      <c r="J435" s="66" t="s">
        <v>48</v>
      </c>
      <c r="K435" s="51" t="s">
        <v>61</v>
      </c>
      <c r="L435" s="66" t="s">
        <v>56</v>
      </c>
      <c r="M435" s="51"/>
      <c r="N435" s="51" t="s">
        <v>444</v>
      </c>
      <c r="O435" s="106">
        <f>IF(Energy[[#This Row],[Currency]]="USD",E435,IF(AND(Energy[[#This Row],[Currency]]="EUR",VLOOKUP(Energy[[#This Row],[ISO]],'EXCH to USD 2022'!A:D,4,FALSE)="N"),(E435/'EXCH to USD 2022'!$F$25),E435/VLOOKUP(C435,'EXCH to USD 2022'!A:F,3,FALSE)))</f>
        <v>976664215.79446769</v>
      </c>
      <c r="P435" s="51" t="s">
        <v>1043</v>
      </c>
      <c r="Q435" s="98" t="s">
        <v>1044</v>
      </c>
      <c r="R435" s="182">
        <v>45034</v>
      </c>
      <c r="S435" s="51" t="s">
        <v>22</v>
      </c>
      <c r="T435" s="66">
        <v>3</v>
      </c>
    </row>
    <row r="436" spans="1:20" s="66" customFormat="1" ht="101.25">
      <c r="A436" s="118">
        <f t="shared" si="7"/>
        <v>434</v>
      </c>
      <c r="B436" s="109" t="s">
        <v>1037</v>
      </c>
      <c r="C436" s="109" t="s">
        <v>1038</v>
      </c>
      <c r="D436" s="108" t="s">
        <v>1046</v>
      </c>
      <c r="E436" s="50">
        <v>1000000000000</v>
      </c>
      <c r="F436" s="51" t="s">
        <v>1040</v>
      </c>
      <c r="G436" s="117">
        <v>44682</v>
      </c>
      <c r="H436" s="117">
        <v>45261</v>
      </c>
      <c r="I436" s="119">
        <f>IFERROR(IF(Energy[[#This Row],[Start date]]="","0",DATEDIF(Energy[[#This Row],[Start date]],Energy[[#This Row],[End date]],"m")+1),"Open-ended")</f>
        <v>20</v>
      </c>
      <c r="J436" s="51" t="s">
        <v>48</v>
      </c>
      <c r="K436" s="51" t="s">
        <v>49</v>
      </c>
      <c r="L436" s="51" t="s">
        <v>50</v>
      </c>
      <c r="M436" s="51"/>
      <c r="N436" s="51" t="s">
        <v>51</v>
      </c>
      <c r="O436" s="106">
        <f>IF(Energy[[#This Row],[Currency]]="USD",E436,IF(AND(Energy[[#This Row],[Currency]]="EUR",VLOOKUP(Energy[[#This Row],[ISO]],'EXCH to USD 2022'!A:D,4,FALSE)="N"),(E436/'EXCH to USD 2022'!$F$25),E436/VLOOKUP(C436,'EXCH to USD 2022'!A:F,3,FALSE)))</f>
        <v>12716981976.490465</v>
      </c>
      <c r="P436" s="109" t="s">
        <v>1047</v>
      </c>
      <c r="Q436" s="62" t="s">
        <v>1048</v>
      </c>
      <c r="R436" s="123">
        <v>44904</v>
      </c>
      <c r="S436" s="51" t="s">
        <v>22</v>
      </c>
      <c r="T436" s="51">
        <v>1</v>
      </c>
    </row>
    <row r="437" spans="1:20" s="66" customFormat="1" ht="90">
      <c r="A437" s="118">
        <f t="shared" si="7"/>
        <v>435</v>
      </c>
      <c r="B437" s="109" t="s">
        <v>1049</v>
      </c>
      <c r="C437" s="109" t="s">
        <v>1050</v>
      </c>
      <c r="D437" s="108" t="s">
        <v>1051</v>
      </c>
      <c r="E437" s="122">
        <v>196000000</v>
      </c>
      <c r="F437" s="51" t="s">
        <v>92</v>
      </c>
      <c r="G437" s="131">
        <v>44562</v>
      </c>
      <c r="H437" s="131">
        <v>44896</v>
      </c>
      <c r="I437" s="119">
        <f>IFERROR(IF(Energy[[#This Row],[Start date]]="","0",DATEDIF(Energy[[#This Row],[Start date]],Energy[[#This Row],[End date]],"m")+1),"Open-ended")</f>
        <v>12</v>
      </c>
      <c r="J437" s="114" t="s">
        <v>70</v>
      </c>
      <c r="K437" s="114" t="s">
        <v>55</v>
      </c>
      <c r="L437" s="114" t="s">
        <v>56</v>
      </c>
      <c r="M437" s="114"/>
      <c r="N437" s="51" t="s">
        <v>57</v>
      </c>
      <c r="O437" s="106">
        <f>IF(Energy[[#This Row],[Currency]]="USD",E437,IF(AND(Energy[[#This Row],[Currency]]="EUR",VLOOKUP(Energy[[#This Row],[ISO]],'EXCH to USD 2022'!A:D,4,FALSE)="N"),(E437/'EXCH to USD 2022'!$F$25),E437/VLOOKUP(C437,'EXCH to USD 2022'!A:F,3,FALSE)))</f>
        <v>206018364.01447821</v>
      </c>
      <c r="P437" s="114" t="s">
        <v>1052</v>
      </c>
      <c r="Q437" s="140" t="s">
        <v>1053</v>
      </c>
      <c r="R437" s="123">
        <v>45068</v>
      </c>
      <c r="S437" s="51" t="s">
        <v>6</v>
      </c>
      <c r="T437" s="51">
        <v>1</v>
      </c>
    </row>
    <row r="438" spans="1:20" s="66" customFormat="1" ht="90">
      <c r="A438" s="118">
        <f t="shared" ref="A438:A484" si="9">ROW()-2</f>
        <v>436</v>
      </c>
      <c r="B438" s="109" t="s">
        <v>1049</v>
      </c>
      <c r="C438" s="109" t="s">
        <v>1050</v>
      </c>
      <c r="D438" s="108" t="s">
        <v>1054</v>
      </c>
      <c r="E438" s="122">
        <v>179000000</v>
      </c>
      <c r="F438" s="51" t="s">
        <v>92</v>
      </c>
      <c r="G438" s="131">
        <v>44562</v>
      </c>
      <c r="H438" s="131">
        <v>44896</v>
      </c>
      <c r="I438" s="119">
        <f>IFERROR(IF(Energy[[#This Row],[Start date]]="","0",DATEDIF(Energy[[#This Row],[Start date]],Energy[[#This Row],[End date]],"m")+1),"Open-ended")</f>
        <v>12</v>
      </c>
      <c r="J438" s="114" t="s">
        <v>70</v>
      </c>
      <c r="K438" s="114" t="s">
        <v>55</v>
      </c>
      <c r="L438" s="114" t="s">
        <v>56</v>
      </c>
      <c r="M438" s="114"/>
      <c r="N438" s="51" t="s">
        <v>57</v>
      </c>
      <c r="O438" s="106">
        <f>IF(Energy[[#This Row],[Currency]]="USD",E438,IF(AND(Energy[[#This Row],[Currency]]="EUR",VLOOKUP(Energy[[#This Row],[ISO]],'EXCH to USD 2022'!A:D,4,FALSE)="N"),(E438/'EXCH to USD 2022'!$F$25),E438/VLOOKUP(C438,'EXCH to USD 2022'!A:F,3,FALSE)))</f>
        <v>188149424.27852857</v>
      </c>
      <c r="P438" s="114" t="s">
        <v>1055</v>
      </c>
      <c r="Q438" s="140" t="s">
        <v>1053</v>
      </c>
      <c r="R438" s="123">
        <v>45068</v>
      </c>
      <c r="S438" s="51" t="s">
        <v>6</v>
      </c>
      <c r="T438" s="51">
        <v>1</v>
      </c>
    </row>
    <row r="439" spans="1:20" s="66" customFormat="1" ht="56.25">
      <c r="A439" s="118">
        <f t="shared" si="9"/>
        <v>437</v>
      </c>
      <c r="B439" s="109" t="s">
        <v>1049</v>
      </c>
      <c r="C439" s="109" t="s">
        <v>1050</v>
      </c>
      <c r="D439" s="108" t="s">
        <v>1056</v>
      </c>
      <c r="E439" s="122">
        <v>36000000</v>
      </c>
      <c r="F439" s="51" t="s">
        <v>92</v>
      </c>
      <c r="G439" s="132">
        <v>44562</v>
      </c>
      <c r="H439" s="132">
        <v>44896</v>
      </c>
      <c r="I439" s="119">
        <f>IFERROR(IF(Energy[[#This Row],[Start date]]="","0",DATEDIF(Energy[[#This Row],[Start date]],Energy[[#This Row],[End date]],"m")+1),"Open-ended")</f>
        <v>12</v>
      </c>
      <c r="J439" s="114" t="s">
        <v>70</v>
      </c>
      <c r="K439" s="114" t="s">
        <v>55</v>
      </c>
      <c r="L439" s="114" t="s">
        <v>56</v>
      </c>
      <c r="M439" s="114"/>
      <c r="N439" s="51" t="s">
        <v>57</v>
      </c>
      <c r="O439" s="106">
        <f>IF(Energy[[#This Row],[Currency]]="USD",E439,IF(AND(Energy[[#This Row],[Currency]]="EUR",VLOOKUP(Energy[[#This Row],[ISO]],'EXCH to USD 2022'!A:D,4,FALSE)="N"),(E439/'EXCH to USD 2022'!$F$25),E439/VLOOKUP(C439,'EXCH to USD 2022'!A:F,3,FALSE)))</f>
        <v>37840107.676128648</v>
      </c>
      <c r="P439" s="114" t="s">
        <v>1057</v>
      </c>
      <c r="Q439" s="114" t="s">
        <v>1058</v>
      </c>
      <c r="R439" s="123">
        <v>45068</v>
      </c>
      <c r="S439" s="51" t="s">
        <v>6</v>
      </c>
      <c r="T439" s="51">
        <v>1</v>
      </c>
    </row>
    <row r="440" spans="1:20" s="66" customFormat="1" ht="112.5">
      <c r="A440" s="118">
        <f t="shared" si="9"/>
        <v>438</v>
      </c>
      <c r="B440" s="109" t="s">
        <v>1049</v>
      </c>
      <c r="C440" s="109" t="s">
        <v>1050</v>
      </c>
      <c r="D440" s="108" t="s">
        <v>1059</v>
      </c>
      <c r="E440" s="122">
        <v>10000000</v>
      </c>
      <c r="F440" s="51" t="s">
        <v>92</v>
      </c>
      <c r="G440" s="131">
        <v>44713</v>
      </c>
      <c r="H440" s="131">
        <v>44896</v>
      </c>
      <c r="I440" s="119">
        <f>IFERROR(IF(Energy[[#This Row],[Start date]]="","0",DATEDIF(Energy[[#This Row],[Start date]],Energy[[#This Row],[End date]],"m")+1),"Open-ended")</f>
        <v>7</v>
      </c>
      <c r="J440" s="114" t="s">
        <v>70</v>
      </c>
      <c r="K440" s="114" t="s">
        <v>55</v>
      </c>
      <c r="L440" s="114" t="s">
        <v>56</v>
      </c>
      <c r="M440" s="114"/>
      <c r="N440" s="51" t="s">
        <v>57</v>
      </c>
      <c r="O440" s="106">
        <f>IF(Energy[[#This Row],[Currency]]="USD",E440,IF(AND(Energy[[#This Row],[Currency]]="EUR",VLOOKUP(Energy[[#This Row],[ISO]],'EXCH to USD 2022'!A:D,4,FALSE)="N"),(E440/'EXCH to USD 2022'!$F$25),E440/VLOOKUP(C440,'EXCH to USD 2022'!A:F,3,FALSE)))</f>
        <v>10511141.021146847</v>
      </c>
      <c r="P440" s="114" t="s">
        <v>1060</v>
      </c>
      <c r="Q440" s="114" t="s">
        <v>1058</v>
      </c>
      <c r="R440" s="123">
        <v>45068</v>
      </c>
      <c r="S440" s="51" t="s">
        <v>6</v>
      </c>
      <c r="T440" s="51">
        <v>1</v>
      </c>
    </row>
    <row r="441" spans="1:20" s="66" customFormat="1" ht="22.5">
      <c r="A441" s="118">
        <f t="shared" si="9"/>
        <v>439</v>
      </c>
      <c r="B441" s="109" t="s">
        <v>1049</v>
      </c>
      <c r="C441" s="109" t="s">
        <v>1050</v>
      </c>
      <c r="D441" s="108" t="s">
        <v>1061</v>
      </c>
      <c r="E441" s="124">
        <v>9000000</v>
      </c>
      <c r="F441" s="51" t="s">
        <v>92</v>
      </c>
      <c r="G441" s="132">
        <v>44562</v>
      </c>
      <c r="H441" s="132">
        <v>44896</v>
      </c>
      <c r="I441" s="119">
        <f>IFERROR(IF(Energy[[#This Row],[Start date]]="","0",DATEDIF(Energy[[#This Row],[Start date]],Energy[[#This Row],[End date]],"m")+1),"Open-ended")</f>
        <v>12</v>
      </c>
      <c r="J441" s="114" t="s">
        <v>70</v>
      </c>
      <c r="K441" s="133" t="s">
        <v>55</v>
      </c>
      <c r="L441" s="114" t="s">
        <v>56</v>
      </c>
      <c r="M441" s="114" t="s">
        <v>1062</v>
      </c>
      <c r="N441" s="51" t="s">
        <v>57</v>
      </c>
      <c r="O441" s="106">
        <f>IF(Energy[[#This Row],[Currency]]="USD",E441,IF(AND(Energy[[#This Row],[Currency]]="EUR",VLOOKUP(Energy[[#This Row],[ISO]],'EXCH to USD 2022'!A:D,4,FALSE)="N"),(E441/'EXCH to USD 2022'!$F$25),E441/VLOOKUP(C441,'EXCH to USD 2022'!A:F,3,FALSE)))</f>
        <v>9460026.9190321621</v>
      </c>
      <c r="P441" s="109" t="s">
        <v>1063</v>
      </c>
      <c r="Q441" s="141" t="s">
        <v>1064</v>
      </c>
      <c r="R441" s="123">
        <v>45068</v>
      </c>
      <c r="S441" s="51" t="s">
        <v>6</v>
      </c>
      <c r="T441" s="51">
        <v>1</v>
      </c>
    </row>
    <row r="442" spans="1:20" s="66" customFormat="1" ht="78.75">
      <c r="A442" s="118">
        <f t="shared" si="9"/>
        <v>440</v>
      </c>
      <c r="B442" s="109" t="s">
        <v>1049</v>
      </c>
      <c r="C442" s="109" t="s">
        <v>1050</v>
      </c>
      <c r="D442" s="108" t="s">
        <v>1065</v>
      </c>
      <c r="E442" s="125">
        <v>9000000</v>
      </c>
      <c r="F442" s="51" t="s">
        <v>92</v>
      </c>
      <c r="G442" s="126">
        <v>44743</v>
      </c>
      <c r="H442" s="126">
        <v>44896</v>
      </c>
      <c r="I442" s="119">
        <f>IFERROR(IF(Energy[[#This Row],[Start date]]="","0",DATEDIF(Energy[[#This Row],[Start date]],Energy[[#This Row],[End date]],"m")+1),"Open-ended")</f>
        <v>6</v>
      </c>
      <c r="J442" s="114" t="s">
        <v>70</v>
      </c>
      <c r="K442" s="110" t="s">
        <v>55</v>
      </c>
      <c r="L442" s="114" t="s">
        <v>56</v>
      </c>
      <c r="M442" s="114" t="s">
        <v>1066</v>
      </c>
      <c r="N442" s="51" t="s">
        <v>57</v>
      </c>
      <c r="O442" s="106">
        <f>IF(Energy[[#This Row],[Currency]]="USD",E442,IF(AND(Energy[[#This Row],[Currency]]="EUR",VLOOKUP(Energy[[#This Row],[ISO]],'EXCH to USD 2022'!A:D,4,FALSE)="N"),(E442/'EXCH to USD 2022'!$F$25),E442/VLOOKUP(C442,'EXCH to USD 2022'!A:F,3,FALSE)))</f>
        <v>9460026.9190321621</v>
      </c>
      <c r="P442" s="110" t="s">
        <v>1067</v>
      </c>
      <c r="Q442" s="110" t="s">
        <v>1053</v>
      </c>
      <c r="R442" s="123">
        <v>45068</v>
      </c>
      <c r="S442" s="51" t="s">
        <v>6</v>
      </c>
      <c r="T442" s="51">
        <v>1</v>
      </c>
    </row>
    <row r="443" spans="1:20" s="66" customFormat="1" ht="67.5">
      <c r="A443" s="118">
        <f t="shared" si="9"/>
        <v>441</v>
      </c>
      <c r="B443" s="109" t="s">
        <v>1049</v>
      </c>
      <c r="C443" s="109" t="s">
        <v>1050</v>
      </c>
      <c r="D443" s="108" t="s">
        <v>1068</v>
      </c>
      <c r="E443" s="124">
        <v>12000000</v>
      </c>
      <c r="F443" s="51" t="s">
        <v>92</v>
      </c>
      <c r="G443" s="126">
        <v>44713</v>
      </c>
      <c r="H443" s="126">
        <v>44896</v>
      </c>
      <c r="I443" s="119">
        <f>IFERROR(IF(Energy[[#This Row],[Start date]]="","0",DATEDIF(Energy[[#This Row],[Start date]],Energy[[#This Row],[End date]],"m")+1),"Open-ended")</f>
        <v>7</v>
      </c>
      <c r="J443" s="114" t="s">
        <v>70</v>
      </c>
      <c r="K443" s="110" t="s">
        <v>55</v>
      </c>
      <c r="L443" s="110" t="s">
        <v>56</v>
      </c>
      <c r="M443" s="114"/>
      <c r="N443" s="51" t="s">
        <v>57</v>
      </c>
      <c r="O443" s="106">
        <f>IF(Energy[[#This Row],[Currency]]="USD",E443,IF(AND(Energy[[#This Row],[Currency]]="EUR",VLOOKUP(Energy[[#This Row],[ISO]],'EXCH to USD 2022'!A:D,4,FALSE)="N"),(E443/'EXCH to USD 2022'!$F$25),E443/VLOOKUP(C443,'EXCH to USD 2022'!A:F,3,FALSE)))</f>
        <v>12613369.225376217</v>
      </c>
      <c r="P443" s="110" t="s">
        <v>1069</v>
      </c>
      <c r="Q443" s="110" t="s">
        <v>1070</v>
      </c>
      <c r="R443" s="123">
        <v>45068</v>
      </c>
      <c r="S443" s="51" t="s">
        <v>6</v>
      </c>
      <c r="T443" s="51">
        <v>1</v>
      </c>
    </row>
    <row r="444" spans="1:20" s="66" customFormat="1" ht="101.25">
      <c r="A444" s="118">
        <f t="shared" si="9"/>
        <v>442</v>
      </c>
      <c r="B444" s="109" t="s">
        <v>1049</v>
      </c>
      <c r="C444" s="109" t="s">
        <v>1050</v>
      </c>
      <c r="D444" s="108" t="s">
        <v>1071</v>
      </c>
      <c r="E444" s="125">
        <v>4000000</v>
      </c>
      <c r="F444" s="51" t="s">
        <v>92</v>
      </c>
      <c r="G444" s="126">
        <v>44562</v>
      </c>
      <c r="H444" s="126">
        <v>44896</v>
      </c>
      <c r="I444" s="119">
        <f>IFERROR(IF(Energy[[#This Row],[Start date]]="","0",DATEDIF(Energy[[#This Row],[Start date]],Energy[[#This Row],[End date]],"m")+1),"Open-ended")</f>
        <v>12</v>
      </c>
      <c r="J444" s="114" t="s">
        <v>70</v>
      </c>
      <c r="K444" s="110" t="s">
        <v>55</v>
      </c>
      <c r="L444" s="110" t="s">
        <v>56</v>
      </c>
      <c r="M444" s="114"/>
      <c r="N444" s="51" t="s">
        <v>57</v>
      </c>
      <c r="O444" s="106">
        <f>IF(Energy[[#This Row],[Currency]]="USD",E444,IF(AND(Energy[[#This Row],[Currency]]="EUR",VLOOKUP(Energy[[#This Row],[ISO]],'EXCH to USD 2022'!A:D,4,FALSE)="N"),(E444/'EXCH to USD 2022'!$F$25),E444/VLOOKUP(C444,'EXCH to USD 2022'!A:F,3,FALSE)))</f>
        <v>4204456.4084587386</v>
      </c>
      <c r="P444" s="110" t="s">
        <v>1072</v>
      </c>
      <c r="Q444" s="110" t="s">
        <v>1073</v>
      </c>
      <c r="R444" s="123">
        <v>45068</v>
      </c>
      <c r="S444" s="51" t="s">
        <v>6</v>
      </c>
      <c r="T444" s="51">
        <v>1</v>
      </c>
    </row>
    <row r="445" spans="1:20" s="66" customFormat="1" ht="22.5">
      <c r="A445" s="118">
        <f t="shared" si="9"/>
        <v>443</v>
      </c>
      <c r="B445" s="109" t="s">
        <v>1049</v>
      </c>
      <c r="C445" s="109" t="s">
        <v>1050</v>
      </c>
      <c r="D445" s="108" t="s">
        <v>1074</v>
      </c>
      <c r="E445" s="125">
        <v>25000000</v>
      </c>
      <c r="F445" s="51" t="s">
        <v>92</v>
      </c>
      <c r="G445" s="126">
        <v>44562</v>
      </c>
      <c r="H445" s="126">
        <v>44896</v>
      </c>
      <c r="I445" s="119">
        <f>IFERROR(IF(Energy[[#This Row],[Start date]]="","0",DATEDIF(Energy[[#This Row],[Start date]],Energy[[#This Row],[End date]],"m")+1),"Open-ended")</f>
        <v>12</v>
      </c>
      <c r="J445" s="110" t="s">
        <v>107</v>
      </c>
      <c r="K445" s="110"/>
      <c r="L445" s="110" t="s">
        <v>56</v>
      </c>
      <c r="M445" s="114" t="s">
        <v>1075</v>
      </c>
      <c r="N445" s="51" t="s">
        <v>57</v>
      </c>
      <c r="O445" s="106">
        <f>IF(Energy[[#This Row],[Currency]]="USD",E445,IF(AND(Energy[[#This Row],[Currency]]="EUR",VLOOKUP(Energy[[#This Row],[ISO]],'EXCH to USD 2022'!A:D,4,FALSE)="N"),(E445/'EXCH to USD 2022'!$F$25),E445/VLOOKUP(C445,'EXCH to USD 2022'!A:F,3,FALSE)))</f>
        <v>26277852.552867118</v>
      </c>
      <c r="P445" s="109" t="s">
        <v>1063</v>
      </c>
      <c r="Q445" s="110" t="s">
        <v>1076</v>
      </c>
      <c r="R445" s="123">
        <v>45068</v>
      </c>
      <c r="S445" s="51" t="s">
        <v>6</v>
      </c>
      <c r="T445" s="51">
        <v>1</v>
      </c>
    </row>
    <row r="446" spans="1:20" s="66" customFormat="1" ht="112.5">
      <c r="A446" s="118">
        <f t="shared" si="9"/>
        <v>444</v>
      </c>
      <c r="B446" s="109" t="s">
        <v>1049</v>
      </c>
      <c r="C446" s="109" t="s">
        <v>1050</v>
      </c>
      <c r="D446" s="108" t="s">
        <v>1077</v>
      </c>
      <c r="E446" s="125">
        <v>39000000</v>
      </c>
      <c r="F446" s="51" t="s">
        <v>92</v>
      </c>
      <c r="G446" s="126">
        <v>44562</v>
      </c>
      <c r="H446" s="126">
        <v>44896</v>
      </c>
      <c r="I446" s="119">
        <f>IFERROR(IF(Energy[[#This Row],[Start date]]="","0",DATEDIF(Energy[[#This Row],[Start date]],Energy[[#This Row],[End date]],"m")+1),"Open-ended")</f>
        <v>12</v>
      </c>
      <c r="J446" s="114" t="s">
        <v>70</v>
      </c>
      <c r="K446" s="110" t="s">
        <v>55</v>
      </c>
      <c r="L446" s="110" t="s">
        <v>56</v>
      </c>
      <c r="M446" s="114"/>
      <c r="N446" s="51" t="s">
        <v>57</v>
      </c>
      <c r="O446" s="106">
        <f>IF(Energy[[#This Row],[Currency]]="USD",E446,IF(AND(Energy[[#This Row],[Currency]]="EUR",VLOOKUP(Energy[[#This Row],[ISO]],'EXCH to USD 2022'!A:D,4,FALSE)="N"),(E446/'EXCH to USD 2022'!$F$25),E446/VLOOKUP(C446,'EXCH to USD 2022'!A:F,3,FALSE)))</f>
        <v>40993449.982472703</v>
      </c>
      <c r="P446" s="110" t="s">
        <v>1078</v>
      </c>
      <c r="Q446" s="110" t="s">
        <v>1076</v>
      </c>
      <c r="R446" s="123">
        <v>45068</v>
      </c>
      <c r="S446" s="51" t="s">
        <v>6</v>
      </c>
      <c r="T446" s="51">
        <v>1</v>
      </c>
    </row>
    <row r="447" spans="1:20" s="66" customFormat="1" ht="78.75">
      <c r="A447" s="118">
        <f t="shared" si="9"/>
        <v>445</v>
      </c>
      <c r="B447" s="109" t="s">
        <v>1049</v>
      </c>
      <c r="C447" s="109" t="s">
        <v>1050</v>
      </c>
      <c r="D447" s="108" t="s">
        <v>1079</v>
      </c>
      <c r="E447" s="125">
        <v>3000000</v>
      </c>
      <c r="F447" s="51" t="s">
        <v>92</v>
      </c>
      <c r="G447" s="126">
        <v>44562</v>
      </c>
      <c r="H447" s="126">
        <v>44896</v>
      </c>
      <c r="I447" s="119">
        <f>IFERROR(IF(Energy[[#This Row],[Start date]]="","0",DATEDIF(Energy[[#This Row],[Start date]],Energy[[#This Row],[End date]],"m")+1),"Open-ended")</f>
        <v>12</v>
      </c>
      <c r="J447" s="110" t="s">
        <v>107</v>
      </c>
      <c r="K447" s="110"/>
      <c r="L447" s="110" t="s">
        <v>56</v>
      </c>
      <c r="M447" s="114"/>
      <c r="N447" s="51" t="s">
        <v>57</v>
      </c>
      <c r="O447" s="106">
        <f>IF(Energy[[#This Row],[Currency]]="USD",E447,IF(AND(Energy[[#This Row],[Currency]]="EUR",VLOOKUP(Energy[[#This Row],[ISO]],'EXCH to USD 2022'!A:D,4,FALSE)="N"),(E447/'EXCH to USD 2022'!$F$25),E447/VLOOKUP(C447,'EXCH to USD 2022'!A:F,3,FALSE)))</f>
        <v>3153342.3063440542</v>
      </c>
      <c r="P447" s="110" t="s">
        <v>1080</v>
      </c>
      <c r="Q447" s="105" t="s">
        <v>1053</v>
      </c>
      <c r="R447" s="123">
        <v>45068</v>
      </c>
      <c r="S447" s="51" t="s">
        <v>6</v>
      </c>
      <c r="T447" s="51">
        <v>1</v>
      </c>
    </row>
    <row r="448" spans="1:20" s="66" customFormat="1" ht="112.5">
      <c r="A448" s="118">
        <f t="shared" si="9"/>
        <v>446</v>
      </c>
      <c r="B448" s="109" t="s">
        <v>1049</v>
      </c>
      <c r="C448" s="109" t="s">
        <v>1050</v>
      </c>
      <c r="D448" s="108" t="s">
        <v>1081</v>
      </c>
      <c r="E448" s="125">
        <v>45000000</v>
      </c>
      <c r="F448" s="51" t="s">
        <v>92</v>
      </c>
      <c r="G448" s="126">
        <v>44562</v>
      </c>
      <c r="H448" s="126">
        <v>44896</v>
      </c>
      <c r="I448" s="119">
        <f>IFERROR(IF(Energy[[#This Row],[Start date]]="","0",DATEDIF(Energy[[#This Row],[Start date]],Energy[[#This Row],[End date]],"m")+1),"Open-ended")</f>
        <v>12</v>
      </c>
      <c r="J448" s="110" t="s">
        <v>107</v>
      </c>
      <c r="K448" s="110"/>
      <c r="L448" s="110" t="s">
        <v>56</v>
      </c>
      <c r="M448" s="114"/>
      <c r="N448" s="51" t="s">
        <v>57</v>
      </c>
      <c r="O448" s="106">
        <f>IF(Energy[[#This Row],[Currency]]="USD",E448,IF(AND(Energy[[#This Row],[Currency]]="EUR",VLOOKUP(Energy[[#This Row],[ISO]],'EXCH to USD 2022'!A:D,4,FALSE)="N"),(E448/'EXCH to USD 2022'!$F$25),E448/VLOOKUP(C448,'EXCH to USD 2022'!A:F,3,FALSE)))</f>
        <v>47300134.595160812</v>
      </c>
      <c r="P448" s="110" t="s">
        <v>1082</v>
      </c>
      <c r="Q448" s="110" t="s">
        <v>1053</v>
      </c>
      <c r="R448" s="123">
        <v>45068</v>
      </c>
      <c r="S448" s="51" t="s">
        <v>6</v>
      </c>
      <c r="T448" s="51">
        <v>1</v>
      </c>
    </row>
    <row r="449" spans="1:20" s="66" customFormat="1" ht="22.5">
      <c r="A449" s="118">
        <f t="shared" si="9"/>
        <v>447</v>
      </c>
      <c r="B449" s="109" t="s">
        <v>1049</v>
      </c>
      <c r="C449" s="109" t="s">
        <v>1050</v>
      </c>
      <c r="D449" s="108" t="s">
        <v>1083</v>
      </c>
      <c r="E449" s="125">
        <v>31000000</v>
      </c>
      <c r="F449" s="51" t="s">
        <v>92</v>
      </c>
      <c r="G449" s="126">
        <v>44562</v>
      </c>
      <c r="H449" s="171">
        <v>44896</v>
      </c>
      <c r="I449" s="119">
        <f>IFERROR(IF(Energy[[#This Row],[Start date]]="","0",DATEDIF(Energy[[#This Row],[Start date]],Energy[[#This Row],[End date]],"m")+1),"Open-ended")</f>
        <v>12</v>
      </c>
      <c r="J449" s="110" t="s">
        <v>107</v>
      </c>
      <c r="K449" s="110"/>
      <c r="L449" s="110" t="s">
        <v>98</v>
      </c>
      <c r="M449" s="114" t="s">
        <v>1084</v>
      </c>
      <c r="N449" s="51" t="s">
        <v>57</v>
      </c>
      <c r="O449" s="106">
        <f>IF(Energy[[#This Row],[Currency]]="USD",E449,IF(AND(Energy[[#This Row],[Currency]]="EUR",VLOOKUP(Energy[[#This Row],[ISO]],'EXCH to USD 2022'!A:D,4,FALSE)="N"),(E449/'EXCH to USD 2022'!$F$25),E449/VLOOKUP(C449,'EXCH to USD 2022'!A:F,3,FALSE)))</f>
        <v>32584537.165555228</v>
      </c>
      <c r="P449" s="109" t="s">
        <v>1063</v>
      </c>
      <c r="Q449" s="110" t="s">
        <v>1053</v>
      </c>
      <c r="R449" s="123">
        <v>45068</v>
      </c>
      <c r="S449" s="51" t="s">
        <v>6</v>
      </c>
      <c r="T449" s="51">
        <v>1</v>
      </c>
    </row>
    <row r="450" spans="1:20" s="66" customFormat="1" ht="112.5">
      <c r="A450" s="118">
        <f t="shared" si="9"/>
        <v>448</v>
      </c>
      <c r="B450" s="109" t="s">
        <v>1049</v>
      </c>
      <c r="C450" s="109" t="s">
        <v>1050</v>
      </c>
      <c r="D450" s="108" t="s">
        <v>1085</v>
      </c>
      <c r="E450" s="125">
        <v>2000000</v>
      </c>
      <c r="F450" s="51" t="s">
        <v>92</v>
      </c>
      <c r="G450" s="126">
        <v>44713</v>
      </c>
      <c r="H450" s="126">
        <v>44896</v>
      </c>
      <c r="I450" s="119">
        <f>IFERROR(IF(Energy[[#This Row],[Start date]]="","0",DATEDIF(Energy[[#This Row],[Start date]],Energy[[#This Row],[End date]],"m")+1),"Open-ended")</f>
        <v>7</v>
      </c>
      <c r="J450" s="110" t="s">
        <v>107</v>
      </c>
      <c r="K450" s="110"/>
      <c r="L450" s="110" t="s">
        <v>98</v>
      </c>
      <c r="M450" s="114"/>
      <c r="N450" s="51" t="s">
        <v>57</v>
      </c>
      <c r="O450" s="106">
        <f>IF(Energy[[#This Row],[Currency]]="USD",E450,IF(AND(Energy[[#This Row],[Currency]]="EUR",VLOOKUP(Energy[[#This Row],[ISO]],'EXCH to USD 2022'!A:D,4,FALSE)="N"),(E450/'EXCH to USD 2022'!$F$25),E450/VLOOKUP(C450,'EXCH to USD 2022'!A:F,3,FALSE)))</f>
        <v>2102228.2042293693</v>
      </c>
      <c r="P450" s="110" t="s">
        <v>1086</v>
      </c>
      <c r="Q450" s="105" t="s">
        <v>1087</v>
      </c>
      <c r="R450" s="123">
        <v>45068</v>
      </c>
      <c r="S450" s="51" t="s">
        <v>6</v>
      </c>
      <c r="T450" s="51">
        <v>1</v>
      </c>
    </row>
    <row r="451" spans="1:20" s="66" customFormat="1" ht="56.25">
      <c r="A451" s="118">
        <f t="shared" si="9"/>
        <v>449</v>
      </c>
      <c r="B451" s="109" t="s">
        <v>1049</v>
      </c>
      <c r="C451" s="109" t="s">
        <v>1050</v>
      </c>
      <c r="D451" s="108" t="s">
        <v>1088</v>
      </c>
      <c r="E451" s="122">
        <v>30000000</v>
      </c>
      <c r="F451" s="51" t="s">
        <v>92</v>
      </c>
      <c r="G451" s="131">
        <v>44562</v>
      </c>
      <c r="H451" s="131">
        <v>44896</v>
      </c>
      <c r="I451" s="119">
        <f>IFERROR(IF(Energy[[#This Row],[Start date]]="","0",DATEDIF(Energy[[#This Row],[Start date]],Energy[[#This Row],[End date]],"m")+1),"Open-ended")</f>
        <v>12</v>
      </c>
      <c r="J451" s="114" t="s">
        <v>107</v>
      </c>
      <c r="K451" s="114"/>
      <c r="L451" s="114" t="s">
        <v>98</v>
      </c>
      <c r="M451" s="114"/>
      <c r="N451" s="51" t="s">
        <v>57</v>
      </c>
      <c r="O451" s="106">
        <f>IF(Energy[[#This Row],[Currency]]="USD",E451,IF(AND(Energy[[#This Row],[Currency]]="EUR",VLOOKUP(Energy[[#This Row],[ISO]],'EXCH to USD 2022'!A:D,4,FALSE)="N"),(E451/'EXCH to USD 2022'!$F$25),E451/VLOOKUP(C451,'EXCH to USD 2022'!A:F,3,FALSE)))</f>
        <v>31533423.063440543</v>
      </c>
      <c r="P451" s="114" t="s">
        <v>1089</v>
      </c>
      <c r="Q451" s="114" t="s">
        <v>1053</v>
      </c>
      <c r="R451" s="123">
        <v>45068</v>
      </c>
      <c r="S451" s="51" t="s">
        <v>6</v>
      </c>
      <c r="T451" s="51">
        <v>1</v>
      </c>
    </row>
    <row r="452" spans="1:20" s="66" customFormat="1" ht="45">
      <c r="A452" s="118">
        <f t="shared" si="9"/>
        <v>450</v>
      </c>
      <c r="B452" s="109" t="s">
        <v>1049</v>
      </c>
      <c r="C452" s="109" t="s">
        <v>1050</v>
      </c>
      <c r="D452" s="108" t="s">
        <v>1090</v>
      </c>
      <c r="E452" s="127">
        <v>56000000</v>
      </c>
      <c r="F452" s="51" t="s">
        <v>92</v>
      </c>
      <c r="G452" s="134">
        <v>44470</v>
      </c>
      <c r="H452" s="134">
        <v>44896</v>
      </c>
      <c r="I452" s="119">
        <f>IFERROR(IF(Energy[[#This Row],[Start date]]="","0",DATEDIF(Energy[[#This Row],[Start date]],Energy[[#This Row],[End date]],"m")+1),"Open-ended")</f>
        <v>15</v>
      </c>
      <c r="J452" s="111" t="s">
        <v>54</v>
      </c>
      <c r="K452" s="111" t="s">
        <v>55</v>
      </c>
      <c r="L452" s="111" t="s">
        <v>56</v>
      </c>
      <c r="M452" s="114"/>
      <c r="N452" s="51" t="s">
        <v>903</v>
      </c>
      <c r="O452" s="106">
        <f>IF(Energy[[#This Row],[Currency]]="USD",E452,IF(AND(Energy[[#This Row],[Currency]]="EUR",VLOOKUP(Energy[[#This Row],[ISO]],'EXCH to USD 2022'!A:D,4,FALSE)="N"),(E452/'EXCH to USD 2022'!$F$25),E452/VLOOKUP(C452,'EXCH to USD 2022'!A:F,3,FALSE)))</f>
        <v>58862389.718422346</v>
      </c>
      <c r="P452" s="111" t="s">
        <v>1091</v>
      </c>
      <c r="Q452" s="111" t="s">
        <v>1092</v>
      </c>
      <c r="R452" s="123">
        <v>45068</v>
      </c>
      <c r="S452" s="51" t="s">
        <v>6</v>
      </c>
      <c r="T452" s="51">
        <v>1</v>
      </c>
    </row>
    <row r="453" spans="1:20" s="66" customFormat="1" ht="101.25">
      <c r="A453" s="118">
        <f t="shared" si="9"/>
        <v>451</v>
      </c>
      <c r="B453" s="109" t="s">
        <v>1049</v>
      </c>
      <c r="C453" s="109" t="s">
        <v>1050</v>
      </c>
      <c r="D453" s="108" t="s">
        <v>1093</v>
      </c>
      <c r="E453" s="122">
        <v>3000000</v>
      </c>
      <c r="F453" s="51" t="s">
        <v>92</v>
      </c>
      <c r="G453" s="131">
        <v>44562</v>
      </c>
      <c r="H453" s="131">
        <v>44896</v>
      </c>
      <c r="I453" s="119">
        <f>IFERROR(IF(Energy[[#This Row],[Start date]]="","0",DATEDIF(Energy[[#This Row],[Start date]],Energy[[#This Row],[End date]],"m")+1),"Open-ended")</f>
        <v>12</v>
      </c>
      <c r="J453" s="114" t="s">
        <v>54</v>
      </c>
      <c r="K453" s="114" t="s">
        <v>55</v>
      </c>
      <c r="L453" s="114" t="s">
        <v>56</v>
      </c>
      <c r="M453" s="114"/>
      <c r="N453" s="51" t="s">
        <v>903</v>
      </c>
      <c r="O453" s="106">
        <f>IF(Energy[[#This Row],[Currency]]="USD",E453,IF(AND(Energy[[#This Row],[Currency]]="EUR",VLOOKUP(Energy[[#This Row],[ISO]],'EXCH to USD 2022'!A:D,4,FALSE)="N"),(E453/'EXCH to USD 2022'!$F$25),E453/VLOOKUP(C453,'EXCH to USD 2022'!A:F,3,FALSE)))</f>
        <v>3153342.3063440542</v>
      </c>
      <c r="P453" s="114" t="s">
        <v>1094</v>
      </c>
      <c r="Q453" s="114" t="s">
        <v>1053</v>
      </c>
      <c r="R453" s="123">
        <v>45068</v>
      </c>
      <c r="S453" s="51" t="s">
        <v>6</v>
      </c>
      <c r="T453" s="51">
        <v>1</v>
      </c>
    </row>
    <row r="454" spans="1:20" s="66" customFormat="1" ht="67.5">
      <c r="A454" s="118">
        <f t="shared" si="9"/>
        <v>452</v>
      </c>
      <c r="B454" s="109" t="s">
        <v>1049</v>
      </c>
      <c r="C454" s="109" t="s">
        <v>1050</v>
      </c>
      <c r="D454" s="108" t="s">
        <v>1095</v>
      </c>
      <c r="E454" s="125">
        <v>60000000</v>
      </c>
      <c r="F454" s="51" t="s">
        <v>92</v>
      </c>
      <c r="G454" s="126">
        <v>44562</v>
      </c>
      <c r="H454" s="126">
        <v>44896</v>
      </c>
      <c r="I454" s="119">
        <f>IFERROR(IF(Energy[[#This Row],[Start date]]="","0",DATEDIF(Energy[[#This Row],[Start date]],Energy[[#This Row],[End date]],"m")+1),"Open-ended")</f>
        <v>12</v>
      </c>
      <c r="J454" s="110" t="s">
        <v>107</v>
      </c>
      <c r="K454" s="110"/>
      <c r="L454" s="110" t="s">
        <v>56</v>
      </c>
      <c r="M454" s="114"/>
      <c r="N454" s="51" t="s">
        <v>57</v>
      </c>
      <c r="O454" s="106">
        <f>IF(Energy[[#This Row],[Currency]]="USD",E454,IF(AND(Energy[[#This Row],[Currency]]="EUR",VLOOKUP(Energy[[#This Row],[ISO]],'EXCH to USD 2022'!A:D,4,FALSE)="N"),(E454/'EXCH to USD 2022'!$F$25),E454/VLOOKUP(C454,'EXCH to USD 2022'!A:F,3,FALSE)))</f>
        <v>63066846.126881085</v>
      </c>
      <c r="P454" s="110" t="s">
        <v>1096</v>
      </c>
      <c r="Q454" s="110" t="s">
        <v>1053</v>
      </c>
      <c r="R454" s="123">
        <v>45068</v>
      </c>
      <c r="S454" s="51" t="s">
        <v>6</v>
      </c>
      <c r="T454" s="51">
        <v>1</v>
      </c>
    </row>
    <row r="455" spans="1:20" s="66" customFormat="1" ht="22.5">
      <c r="A455" s="118">
        <f t="shared" si="9"/>
        <v>453</v>
      </c>
      <c r="B455" s="109" t="s">
        <v>1049</v>
      </c>
      <c r="C455" s="109" t="s">
        <v>1050</v>
      </c>
      <c r="D455" s="108" t="s">
        <v>1097</v>
      </c>
      <c r="E455" s="122">
        <v>109000000</v>
      </c>
      <c r="F455" s="51" t="s">
        <v>92</v>
      </c>
      <c r="G455" s="131">
        <v>44562</v>
      </c>
      <c r="H455" s="131">
        <v>44896</v>
      </c>
      <c r="I455" s="119">
        <f>IFERROR(IF(Energy[[#This Row],[Start date]]="","0",DATEDIF(Energy[[#This Row],[Start date]],Energy[[#This Row],[End date]],"m")+1),"Open-ended")</f>
        <v>12</v>
      </c>
      <c r="J455" s="114" t="s">
        <v>107</v>
      </c>
      <c r="K455" s="114"/>
      <c r="L455" s="114" t="s">
        <v>56</v>
      </c>
      <c r="M455" s="114" t="s">
        <v>171</v>
      </c>
      <c r="N455" s="51" t="s">
        <v>57</v>
      </c>
      <c r="O455" s="106">
        <f>IF(Energy[[#This Row],[Currency]]="USD",E455,IF(AND(Energy[[#This Row],[Currency]]="EUR",VLOOKUP(Energy[[#This Row],[ISO]],'EXCH to USD 2022'!A:D,4,FALSE)="N"),(E455/'EXCH to USD 2022'!$F$25),E455/VLOOKUP(C455,'EXCH to USD 2022'!A:F,3,FALSE)))</f>
        <v>114571437.13050063</v>
      </c>
      <c r="P455" s="109" t="s">
        <v>1063</v>
      </c>
      <c r="Q455" s="114"/>
      <c r="R455" s="123">
        <v>45068</v>
      </c>
      <c r="S455" s="51" t="s">
        <v>6</v>
      </c>
      <c r="T455" s="51">
        <v>1</v>
      </c>
    </row>
    <row r="456" spans="1:20" s="66" customFormat="1" ht="56.25">
      <c r="A456" s="118">
        <f t="shared" si="9"/>
        <v>454</v>
      </c>
      <c r="B456" s="109" t="s">
        <v>1049</v>
      </c>
      <c r="C456" s="109" t="s">
        <v>1050</v>
      </c>
      <c r="D456" s="108" t="s">
        <v>1098</v>
      </c>
      <c r="E456" s="125">
        <v>27000000</v>
      </c>
      <c r="F456" s="51" t="s">
        <v>92</v>
      </c>
      <c r="G456" s="126">
        <v>44562</v>
      </c>
      <c r="H456" s="126">
        <v>44896</v>
      </c>
      <c r="I456" s="119">
        <f>IFERROR(IF(Energy[[#This Row],[Start date]]="","0",DATEDIF(Energy[[#This Row],[Start date]],Energy[[#This Row],[End date]],"m")+1),"Open-ended")</f>
        <v>12</v>
      </c>
      <c r="J456" s="114" t="s">
        <v>70</v>
      </c>
      <c r="K456" s="110" t="s">
        <v>55</v>
      </c>
      <c r="L456" s="110" t="s">
        <v>56</v>
      </c>
      <c r="M456" s="114"/>
      <c r="N456" s="51" t="s">
        <v>57</v>
      </c>
      <c r="O456" s="106">
        <f>IF(Energy[[#This Row],[Currency]]="USD",E456,IF(AND(Energy[[#This Row],[Currency]]="EUR",VLOOKUP(Energy[[#This Row],[ISO]],'EXCH to USD 2022'!A:D,4,FALSE)="N"),(E456/'EXCH to USD 2022'!$F$25),E456/VLOOKUP(C456,'EXCH to USD 2022'!A:F,3,FALSE)))</f>
        <v>28380080.757096488</v>
      </c>
      <c r="P456" s="110" t="s">
        <v>1099</v>
      </c>
      <c r="Q456" s="110" t="s">
        <v>1053</v>
      </c>
      <c r="R456" s="123">
        <v>45068</v>
      </c>
      <c r="S456" s="51" t="s">
        <v>6</v>
      </c>
      <c r="T456" s="51">
        <v>1</v>
      </c>
    </row>
    <row r="457" spans="1:20" s="66" customFormat="1" ht="22.5">
      <c r="A457" s="118">
        <f t="shared" si="9"/>
        <v>455</v>
      </c>
      <c r="B457" s="109" t="s">
        <v>1049</v>
      </c>
      <c r="C457" s="109" t="s">
        <v>1050</v>
      </c>
      <c r="D457" s="108" t="s">
        <v>1100</v>
      </c>
      <c r="E457" s="125">
        <v>174000000</v>
      </c>
      <c r="F457" s="51" t="s">
        <v>92</v>
      </c>
      <c r="G457" s="126">
        <v>44562</v>
      </c>
      <c r="H457" s="126">
        <v>44896</v>
      </c>
      <c r="I457" s="119">
        <f>IFERROR(IF(Energy[[#This Row],[Start date]]="","0",DATEDIF(Energy[[#This Row],[Start date]],Energy[[#This Row],[End date]],"m")+1),"Open-ended")</f>
        <v>12</v>
      </c>
      <c r="J457" s="110" t="s">
        <v>107</v>
      </c>
      <c r="K457" s="110"/>
      <c r="L457" s="110" t="s">
        <v>98</v>
      </c>
      <c r="M457" s="114"/>
      <c r="N457" s="51" t="s">
        <v>57</v>
      </c>
      <c r="O457" s="106">
        <f>IF(Energy[[#This Row],[Currency]]="USD",E457,IF(AND(Energy[[#This Row],[Currency]]="EUR",VLOOKUP(Energy[[#This Row],[ISO]],'EXCH to USD 2022'!A:D,4,FALSE)="N"),(E457/'EXCH to USD 2022'!$F$25),E457/VLOOKUP(C457,'EXCH to USD 2022'!A:F,3,FALSE)))</f>
        <v>182893853.76795515</v>
      </c>
      <c r="P457" s="109" t="s">
        <v>1063</v>
      </c>
      <c r="Q457" s="110" t="s">
        <v>1053</v>
      </c>
      <c r="R457" s="123">
        <v>45068</v>
      </c>
      <c r="S457" s="51" t="s">
        <v>6</v>
      </c>
      <c r="T457" s="51">
        <v>1</v>
      </c>
    </row>
    <row r="458" spans="1:20" s="66" customFormat="1" ht="90">
      <c r="A458" s="118">
        <f t="shared" si="9"/>
        <v>456</v>
      </c>
      <c r="B458" s="109" t="s">
        <v>1049</v>
      </c>
      <c r="C458" s="109" t="s">
        <v>1050</v>
      </c>
      <c r="D458" s="108" t="s">
        <v>1101</v>
      </c>
      <c r="E458" s="125">
        <v>95000000</v>
      </c>
      <c r="F458" s="51" t="s">
        <v>92</v>
      </c>
      <c r="G458" s="126">
        <v>44562</v>
      </c>
      <c r="H458" s="126">
        <v>44896</v>
      </c>
      <c r="I458" s="119">
        <f>IFERROR(IF(Energy[[#This Row],[Start date]]="","0",DATEDIF(Energy[[#This Row],[Start date]],Energy[[#This Row],[End date]],"m")+1),"Open-ended")</f>
        <v>12</v>
      </c>
      <c r="J458" s="110" t="s">
        <v>107</v>
      </c>
      <c r="K458" s="110"/>
      <c r="L458" s="110" t="s">
        <v>56</v>
      </c>
      <c r="M458" s="114"/>
      <c r="N458" s="51" t="s">
        <v>57</v>
      </c>
      <c r="O458" s="106">
        <f>IF(Energy[[#This Row],[Currency]]="USD",E458,IF(AND(Energy[[#This Row],[Currency]]="EUR",VLOOKUP(Energy[[#This Row],[ISO]],'EXCH to USD 2022'!A:D,4,FALSE)="N"),(E458/'EXCH to USD 2022'!$F$25),E458/VLOOKUP(C458,'EXCH to USD 2022'!A:F,3,FALSE)))</f>
        <v>99855839.700895056</v>
      </c>
      <c r="P458" s="110" t="s">
        <v>1102</v>
      </c>
      <c r="Q458" s="110" t="s">
        <v>1053</v>
      </c>
      <c r="R458" s="123">
        <v>45068</v>
      </c>
      <c r="S458" s="51" t="s">
        <v>6</v>
      </c>
      <c r="T458" s="51">
        <v>1</v>
      </c>
    </row>
    <row r="459" spans="1:20" s="66" customFormat="1" ht="113.25" thickBot="1">
      <c r="A459" s="118">
        <f t="shared" si="9"/>
        <v>457</v>
      </c>
      <c r="B459" s="109" t="s">
        <v>1049</v>
      </c>
      <c r="C459" s="109" t="s">
        <v>1050</v>
      </c>
      <c r="D459" s="108" t="s">
        <v>1103</v>
      </c>
      <c r="E459" s="128">
        <v>35000000</v>
      </c>
      <c r="F459" s="51" t="s">
        <v>92</v>
      </c>
      <c r="G459" s="135">
        <v>44562</v>
      </c>
      <c r="H459" s="126">
        <v>45100</v>
      </c>
      <c r="I459" s="119">
        <f>IFERROR(IF(Energy[[#This Row],[Start date]]="","0",DATEDIF(Energy[[#This Row],[Start date]],Energy[[#This Row],[End date]],"m")+1),"Open-ended")</f>
        <v>18</v>
      </c>
      <c r="J459" s="114" t="s">
        <v>70</v>
      </c>
      <c r="K459" s="136" t="s">
        <v>55</v>
      </c>
      <c r="L459" s="136" t="s">
        <v>56</v>
      </c>
      <c r="M459" s="114"/>
      <c r="N459" s="51" t="s">
        <v>57</v>
      </c>
      <c r="O459" s="106">
        <f>IF(Energy[[#This Row],[Currency]]="USD",E459,IF(AND(Energy[[#This Row],[Currency]]="EUR",VLOOKUP(Energy[[#This Row],[ISO]],'EXCH to USD 2022'!A:D,4,FALSE)="N"),(E459/'EXCH to USD 2022'!$F$25),E459/VLOOKUP(C459,'EXCH to USD 2022'!A:F,3,FALSE)))</f>
        <v>36788993.574013963</v>
      </c>
      <c r="P459" s="136" t="s">
        <v>1104</v>
      </c>
      <c r="Q459" s="136" t="s">
        <v>1053</v>
      </c>
      <c r="R459" s="123">
        <v>45068</v>
      </c>
      <c r="S459" s="51" t="s">
        <v>6</v>
      </c>
      <c r="T459" s="51">
        <v>1</v>
      </c>
    </row>
    <row r="460" spans="1:20" s="66" customFormat="1" ht="23.25" thickBot="1">
      <c r="A460" s="118">
        <f t="shared" si="9"/>
        <v>458</v>
      </c>
      <c r="B460" s="109" t="s">
        <v>1049</v>
      </c>
      <c r="C460" s="109" t="s">
        <v>1050</v>
      </c>
      <c r="D460" s="108" t="s">
        <v>1105</v>
      </c>
      <c r="E460" s="129">
        <v>520000000</v>
      </c>
      <c r="F460" s="51" t="s">
        <v>92</v>
      </c>
      <c r="G460" s="137">
        <v>44562</v>
      </c>
      <c r="H460" s="126">
        <v>44896</v>
      </c>
      <c r="I460" s="119">
        <f>IFERROR(IF(Energy[[#This Row],[Start date]]="","0",DATEDIF(Energy[[#This Row],[Start date]],Energy[[#This Row],[End date]],"m")+1),"Open-ended")</f>
        <v>12</v>
      </c>
      <c r="J460" s="138" t="s">
        <v>107</v>
      </c>
      <c r="K460" s="138"/>
      <c r="L460" s="138" t="s">
        <v>98</v>
      </c>
      <c r="M460" s="114"/>
      <c r="N460" s="51" t="s">
        <v>57</v>
      </c>
      <c r="O460" s="106">
        <f>IF(Energy[[#This Row],[Currency]]="USD",E460,IF(AND(Energy[[#This Row],[Currency]]="EUR",VLOOKUP(Energy[[#This Row],[ISO]],'EXCH to USD 2022'!A:D,4,FALSE)="N"),(E460/'EXCH to USD 2022'!$F$25),E460/VLOOKUP(C460,'EXCH to USD 2022'!A:F,3,FALSE)))</f>
        <v>546579333.09963608</v>
      </c>
      <c r="P460" s="109" t="s">
        <v>1063</v>
      </c>
      <c r="Q460" s="139" t="s">
        <v>1106</v>
      </c>
      <c r="R460" s="123">
        <v>45068</v>
      </c>
      <c r="S460" s="51" t="s">
        <v>6</v>
      </c>
      <c r="T460" s="51">
        <v>1</v>
      </c>
    </row>
    <row r="461" spans="1:20" s="66" customFormat="1" ht="22.5">
      <c r="A461" s="118">
        <f t="shared" si="9"/>
        <v>459</v>
      </c>
      <c r="B461" s="109" t="s">
        <v>1049</v>
      </c>
      <c r="C461" s="109" t="s">
        <v>1050</v>
      </c>
      <c r="D461" s="108" t="s">
        <v>1107</v>
      </c>
      <c r="E461" s="127">
        <v>17000000</v>
      </c>
      <c r="F461" s="51" t="s">
        <v>92</v>
      </c>
      <c r="G461" s="134">
        <v>44562</v>
      </c>
      <c r="H461" s="126">
        <v>44896</v>
      </c>
      <c r="I461" s="119">
        <f>IFERROR(IF(Energy[[#This Row],[Start date]]="","0",DATEDIF(Energy[[#This Row],[Start date]],Energy[[#This Row],[End date]],"m")+1),"Open-ended")</f>
        <v>12</v>
      </c>
      <c r="J461" s="114" t="s">
        <v>70</v>
      </c>
      <c r="K461" s="111" t="s">
        <v>55</v>
      </c>
      <c r="L461" s="111" t="s">
        <v>98</v>
      </c>
      <c r="M461" s="114"/>
      <c r="N461" s="51" t="s">
        <v>57</v>
      </c>
      <c r="O461" s="106">
        <f>IF(Energy[[#This Row],[Currency]]="USD",E461,IF(AND(Energy[[#This Row],[Currency]]="EUR",VLOOKUP(Energy[[#This Row],[ISO]],'EXCH to USD 2022'!A:D,4,FALSE)="N"),(E461/'EXCH to USD 2022'!$F$25),E461/VLOOKUP(C461,'EXCH to USD 2022'!A:F,3,FALSE)))</f>
        <v>17868939.735949639</v>
      </c>
      <c r="P461" s="109" t="s">
        <v>1063</v>
      </c>
      <c r="Q461" s="111" t="s">
        <v>1053</v>
      </c>
      <c r="R461" s="123">
        <v>45068</v>
      </c>
      <c r="S461" s="51" t="s">
        <v>6</v>
      </c>
      <c r="T461" s="51">
        <v>2</v>
      </c>
    </row>
    <row r="462" spans="1:20" s="66" customFormat="1" ht="90">
      <c r="A462" s="118">
        <f t="shared" si="9"/>
        <v>460</v>
      </c>
      <c r="B462" s="109" t="s">
        <v>1049</v>
      </c>
      <c r="C462" s="109" t="s">
        <v>1050</v>
      </c>
      <c r="D462" s="108" t="s">
        <v>1108</v>
      </c>
      <c r="E462" s="87">
        <v>18000000</v>
      </c>
      <c r="F462" s="51" t="s">
        <v>92</v>
      </c>
      <c r="G462" s="130">
        <v>44621</v>
      </c>
      <c r="H462" s="130">
        <v>44682</v>
      </c>
      <c r="I462" s="119">
        <f>IFERROR(IF(Energy[[#This Row],[Start date]]="","0",DATEDIF(Energy[[#This Row],[Start date]],Energy[[#This Row],[End date]],"m")+1),"Open-ended")</f>
        <v>3</v>
      </c>
      <c r="J462" s="114" t="s">
        <v>70</v>
      </c>
      <c r="K462" s="110" t="s">
        <v>55</v>
      </c>
      <c r="L462" s="110" t="s">
        <v>375</v>
      </c>
      <c r="M462" s="114"/>
      <c r="N462" s="51" t="s">
        <v>57</v>
      </c>
      <c r="O462" s="106">
        <f>IF(Energy[[#This Row],[Currency]]="USD",E462,IF(AND(Energy[[#This Row],[Currency]]="EUR",VLOOKUP(Energy[[#This Row],[ISO]],'EXCH to USD 2022'!A:D,4,FALSE)="N"),(E462/'EXCH to USD 2022'!$F$25),E462/VLOOKUP(C462,'EXCH to USD 2022'!A:F,3,FALSE)))</f>
        <v>18920053.838064324</v>
      </c>
      <c r="P462" s="109"/>
      <c r="Q462" s="105" t="s">
        <v>1109</v>
      </c>
      <c r="R462" s="123">
        <v>45068</v>
      </c>
      <c r="S462" s="51" t="s">
        <v>6</v>
      </c>
      <c r="T462" s="51">
        <v>2</v>
      </c>
    </row>
    <row r="463" spans="1:20" s="66" customFormat="1" ht="22.5">
      <c r="A463" s="118">
        <f t="shared" si="9"/>
        <v>461</v>
      </c>
      <c r="B463" s="109" t="s">
        <v>1049</v>
      </c>
      <c r="C463" s="109" t="s">
        <v>1050</v>
      </c>
      <c r="D463" s="108" t="s">
        <v>1110</v>
      </c>
      <c r="E463" s="125">
        <v>417000000</v>
      </c>
      <c r="F463" s="51" t="s">
        <v>92</v>
      </c>
      <c r="G463" s="126">
        <v>44621</v>
      </c>
      <c r="H463" s="126">
        <v>44835</v>
      </c>
      <c r="I463" s="119">
        <f>IFERROR(IF(Energy[[#This Row],[Start date]]="","0",DATEDIF(Energy[[#This Row],[Start date]],Energy[[#This Row],[End date]],"m")+1),"Open-ended")</f>
        <v>8</v>
      </c>
      <c r="J463" s="110" t="s">
        <v>48</v>
      </c>
      <c r="K463" s="110" t="s">
        <v>49</v>
      </c>
      <c r="L463" s="110" t="s">
        <v>98</v>
      </c>
      <c r="M463" s="114"/>
      <c r="N463" s="51" t="s">
        <v>1111</v>
      </c>
      <c r="O463" s="106">
        <f>IF(Energy[[#This Row],[Currency]]="USD",E463,IF(AND(Energy[[#This Row],[Currency]]="EUR",VLOOKUP(Energy[[#This Row],[ISO]],'EXCH to USD 2022'!A:D,4,FALSE)="N"),(E463/'EXCH to USD 2022'!$F$25),E463/VLOOKUP(C463,'EXCH to USD 2022'!A:F,3,FALSE)))</f>
        <v>438314580.58182353</v>
      </c>
      <c r="P463" s="109"/>
      <c r="Q463" s="110" t="s">
        <v>1106</v>
      </c>
      <c r="R463" s="123">
        <v>45068</v>
      </c>
      <c r="S463" s="51" t="s">
        <v>6</v>
      </c>
      <c r="T463" s="51">
        <v>2</v>
      </c>
    </row>
    <row r="464" spans="1:20" s="66" customFormat="1" ht="45">
      <c r="A464" s="118">
        <f t="shared" si="9"/>
        <v>462</v>
      </c>
      <c r="B464" s="109" t="s">
        <v>1049</v>
      </c>
      <c r="C464" s="109" t="s">
        <v>1050</v>
      </c>
      <c r="D464" s="108" t="s">
        <v>1112</v>
      </c>
      <c r="E464" s="87">
        <v>86000000</v>
      </c>
      <c r="F464" s="51" t="s">
        <v>92</v>
      </c>
      <c r="G464" s="130">
        <v>44621</v>
      </c>
      <c r="H464" s="130">
        <v>44652</v>
      </c>
      <c r="I464" s="119">
        <f>IFERROR(IF(Energy[[#This Row],[Start date]]="","0",DATEDIF(Energy[[#This Row],[Start date]],Energy[[#This Row],[End date]],"m")+1),"Open-ended")</f>
        <v>2</v>
      </c>
      <c r="J464" s="110" t="s">
        <v>54</v>
      </c>
      <c r="K464" s="110" t="s">
        <v>55</v>
      </c>
      <c r="L464" s="110" t="s">
        <v>56</v>
      </c>
      <c r="M464" s="114"/>
      <c r="N464" s="51" t="s">
        <v>903</v>
      </c>
      <c r="O464" s="106">
        <f>IF(Energy[[#This Row],[Currency]]="USD",E464,IF(AND(Energy[[#This Row],[Currency]]="EUR",VLOOKUP(Energy[[#This Row],[ISO]],'EXCH to USD 2022'!A:D,4,FALSE)="N"),(E464/'EXCH to USD 2022'!$F$25),E464/VLOOKUP(C464,'EXCH to USD 2022'!A:F,3,FALSE)))</f>
        <v>90395812.781862885</v>
      </c>
      <c r="P464" s="109"/>
      <c r="Q464" s="105" t="s">
        <v>1113</v>
      </c>
      <c r="R464" s="123">
        <v>45068</v>
      </c>
      <c r="S464" s="51" t="s">
        <v>6</v>
      </c>
      <c r="T464" s="51">
        <v>2</v>
      </c>
    </row>
    <row r="465" spans="1:20" s="66" customFormat="1" ht="33.75">
      <c r="A465" s="118">
        <f t="shared" si="9"/>
        <v>463</v>
      </c>
      <c r="B465" s="109" t="s">
        <v>1049</v>
      </c>
      <c r="C465" s="109" t="s">
        <v>1050</v>
      </c>
      <c r="D465" s="108" t="s">
        <v>1114</v>
      </c>
      <c r="E465" s="125">
        <v>54000000</v>
      </c>
      <c r="F465" s="51" t="s">
        <v>92</v>
      </c>
      <c r="G465" s="126">
        <v>44652</v>
      </c>
      <c r="H465" s="126">
        <v>44917</v>
      </c>
      <c r="I465" s="119">
        <f>IFERROR(IF(Energy[[#This Row],[Start date]]="","0",DATEDIF(Energy[[#This Row],[Start date]],Energy[[#This Row],[End date]],"m")+1),"Open-ended")</f>
        <v>9</v>
      </c>
      <c r="J465" s="112" t="s">
        <v>107</v>
      </c>
      <c r="K465" s="110"/>
      <c r="L465" s="110" t="s">
        <v>98</v>
      </c>
      <c r="M465" s="114"/>
      <c r="N465" s="51" t="s">
        <v>57</v>
      </c>
      <c r="O465" s="106">
        <f>IF(Energy[[#This Row],[Currency]]="USD",E465,IF(AND(Energy[[#This Row],[Currency]]="EUR",VLOOKUP(Energy[[#This Row],[ISO]],'EXCH to USD 2022'!A:D,4,FALSE)="N"),(E465/'EXCH to USD 2022'!$F$25),E465/VLOOKUP(C465,'EXCH to USD 2022'!A:F,3,FALSE)))</f>
        <v>56760161.514192976</v>
      </c>
      <c r="P465" s="109" t="s">
        <v>1063</v>
      </c>
      <c r="Q465" s="113" t="s">
        <v>1115</v>
      </c>
      <c r="R465" s="123">
        <v>45068</v>
      </c>
      <c r="S465" s="51" t="s">
        <v>6</v>
      </c>
      <c r="T465" s="51">
        <v>2</v>
      </c>
    </row>
    <row r="466" spans="1:20" s="66" customFormat="1" ht="45">
      <c r="A466" s="118">
        <f t="shared" si="9"/>
        <v>464</v>
      </c>
      <c r="B466" s="109" t="s">
        <v>1049</v>
      </c>
      <c r="C466" s="109" t="s">
        <v>1050</v>
      </c>
      <c r="D466" s="108" t="s">
        <v>1116</v>
      </c>
      <c r="E466" s="125">
        <v>4000000</v>
      </c>
      <c r="F466" s="51" t="s">
        <v>92</v>
      </c>
      <c r="G466" s="126">
        <v>44652</v>
      </c>
      <c r="H466" s="126">
        <v>44917</v>
      </c>
      <c r="I466" s="119">
        <f>IFERROR(IF(Energy[[#This Row],[Start date]]="","0",DATEDIF(Energy[[#This Row],[Start date]],Energy[[#This Row],[End date]],"m")+1),"Open-ended")</f>
        <v>9</v>
      </c>
      <c r="J466" s="114" t="s">
        <v>70</v>
      </c>
      <c r="K466" s="110" t="s">
        <v>55</v>
      </c>
      <c r="L466" s="110" t="s">
        <v>56</v>
      </c>
      <c r="M466" s="114"/>
      <c r="N466" s="51" t="s">
        <v>57</v>
      </c>
      <c r="O466" s="106">
        <f>IF(Energy[[#This Row],[Currency]]="USD",E466,IF(AND(Energy[[#This Row],[Currency]]="EUR",VLOOKUP(Energy[[#This Row],[ISO]],'EXCH to USD 2022'!A:D,4,FALSE)="N"),(E466/'EXCH to USD 2022'!$F$25),E466/VLOOKUP(C466,'EXCH to USD 2022'!A:F,3,FALSE)))</f>
        <v>4204456.4084587386</v>
      </c>
      <c r="P466" s="109" t="s">
        <v>1063</v>
      </c>
      <c r="Q466" s="110" t="s">
        <v>1053</v>
      </c>
      <c r="R466" s="123">
        <v>45068</v>
      </c>
      <c r="S466" s="51" t="s">
        <v>6</v>
      </c>
      <c r="T466" s="51">
        <v>2</v>
      </c>
    </row>
    <row r="467" spans="1:20" s="66" customFormat="1" ht="45">
      <c r="A467" s="118">
        <f t="shared" si="9"/>
        <v>465</v>
      </c>
      <c r="B467" s="109" t="s">
        <v>1049</v>
      </c>
      <c r="C467" s="109" t="s">
        <v>1050</v>
      </c>
      <c r="D467" s="108" t="s">
        <v>1117</v>
      </c>
      <c r="E467" s="125">
        <v>46000000</v>
      </c>
      <c r="F467" s="51" t="s">
        <v>92</v>
      </c>
      <c r="G467" s="126">
        <v>44682</v>
      </c>
      <c r="H467" s="126">
        <v>44835</v>
      </c>
      <c r="I467" s="119">
        <f>IFERROR(IF(Energy[[#This Row],[Start date]]="","0",DATEDIF(Energy[[#This Row],[Start date]],Energy[[#This Row],[End date]],"m")+1),"Open-ended")</f>
        <v>6</v>
      </c>
      <c r="J467" s="110" t="s">
        <v>48</v>
      </c>
      <c r="K467" s="110" t="s">
        <v>49</v>
      </c>
      <c r="L467" s="110" t="s">
        <v>98</v>
      </c>
      <c r="M467" s="114"/>
      <c r="N467" s="51" t="s">
        <v>94</v>
      </c>
      <c r="O467" s="106">
        <f>IF(Energy[[#This Row],[Currency]]="USD",E467,IF(AND(Energy[[#This Row],[Currency]]="EUR",VLOOKUP(Energy[[#This Row],[ISO]],'EXCH to USD 2022'!A:D,4,FALSE)="N"),(E467/'EXCH to USD 2022'!$F$25),E467/VLOOKUP(C467,'EXCH to USD 2022'!A:F,3,FALSE)))</f>
        <v>48351248.697275497</v>
      </c>
      <c r="P467" s="109"/>
      <c r="Q467" s="110" t="s">
        <v>1118</v>
      </c>
      <c r="R467" s="123">
        <v>45068</v>
      </c>
      <c r="S467" s="51" t="s">
        <v>6</v>
      </c>
      <c r="T467" s="51">
        <v>2</v>
      </c>
    </row>
    <row r="468" spans="1:20" s="66" customFormat="1" ht="22.5">
      <c r="A468" s="118">
        <f t="shared" si="9"/>
        <v>466</v>
      </c>
      <c r="B468" s="109" t="s">
        <v>1049</v>
      </c>
      <c r="C468" s="109" t="s">
        <v>1050</v>
      </c>
      <c r="D468" s="108" t="s">
        <v>1119</v>
      </c>
      <c r="E468" s="125">
        <v>26000000</v>
      </c>
      <c r="F468" s="51" t="s">
        <v>92</v>
      </c>
      <c r="G468" s="126">
        <v>44713</v>
      </c>
      <c r="H468" s="126">
        <v>44805</v>
      </c>
      <c r="I468" s="119">
        <f>IFERROR(IF(Energy[[#This Row],[Start date]]="","0",DATEDIF(Energy[[#This Row],[Start date]],Energy[[#This Row],[End date]],"m")+1),"Open-ended")</f>
        <v>4</v>
      </c>
      <c r="J468" s="110" t="s">
        <v>107</v>
      </c>
      <c r="K468" s="110"/>
      <c r="L468" s="110" t="s">
        <v>56</v>
      </c>
      <c r="M468" s="114"/>
      <c r="N468" s="51" t="s">
        <v>57</v>
      </c>
      <c r="O468" s="106">
        <f>IF(Energy[[#This Row],[Currency]]="USD",E468,IF(AND(Energy[[#This Row],[Currency]]="EUR",VLOOKUP(Energy[[#This Row],[ISO]],'EXCH to USD 2022'!A:D,4,FALSE)="N"),(E468/'EXCH to USD 2022'!$F$25),E468/VLOOKUP(C468,'EXCH to USD 2022'!A:F,3,FALSE)))</f>
        <v>27328966.654981803</v>
      </c>
      <c r="P468" s="109"/>
      <c r="Q468" s="110" t="s">
        <v>1053</v>
      </c>
      <c r="R468" s="123">
        <v>45068</v>
      </c>
      <c r="S468" s="51" t="s">
        <v>6</v>
      </c>
      <c r="T468" s="51">
        <v>2</v>
      </c>
    </row>
    <row r="469" spans="1:20" s="66" customFormat="1" ht="90">
      <c r="A469" s="118">
        <f t="shared" si="9"/>
        <v>467</v>
      </c>
      <c r="B469" s="109" t="s">
        <v>1049</v>
      </c>
      <c r="C469" s="109" t="s">
        <v>1050</v>
      </c>
      <c r="D469" s="108" t="s">
        <v>1120</v>
      </c>
      <c r="E469" s="87">
        <v>1300000000</v>
      </c>
      <c r="F469" s="51" t="s">
        <v>92</v>
      </c>
      <c r="G469" s="130">
        <v>44805</v>
      </c>
      <c r="H469" s="130">
        <v>45047</v>
      </c>
      <c r="I469" s="119">
        <f>IFERROR(IF(Energy[[#This Row],[Start date]]="","0",DATEDIF(Energy[[#This Row],[Start date]],Energy[[#This Row],[End date]],"m")+1),"Open-ended")</f>
        <v>9</v>
      </c>
      <c r="J469" s="112" t="s">
        <v>54</v>
      </c>
      <c r="K469" s="112" t="s">
        <v>55</v>
      </c>
      <c r="L469" s="112" t="s">
        <v>276</v>
      </c>
      <c r="M469" s="114"/>
      <c r="N469" s="51" t="s">
        <v>57</v>
      </c>
      <c r="O469" s="106">
        <f>IF(Energy[[#This Row],[Currency]]="USD",E469,IF(AND(Energy[[#This Row],[Currency]]="EUR",VLOOKUP(Energy[[#This Row],[ISO]],'EXCH to USD 2022'!A:D,4,FALSE)="N"),(E469/'EXCH to USD 2022'!$F$25),E469/VLOOKUP(C469,'EXCH to USD 2022'!A:F,3,FALSE)))</f>
        <v>1366448332.7490902</v>
      </c>
      <c r="P469" s="109"/>
      <c r="Q469" s="113" t="s">
        <v>1121</v>
      </c>
      <c r="R469" s="123">
        <v>45068</v>
      </c>
      <c r="S469" s="51" t="s">
        <v>6</v>
      </c>
      <c r="T469" s="51">
        <v>3</v>
      </c>
    </row>
    <row r="470" spans="1:20" s="66" customFormat="1" ht="45">
      <c r="A470" s="118">
        <f t="shared" si="9"/>
        <v>468</v>
      </c>
      <c r="B470" s="109" t="s">
        <v>1049</v>
      </c>
      <c r="C470" s="109" t="s">
        <v>1050</v>
      </c>
      <c r="D470" s="108" t="s">
        <v>1122</v>
      </c>
      <c r="E470" s="125">
        <v>106000000</v>
      </c>
      <c r="F470" s="51" t="s">
        <v>92</v>
      </c>
      <c r="G470" s="126">
        <v>44805</v>
      </c>
      <c r="H470" s="126">
        <v>45078</v>
      </c>
      <c r="I470" s="119">
        <f>IFERROR(IF(Energy[[#This Row],[Start date]]="","0",DATEDIF(Energy[[#This Row],[Start date]],Energy[[#This Row],[End date]],"m")+1),"Open-ended")</f>
        <v>10</v>
      </c>
      <c r="J470" s="110" t="s">
        <v>70</v>
      </c>
      <c r="K470" s="110" t="s">
        <v>55</v>
      </c>
      <c r="L470" s="110" t="s">
        <v>98</v>
      </c>
      <c r="M470" s="114"/>
      <c r="N470" s="51" t="s">
        <v>57</v>
      </c>
      <c r="O470" s="106">
        <f>IF(Energy[[#This Row],[Currency]]="USD",E470,IF(AND(Energy[[#This Row],[Currency]]="EUR",VLOOKUP(Energy[[#This Row],[ISO]],'EXCH to USD 2022'!A:D,4,FALSE)="N"),(E470/'EXCH to USD 2022'!$F$25),E470/VLOOKUP(C470,'EXCH to USD 2022'!A:F,3,FALSE)))</f>
        <v>111418094.82415658</v>
      </c>
      <c r="P470" s="109"/>
      <c r="Q470" s="105" t="s">
        <v>1123</v>
      </c>
      <c r="R470" s="123">
        <v>45068</v>
      </c>
      <c r="S470" s="51" t="s">
        <v>6</v>
      </c>
      <c r="T470" s="51">
        <v>3</v>
      </c>
    </row>
    <row r="471" spans="1:20" s="66" customFormat="1" ht="22.5">
      <c r="A471" s="118">
        <f t="shared" si="9"/>
        <v>469</v>
      </c>
      <c r="B471" s="109" t="s">
        <v>1049</v>
      </c>
      <c r="C471" s="109" t="s">
        <v>1050</v>
      </c>
      <c r="D471" s="108" t="s">
        <v>1124</v>
      </c>
      <c r="E471" s="125">
        <v>3000000</v>
      </c>
      <c r="F471" s="51" t="s">
        <v>92</v>
      </c>
      <c r="G471" s="126">
        <v>44805</v>
      </c>
      <c r="H471" s="126">
        <v>45078</v>
      </c>
      <c r="I471" s="119">
        <f>IFERROR(IF(Energy[[#This Row],[Start date]]="","0",DATEDIF(Energy[[#This Row],[Start date]],Energy[[#This Row],[End date]],"m")+1),"Open-ended")</f>
        <v>10</v>
      </c>
      <c r="J471" s="110" t="s">
        <v>107</v>
      </c>
      <c r="K471" s="110"/>
      <c r="L471" s="110" t="s">
        <v>56</v>
      </c>
      <c r="M471" s="114"/>
      <c r="N471" s="51" t="s">
        <v>57</v>
      </c>
      <c r="O471" s="106">
        <f>IF(Energy[[#This Row],[Currency]]="USD",E471,IF(AND(Energy[[#This Row],[Currency]]="EUR",VLOOKUP(Energy[[#This Row],[ISO]],'EXCH to USD 2022'!A:D,4,FALSE)="N"),(E471/'EXCH to USD 2022'!$F$25),E471/VLOOKUP(C471,'EXCH to USD 2022'!A:F,3,FALSE)))</f>
        <v>3153342.3063440542</v>
      </c>
      <c r="P471" s="109"/>
      <c r="Q471" s="110" t="s">
        <v>1053</v>
      </c>
      <c r="R471" s="123">
        <v>45068</v>
      </c>
      <c r="S471" s="51" t="s">
        <v>6</v>
      </c>
      <c r="T471" s="51">
        <v>2</v>
      </c>
    </row>
    <row r="472" spans="1:20" s="66" customFormat="1" ht="22.5">
      <c r="A472" s="118">
        <f t="shared" si="9"/>
        <v>470</v>
      </c>
      <c r="B472" s="109" t="s">
        <v>1049</v>
      </c>
      <c r="C472" s="109" t="s">
        <v>1050</v>
      </c>
      <c r="D472" s="108" t="s">
        <v>1125</v>
      </c>
      <c r="E472" s="125">
        <v>18000000</v>
      </c>
      <c r="F472" s="51" t="s">
        <v>92</v>
      </c>
      <c r="G472" s="126">
        <v>44805</v>
      </c>
      <c r="H472" s="126">
        <v>45078</v>
      </c>
      <c r="I472" s="119">
        <f>IFERROR(IF(Energy[[#This Row],[Start date]]="","0",DATEDIF(Energy[[#This Row],[Start date]],Energy[[#This Row],[End date]],"m")+1),"Open-ended")</f>
        <v>10</v>
      </c>
      <c r="J472" s="110" t="s">
        <v>107</v>
      </c>
      <c r="K472" s="110"/>
      <c r="L472" s="110" t="s">
        <v>56</v>
      </c>
      <c r="M472" s="114"/>
      <c r="N472" s="51" t="s">
        <v>57</v>
      </c>
      <c r="O472" s="106">
        <f>IF(Energy[[#This Row],[Currency]]="USD",E472,IF(AND(Energy[[#This Row],[Currency]]="EUR",VLOOKUP(Energy[[#This Row],[ISO]],'EXCH to USD 2022'!A:D,4,FALSE)="N"),(E472/'EXCH to USD 2022'!$F$25),E472/VLOOKUP(C472,'EXCH to USD 2022'!A:F,3,FALSE)))</f>
        <v>18920053.838064324</v>
      </c>
      <c r="P472" s="109"/>
      <c r="Q472" s="110" t="s">
        <v>1053</v>
      </c>
      <c r="R472" s="123">
        <v>45068</v>
      </c>
      <c r="S472" s="51" t="s">
        <v>6</v>
      </c>
      <c r="T472" s="51">
        <v>2</v>
      </c>
    </row>
    <row r="473" spans="1:20" s="66" customFormat="1" ht="22.5">
      <c r="A473" s="118">
        <f t="shared" si="9"/>
        <v>471</v>
      </c>
      <c r="B473" s="109" t="s">
        <v>1049</v>
      </c>
      <c r="C473" s="109" t="s">
        <v>1050</v>
      </c>
      <c r="D473" s="108" t="s">
        <v>1126</v>
      </c>
      <c r="E473" s="125">
        <v>10000000</v>
      </c>
      <c r="F473" s="51" t="s">
        <v>92</v>
      </c>
      <c r="G473" s="126">
        <v>44805</v>
      </c>
      <c r="H473" s="126">
        <v>45078</v>
      </c>
      <c r="I473" s="119">
        <f>IFERROR(IF(Energy[[#This Row],[Start date]]="","0",DATEDIF(Energy[[#This Row],[Start date]],Energy[[#This Row],[End date]],"m")+1),"Open-ended")</f>
        <v>10</v>
      </c>
      <c r="J473" s="110" t="s">
        <v>107</v>
      </c>
      <c r="K473" s="110"/>
      <c r="L473" s="110" t="s">
        <v>56</v>
      </c>
      <c r="M473" s="114"/>
      <c r="N473" s="51" t="s">
        <v>57</v>
      </c>
      <c r="O473" s="106">
        <f>IF(Energy[[#This Row],[Currency]]="USD",E473,IF(AND(Energy[[#This Row],[Currency]]="EUR",VLOOKUP(Energy[[#This Row],[ISO]],'EXCH to USD 2022'!A:D,4,FALSE)="N"),(E473/'EXCH to USD 2022'!$F$25),E473/VLOOKUP(C473,'EXCH to USD 2022'!A:F,3,FALSE)))</f>
        <v>10511141.021146847</v>
      </c>
      <c r="P473" s="109"/>
      <c r="Q473" s="110" t="s">
        <v>1053</v>
      </c>
      <c r="R473" s="123">
        <v>45068</v>
      </c>
      <c r="S473" s="51" t="s">
        <v>6</v>
      </c>
      <c r="T473" s="51">
        <v>2</v>
      </c>
    </row>
    <row r="474" spans="1:20" s="66" customFormat="1" ht="78.75">
      <c r="A474" s="118">
        <f t="shared" si="9"/>
        <v>472</v>
      </c>
      <c r="B474" s="109" t="s">
        <v>1049</v>
      </c>
      <c r="C474" s="109" t="s">
        <v>1050</v>
      </c>
      <c r="D474" s="108" t="s">
        <v>1127</v>
      </c>
      <c r="E474" s="125">
        <v>316000000</v>
      </c>
      <c r="F474" s="51" t="s">
        <v>92</v>
      </c>
      <c r="G474" s="126">
        <v>44835</v>
      </c>
      <c r="H474" s="126">
        <v>44835</v>
      </c>
      <c r="I474" s="119">
        <f>IFERROR(IF(Energy[[#This Row],[Start date]]="","0",DATEDIF(Energy[[#This Row],[Start date]],Energy[[#This Row],[End date]],"m")+1),"Open-ended")</f>
        <v>1</v>
      </c>
      <c r="J474" s="114" t="s">
        <v>70</v>
      </c>
      <c r="K474" s="110" t="s">
        <v>55</v>
      </c>
      <c r="L474" s="110" t="s">
        <v>56</v>
      </c>
      <c r="M474" s="114"/>
      <c r="N474" s="51" t="s">
        <v>57</v>
      </c>
      <c r="O474" s="106">
        <f>IF(Energy[[#This Row],[Currency]]="USD",E474,IF(AND(Energy[[#This Row],[Currency]]="EUR",VLOOKUP(Energy[[#This Row],[ISO]],'EXCH to USD 2022'!A:D,4,FALSE)="N"),(E474/'EXCH to USD 2022'!$F$25),E474/VLOOKUP(C474,'EXCH to USD 2022'!A:F,3,FALSE)))</f>
        <v>332152056.26824039</v>
      </c>
      <c r="P474" s="109"/>
      <c r="Q474" s="105" t="s">
        <v>1128</v>
      </c>
      <c r="R474" s="123">
        <v>45068</v>
      </c>
      <c r="S474" s="51" t="s">
        <v>6</v>
      </c>
      <c r="T474" s="51">
        <v>3</v>
      </c>
    </row>
    <row r="475" spans="1:20" s="66" customFormat="1" ht="22.5">
      <c r="A475" s="118">
        <f t="shared" si="9"/>
        <v>473</v>
      </c>
      <c r="B475" s="109" t="s">
        <v>1049</v>
      </c>
      <c r="C475" s="109" t="s">
        <v>1050</v>
      </c>
      <c r="D475" s="108" t="s">
        <v>1129</v>
      </c>
      <c r="E475" s="87">
        <v>1200000000</v>
      </c>
      <c r="F475" s="51" t="s">
        <v>92</v>
      </c>
      <c r="G475" s="130">
        <v>44866</v>
      </c>
      <c r="H475" s="130">
        <v>45017</v>
      </c>
      <c r="I475" s="119">
        <f>IFERROR(IF(Energy[[#This Row],[Start date]]="","0",DATEDIF(Energy[[#This Row],[Start date]],Energy[[#This Row],[End date]],"m")+1),"Open-ended")</f>
        <v>6</v>
      </c>
      <c r="J475" s="110" t="s">
        <v>54</v>
      </c>
      <c r="K475" s="110" t="s">
        <v>55</v>
      </c>
      <c r="L475" s="110" t="s">
        <v>98</v>
      </c>
      <c r="M475" s="114"/>
      <c r="N475" s="51" t="s">
        <v>86</v>
      </c>
      <c r="O475" s="106">
        <f>IF(Energy[[#This Row],[Currency]]="USD",E475,IF(AND(Energy[[#This Row],[Currency]]="EUR",VLOOKUP(Energy[[#This Row],[ISO]],'EXCH to USD 2022'!A:D,4,FALSE)="N"),(E475/'EXCH to USD 2022'!$F$25),E475/VLOOKUP(C475,'EXCH to USD 2022'!A:F,3,FALSE)))</f>
        <v>1261336922.5376217</v>
      </c>
      <c r="P475" s="109"/>
      <c r="Q475" s="105" t="s">
        <v>1058</v>
      </c>
      <c r="R475" s="123">
        <v>45068</v>
      </c>
      <c r="S475" s="51" t="s">
        <v>6</v>
      </c>
      <c r="T475" s="51">
        <v>3</v>
      </c>
    </row>
    <row r="476" spans="1:20" s="66" customFormat="1" ht="78.75">
      <c r="A476" s="118">
        <f t="shared" si="9"/>
        <v>474</v>
      </c>
      <c r="B476" s="109" t="s">
        <v>1049</v>
      </c>
      <c r="C476" s="109" t="s">
        <v>1050</v>
      </c>
      <c r="D476" s="108" t="s">
        <v>1130</v>
      </c>
      <c r="E476" s="87">
        <v>149000000</v>
      </c>
      <c r="F476" s="51" t="s">
        <v>92</v>
      </c>
      <c r="G476" s="130">
        <v>44866</v>
      </c>
      <c r="H476" s="130">
        <v>44866</v>
      </c>
      <c r="I476" s="119">
        <f>IFERROR(IF(Energy[[#This Row],[Start date]]="","0",DATEDIF(Energy[[#This Row],[Start date]],Energy[[#This Row],[End date]],"m")+1),"Open-ended")</f>
        <v>1</v>
      </c>
      <c r="J476" s="110" t="s">
        <v>54</v>
      </c>
      <c r="K476" s="110" t="s">
        <v>55</v>
      </c>
      <c r="L476" s="110" t="s">
        <v>56</v>
      </c>
      <c r="M476" s="114"/>
      <c r="N476" s="51" t="s">
        <v>903</v>
      </c>
      <c r="O476" s="106">
        <f>IF(Energy[[#This Row],[Currency]]="USD",E476,IF(AND(Energy[[#This Row],[Currency]]="EUR",VLOOKUP(Energy[[#This Row],[ISO]],'EXCH to USD 2022'!A:D,4,FALSE)="N"),(E476/'EXCH to USD 2022'!$F$25),E476/VLOOKUP(C476,'EXCH to USD 2022'!A:F,3,FALSE)))</f>
        <v>156616001.21508801</v>
      </c>
      <c r="P476" s="109"/>
      <c r="Q476" s="105" t="s">
        <v>1131</v>
      </c>
      <c r="R476" s="123">
        <v>45068</v>
      </c>
      <c r="S476" s="51" t="s">
        <v>6</v>
      </c>
      <c r="T476" s="51">
        <v>3</v>
      </c>
    </row>
    <row r="477" spans="1:20" s="66" customFormat="1" ht="22.5">
      <c r="A477" s="118">
        <f t="shared" si="9"/>
        <v>475</v>
      </c>
      <c r="B477" s="109" t="s">
        <v>1049</v>
      </c>
      <c r="C477" s="109" t="s">
        <v>1050</v>
      </c>
      <c r="D477" s="108" t="s">
        <v>1132</v>
      </c>
      <c r="E477" s="87">
        <v>281000000</v>
      </c>
      <c r="F477" s="51" t="s">
        <v>92</v>
      </c>
      <c r="G477" s="130">
        <v>44866</v>
      </c>
      <c r="H477" s="130">
        <v>44986</v>
      </c>
      <c r="I477" s="119">
        <f>IFERROR(IF(Energy[[#This Row],[Start date]]="","0",DATEDIF(Energy[[#This Row],[Start date]],Energy[[#This Row],[End date]],"m")+1),"Open-ended")</f>
        <v>5</v>
      </c>
      <c r="J477" s="114" t="s">
        <v>48</v>
      </c>
      <c r="K477" s="110" t="s">
        <v>49</v>
      </c>
      <c r="L477" s="110" t="s">
        <v>50</v>
      </c>
      <c r="M477" s="114"/>
      <c r="N477" s="51" t="s">
        <v>57</v>
      </c>
      <c r="O477" s="106">
        <f>IF(Energy[[#This Row],[Currency]]="USD",E477,IF(AND(Energy[[#This Row],[Currency]]="EUR",VLOOKUP(Energy[[#This Row],[ISO]],'EXCH to USD 2022'!A:D,4,FALSE)="N"),(E477/'EXCH to USD 2022'!$F$25),E477/VLOOKUP(C477,'EXCH to USD 2022'!A:F,3,FALSE)))</f>
        <v>295363062.69422638</v>
      </c>
      <c r="P477" s="109"/>
      <c r="Q477" s="105" t="s">
        <v>1133</v>
      </c>
      <c r="R477" s="123">
        <v>45068</v>
      </c>
      <c r="S477" s="51" t="s">
        <v>6</v>
      </c>
      <c r="T477" s="51">
        <v>3</v>
      </c>
    </row>
    <row r="478" spans="1:20" s="66" customFormat="1" ht="33.75">
      <c r="A478" s="118">
        <f t="shared" si="9"/>
        <v>476</v>
      </c>
      <c r="B478" s="109" t="s">
        <v>1049</v>
      </c>
      <c r="C478" s="109" t="s">
        <v>1050</v>
      </c>
      <c r="D478" s="108" t="s">
        <v>1134</v>
      </c>
      <c r="E478" s="87">
        <v>45000000</v>
      </c>
      <c r="F478" s="51" t="s">
        <v>92</v>
      </c>
      <c r="G478" s="130">
        <v>44866</v>
      </c>
      <c r="H478" s="130">
        <v>44986</v>
      </c>
      <c r="I478" s="119">
        <f>IFERROR(IF(Energy[[#This Row],[Start date]]="","0",DATEDIF(Energy[[#This Row],[Start date]],Energy[[#This Row],[End date]],"m")+1),"Open-ended")</f>
        <v>5</v>
      </c>
      <c r="J478" s="110" t="s">
        <v>48</v>
      </c>
      <c r="K478" s="110" t="s">
        <v>49</v>
      </c>
      <c r="L478" s="110" t="s">
        <v>50</v>
      </c>
      <c r="M478" s="114"/>
      <c r="N478" s="51" t="s">
        <v>94</v>
      </c>
      <c r="O478" s="106">
        <f>IF(Energy[[#This Row],[Currency]]="USD",E478,IF(AND(Energy[[#This Row],[Currency]]="EUR",VLOOKUP(Energy[[#This Row],[ISO]],'EXCH to USD 2022'!A:D,4,FALSE)="N"),(E478/'EXCH to USD 2022'!$F$25),E478/VLOOKUP(C478,'EXCH to USD 2022'!A:F,3,FALSE)))</f>
        <v>47300134.595160812</v>
      </c>
      <c r="P478" s="109"/>
      <c r="Q478" s="105" t="s">
        <v>1133</v>
      </c>
      <c r="R478" s="123">
        <v>45068</v>
      </c>
      <c r="S478" s="51" t="s">
        <v>6</v>
      </c>
      <c r="T478" s="51">
        <v>3</v>
      </c>
    </row>
    <row r="479" spans="1:20" s="66" customFormat="1" ht="45">
      <c r="A479" s="118">
        <f t="shared" si="9"/>
        <v>477</v>
      </c>
      <c r="B479" s="109" t="s">
        <v>1049</v>
      </c>
      <c r="C479" s="109" t="s">
        <v>1050</v>
      </c>
      <c r="D479" s="108" t="s">
        <v>1135</v>
      </c>
      <c r="E479" s="125">
        <v>175000000</v>
      </c>
      <c r="F479" s="51" t="s">
        <v>92</v>
      </c>
      <c r="G479" s="126">
        <v>44866</v>
      </c>
      <c r="H479" s="126">
        <v>44866</v>
      </c>
      <c r="I479" s="119">
        <f>IFERROR(IF(Energy[[#This Row],[Start date]]="","0",DATEDIF(Energy[[#This Row],[Start date]],Energy[[#This Row],[End date]],"m")+1),"Open-ended")</f>
        <v>1</v>
      </c>
      <c r="J479" s="114" t="s">
        <v>70</v>
      </c>
      <c r="K479" s="110" t="s">
        <v>55</v>
      </c>
      <c r="L479" s="110" t="s">
        <v>56</v>
      </c>
      <c r="M479" s="114"/>
      <c r="N479" s="51" t="s">
        <v>57</v>
      </c>
      <c r="O479" s="106">
        <f>IF(Energy[[#This Row],[Currency]]="USD",E479,IF(AND(Energy[[#This Row],[Currency]]="EUR",VLOOKUP(Energy[[#This Row],[ISO]],'EXCH to USD 2022'!A:D,4,FALSE)="N"),(E479/'EXCH to USD 2022'!$F$25),E479/VLOOKUP(C479,'EXCH to USD 2022'!A:F,3,FALSE)))</f>
        <v>183944967.87006983</v>
      </c>
      <c r="P479" s="109"/>
      <c r="Q479" s="105" t="s">
        <v>1136</v>
      </c>
      <c r="R479" s="123">
        <v>45068</v>
      </c>
      <c r="S479" s="51" t="s">
        <v>6</v>
      </c>
      <c r="T479" s="51">
        <v>3</v>
      </c>
    </row>
    <row r="480" spans="1:20" s="66" customFormat="1" ht="33.75">
      <c r="A480" s="118">
        <f t="shared" si="9"/>
        <v>478</v>
      </c>
      <c r="B480" s="109" t="s">
        <v>1049</v>
      </c>
      <c r="C480" s="109" t="s">
        <v>1050</v>
      </c>
      <c r="D480" s="108" t="s">
        <v>1137</v>
      </c>
      <c r="E480" s="125">
        <v>170000000</v>
      </c>
      <c r="F480" s="51" t="s">
        <v>92</v>
      </c>
      <c r="G480" s="126">
        <v>44866</v>
      </c>
      <c r="H480" s="126">
        <v>44866</v>
      </c>
      <c r="I480" s="119">
        <f>IFERROR(IF(Energy[[#This Row],[Start date]]="","0",DATEDIF(Energy[[#This Row],[Start date]],Energy[[#This Row],[End date]],"m")+1),"Open-ended")</f>
        <v>1</v>
      </c>
      <c r="J480" s="114" t="s">
        <v>70</v>
      </c>
      <c r="K480" s="110" t="s">
        <v>55</v>
      </c>
      <c r="L480" s="110" t="s">
        <v>56</v>
      </c>
      <c r="M480" s="114" t="s">
        <v>1138</v>
      </c>
      <c r="N480" s="51" t="s">
        <v>57</v>
      </c>
      <c r="O480" s="106">
        <f>IF(Energy[[#This Row],[Currency]]="USD",E480,IF(AND(Energy[[#This Row],[Currency]]="EUR",VLOOKUP(Energy[[#This Row],[ISO]],'EXCH to USD 2022'!A:D,4,FALSE)="N"),(E480/'EXCH to USD 2022'!$F$25),E480/VLOOKUP(C480,'EXCH to USD 2022'!A:F,3,FALSE)))</f>
        <v>178689397.35949641</v>
      </c>
      <c r="P480" s="109"/>
      <c r="Q480" s="105" t="s">
        <v>1139</v>
      </c>
      <c r="R480" s="123">
        <v>45068</v>
      </c>
      <c r="S480" s="51" t="s">
        <v>6</v>
      </c>
      <c r="T480" s="51">
        <v>3</v>
      </c>
    </row>
    <row r="481" spans="1:20" s="66" customFormat="1" ht="45">
      <c r="A481" s="118">
        <f t="shared" si="9"/>
        <v>479</v>
      </c>
      <c r="B481" s="109" t="s">
        <v>1049</v>
      </c>
      <c r="C481" s="109" t="s">
        <v>1050</v>
      </c>
      <c r="D481" s="108" t="s">
        <v>1140</v>
      </c>
      <c r="E481" s="125">
        <v>250000000</v>
      </c>
      <c r="F481" s="51" t="s">
        <v>92</v>
      </c>
      <c r="G481" s="126">
        <v>44866</v>
      </c>
      <c r="H481" s="126">
        <v>44958</v>
      </c>
      <c r="I481" s="119">
        <f>IFERROR(IF(Energy[[#This Row],[Start date]]="","0",DATEDIF(Energy[[#This Row],[Start date]],Energy[[#This Row],[End date]],"m")+1),"Open-ended")</f>
        <v>4</v>
      </c>
      <c r="J481" s="110" t="s">
        <v>107</v>
      </c>
      <c r="K481" s="110"/>
      <c r="L481" s="110" t="s">
        <v>264</v>
      </c>
      <c r="M481" s="114" t="s">
        <v>1141</v>
      </c>
      <c r="N481" s="51" t="s">
        <v>57</v>
      </c>
      <c r="O481" s="106">
        <f>IF(Energy[[#This Row],[Currency]]="USD",E481,IF(AND(Energy[[#This Row],[Currency]]="EUR",VLOOKUP(Energy[[#This Row],[ISO]],'EXCH to USD 2022'!A:D,4,FALSE)="N"),(E481/'EXCH to USD 2022'!$F$25),E481/VLOOKUP(C481,'EXCH to USD 2022'!A:F,3,FALSE)))</f>
        <v>262778525.52867118</v>
      </c>
      <c r="P481" s="109"/>
      <c r="Q481" s="110" t="s">
        <v>1118</v>
      </c>
      <c r="R481" s="123">
        <v>45068</v>
      </c>
      <c r="S481" s="51" t="s">
        <v>6</v>
      </c>
      <c r="T481" s="51">
        <v>2</v>
      </c>
    </row>
    <row r="482" spans="1:20" s="66" customFormat="1" ht="45">
      <c r="A482" s="118">
        <f t="shared" si="9"/>
        <v>480</v>
      </c>
      <c r="B482" s="109" t="s">
        <v>1049</v>
      </c>
      <c r="C482" s="109" t="s">
        <v>1050</v>
      </c>
      <c r="D482" s="108" t="s">
        <v>1142</v>
      </c>
      <c r="E482" s="125">
        <v>200000000</v>
      </c>
      <c r="F482" s="51" t="s">
        <v>92</v>
      </c>
      <c r="G482" s="126">
        <v>44896</v>
      </c>
      <c r="H482" s="126">
        <v>45352</v>
      </c>
      <c r="I482" s="119">
        <f>IFERROR(IF(Energy[[#This Row],[Start date]]="","0",DATEDIF(Energy[[#This Row],[Start date]],Energy[[#This Row],[End date]],"m")+1),"Open-ended")</f>
        <v>16</v>
      </c>
      <c r="J482" s="110" t="s">
        <v>54</v>
      </c>
      <c r="K482" s="110" t="s">
        <v>55</v>
      </c>
      <c r="L482" s="110" t="s">
        <v>276</v>
      </c>
      <c r="M482" s="114"/>
      <c r="N482" s="51" t="s">
        <v>57</v>
      </c>
      <c r="O482" s="106">
        <f>IF(Energy[[#This Row],[Currency]]="USD",E482,IF(AND(Energy[[#This Row],[Currency]]="EUR",VLOOKUP(Energy[[#This Row],[ISO]],'EXCH to USD 2022'!A:D,4,FALSE)="N"),(E482/'EXCH to USD 2022'!$F$25),E482/VLOOKUP(C482,'EXCH to USD 2022'!A:F,3,FALSE)))</f>
        <v>210222820.42293695</v>
      </c>
      <c r="P482" s="109"/>
      <c r="Q482" s="105" t="s">
        <v>1143</v>
      </c>
      <c r="R482" s="123">
        <v>45068</v>
      </c>
      <c r="S482" s="51" t="s">
        <v>6</v>
      </c>
      <c r="T482" s="51">
        <v>3</v>
      </c>
    </row>
    <row r="483" spans="1:20" s="66" customFormat="1" ht="67.5">
      <c r="A483" s="118">
        <f t="shared" si="9"/>
        <v>481</v>
      </c>
      <c r="B483" s="109" t="s">
        <v>1049</v>
      </c>
      <c r="C483" s="109" t="s">
        <v>1050</v>
      </c>
      <c r="D483" s="108" t="s">
        <v>1144</v>
      </c>
      <c r="E483" s="125">
        <v>200000000</v>
      </c>
      <c r="F483" s="51" t="s">
        <v>92</v>
      </c>
      <c r="G483" s="126">
        <v>44927</v>
      </c>
      <c r="H483" s="126">
        <v>45221</v>
      </c>
      <c r="I483" s="119">
        <f>IFERROR(IF(Energy[[#This Row],[Start date]]="","0",DATEDIF(Energy[[#This Row],[Start date]],Energy[[#This Row],[End date]],"m")+1),"Open-ended")</f>
        <v>10</v>
      </c>
      <c r="J483" s="110" t="s">
        <v>107</v>
      </c>
      <c r="K483" s="110"/>
      <c r="L483" s="110" t="s">
        <v>1145</v>
      </c>
      <c r="M483" s="114"/>
      <c r="N483" s="51" t="s">
        <v>57</v>
      </c>
      <c r="O483" s="106">
        <f>IF(Energy[[#This Row],[Currency]]="USD",E483,IF(AND(Energy[[#This Row],[Currency]]="EUR",VLOOKUP(Energy[[#This Row],[ISO]],'EXCH to USD 2022'!A:D,4,FALSE)="N"),(E483/'EXCH to USD 2022'!$F$25),E483/VLOOKUP(C483,'EXCH to USD 2022'!A:F,3,FALSE)))</f>
        <v>210222820.42293695</v>
      </c>
      <c r="P483" s="109" t="s">
        <v>1146</v>
      </c>
      <c r="Q483" s="105" t="s">
        <v>1147</v>
      </c>
      <c r="R483" s="123">
        <v>45068</v>
      </c>
      <c r="S483" s="51" t="s">
        <v>6</v>
      </c>
      <c r="T483" s="51">
        <v>3</v>
      </c>
    </row>
    <row r="484" spans="1:20" s="66" customFormat="1" ht="22.5">
      <c r="A484" s="118">
        <f t="shared" si="9"/>
        <v>482</v>
      </c>
      <c r="B484" s="109" t="s">
        <v>1049</v>
      </c>
      <c r="C484" s="109" t="s">
        <v>1050</v>
      </c>
      <c r="D484" s="108" t="s">
        <v>1148</v>
      </c>
      <c r="E484" s="87">
        <v>957000000</v>
      </c>
      <c r="F484" s="51" t="s">
        <v>92</v>
      </c>
      <c r="G484" s="126">
        <v>44927</v>
      </c>
      <c r="H484" s="126">
        <v>45282</v>
      </c>
      <c r="I484" s="119">
        <f>IFERROR(IF(Energy[[#This Row],[Start date]]="","0",DATEDIF(Energy[[#This Row],[Start date]],Energy[[#This Row],[End date]],"m")+1),"Open-ended")</f>
        <v>12</v>
      </c>
      <c r="J484" s="114" t="s">
        <v>70</v>
      </c>
      <c r="K484" s="110" t="s">
        <v>55</v>
      </c>
      <c r="L484" s="110" t="s">
        <v>56</v>
      </c>
      <c r="M484" s="114"/>
      <c r="N484" s="51" t="s">
        <v>57</v>
      </c>
      <c r="O484" s="106">
        <f>IF(Energy[[#This Row],[Currency]]="USD",E484,IF(AND(Energy[[#This Row],[Currency]]="EUR",VLOOKUP(Energy[[#This Row],[ISO]],'EXCH to USD 2022'!A:D,4,FALSE)="N"),(E484/'EXCH to USD 2022'!$F$25),E484/VLOOKUP(C484,'EXCH to USD 2022'!A:F,3,FALSE)))</f>
        <v>1005916195.7237533</v>
      </c>
      <c r="P484" s="109" t="s">
        <v>1149</v>
      </c>
      <c r="Q484" s="105" t="s">
        <v>1150</v>
      </c>
      <c r="R484" s="123">
        <v>45068</v>
      </c>
      <c r="S484" s="51" t="s">
        <v>6</v>
      </c>
      <c r="T484" s="51">
        <v>3</v>
      </c>
    </row>
    <row r="485" spans="1:20" s="66" customFormat="1" ht="56.25">
      <c r="A485" s="118">
        <f t="shared" si="7"/>
        <v>483</v>
      </c>
      <c r="B485" s="109" t="s">
        <v>1049</v>
      </c>
      <c r="C485" s="109" t="s">
        <v>1050</v>
      </c>
      <c r="D485" s="108" t="s">
        <v>1151</v>
      </c>
      <c r="E485" s="87">
        <v>1332000000</v>
      </c>
      <c r="F485" s="51" t="s">
        <v>92</v>
      </c>
      <c r="G485" s="126">
        <v>44927</v>
      </c>
      <c r="H485" s="126">
        <v>45282</v>
      </c>
      <c r="I485" s="119">
        <f>IFERROR(IF(Energy[[#This Row],[Start date]]="","0",DATEDIF(Energy[[#This Row],[Start date]],Energy[[#This Row],[End date]],"m")+1),"Open-ended")</f>
        <v>12</v>
      </c>
      <c r="J485" s="110" t="s">
        <v>107</v>
      </c>
      <c r="K485" s="110"/>
      <c r="L485" s="110" t="s">
        <v>98</v>
      </c>
      <c r="M485" s="172"/>
      <c r="N485" s="51" t="s">
        <v>94</v>
      </c>
      <c r="O485" s="106">
        <f>IF(Energy[[#This Row],[Currency]]="USD",E485,IF(AND(Energy[[#This Row],[Currency]]="EUR",VLOOKUP(Energy[[#This Row],[ISO]],'EXCH to USD 2022'!A:D,4,FALSE)="N"),(E485/'EXCH to USD 2022'!$F$25),E485/VLOOKUP(C485,'EXCH to USD 2022'!A:F,3,FALSE)))</f>
        <v>1400083984.0167601</v>
      </c>
      <c r="P485" s="109" t="s">
        <v>1149</v>
      </c>
      <c r="Q485" s="110" t="s">
        <v>1150</v>
      </c>
      <c r="R485" s="123">
        <v>45068</v>
      </c>
      <c r="S485" s="51" t="s">
        <v>6</v>
      </c>
      <c r="T485" s="51">
        <v>2</v>
      </c>
    </row>
    <row r="486" spans="1:20" s="66" customFormat="1" ht="56.25">
      <c r="A486" s="118">
        <f t="shared" si="7"/>
        <v>484</v>
      </c>
      <c r="B486" s="109" t="s">
        <v>1049</v>
      </c>
      <c r="C486" s="109" t="s">
        <v>1050</v>
      </c>
      <c r="D486" s="108" t="s">
        <v>1152</v>
      </c>
      <c r="E486" s="87">
        <v>383000000</v>
      </c>
      <c r="F486" s="51" t="s">
        <v>92</v>
      </c>
      <c r="G486" s="130">
        <v>44986</v>
      </c>
      <c r="H486" s="130">
        <v>45200</v>
      </c>
      <c r="I486" s="119">
        <f>IFERROR(IF(Energy[[#This Row],[Start date]]="","0",DATEDIF(Energy[[#This Row],[Start date]],Energy[[#This Row],[End date]],"m")+1),"Open-ended")</f>
        <v>8</v>
      </c>
      <c r="J486" s="110" t="s">
        <v>48</v>
      </c>
      <c r="K486" s="110" t="s">
        <v>49</v>
      </c>
      <c r="L486" s="110" t="s">
        <v>50</v>
      </c>
      <c r="M486" s="114"/>
      <c r="N486" s="51" t="s">
        <v>94</v>
      </c>
      <c r="O486" s="106">
        <f>IF(Energy[[#This Row],[Currency]]="USD",E486,IF(AND(Energy[[#This Row],[Currency]]="EUR",VLOOKUP(Energy[[#This Row],[ISO]],'EXCH to USD 2022'!A:D,4,FALSE)="N"),(E486/'EXCH to USD 2022'!$F$25),E486/VLOOKUP(C486,'EXCH to USD 2022'!A:F,3,FALSE)))</f>
        <v>402576701.10992426</v>
      </c>
      <c r="P486" s="109"/>
      <c r="Q486" s="105" t="s">
        <v>1153</v>
      </c>
      <c r="R486" s="123">
        <v>45068</v>
      </c>
      <c r="S486" s="51" t="s">
        <v>6</v>
      </c>
      <c r="T486" s="51">
        <v>3</v>
      </c>
    </row>
    <row r="487" spans="1:20" s="66" customFormat="1" ht="56.25">
      <c r="A487" s="118">
        <f t="shared" si="7"/>
        <v>485</v>
      </c>
      <c r="B487" s="109" t="s">
        <v>1049</v>
      </c>
      <c r="C487" s="109" t="s">
        <v>1050</v>
      </c>
      <c r="D487" s="108" t="s">
        <v>1154</v>
      </c>
      <c r="E487" s="122">
        <v>300000000</v>
      </c>
      <c r="F487" s="51" t="s">
        <v>92</v>
      </c>
      <c r="G487" s="131">
        <v>44986</v>
      </c>
      <c r="H487" s="131">
        <v>45139</v>
      </c>
      <c r="I487" s="119">
        <f>IFERROR(IF(Energy[[#This Row],[Start date]]="","0",DATEDIF(Energy[[#This Row],[Start date]],Energy[[#This Row],[End date]],"m")+1),"Open-ended")</f>
        <v>6</v>
      </c>
      <c r="J487" s="114" t="s">
        <v>107</v>
      </c>
      <c r="K487" s="114"/>
      <c r="L487" s="114" t="s">
        <v>276</v>
      </c>
      <c r="M487" s="114"/>
      <c r="N487" s="51" t="s">
        <v>86</v>
      </c>
      <c r="O487" s="106">
        <f>IF(Energy[[#This Row],[Currency]]="USD",E487,IF(AND(Energy[[#This Row],[Currency]]="EUR",VLOOKUP(Energy[[#This Row],[ISO]],'EXCH to USD 2022'!A:D,4,FALSE)="N"),(E487/'EXCH to USD 2022'!$F$25),E487/VLOOKUP(C487,'EXCH to USD 2022'!A:F,3,FALSE)))</f>
        <v>315334230.63440543</v>
      </c>
      <c r="P487" s="109"/>
      <c r="Q487" s="114" t="s">
        <v>1155</v>
      </c>
      <c r="R487" s="123">
        <v>45068</v>
      </c>
      <c r="S487" s="51" t="s">
        <v>6</v>
      </c>
      <c r="T487" s="51">
        <v>3</v>
      </c>
    </row>
    <row r="488" spans="1:20" s="66" customFormat="1" ht="56.25">
      <c r="A488" s="118">
        <f t="shared" si="7"/>
        <v>486</v>
      </c>
      <c r="B488" s="109" t="s">
        <v>1049</v>
      </c>
      <c r="C488" s="109" t="s">
        <v>1050</v>
      </c>
      <c r="D488" s="108" t="s">
        <v>1156</v>
      </c>
      <c r="E488" s="87">
        <v>115000000</v>
      </c>
      <c r="F488" s="51" t="s">
        <v>92</v>
      </c>
      <c r="G488" s="130">
        <v>44986</v>
      </c>
      <c r="H488" s="130">
        <v>45200</v>
      </c>
      <c r="I488" s="119">
        <f>IFERROR(IF(Energy[[#This Row],[Start date]]="","0",DATEDIF(Energy[[#This Row],[Start date]],Energy[[#This Row],[End date]],"m")+1),"Open-ended")</f>
        <v>8</v>
      </c>
      <c r="J488" s="110" t="s">
        <v>48</v>
      </c>
      <c r="K488" s="110" t="s">
        <v>49</v>
      </c>
      <c r="L488" s="110" t="s">
        <v>50</v>
      </c>
      <c r="M488" s="114" t="s">
        <v>1157</v>
      </c>
      <c r="N488" s="51" t="s">
        <v>86</v>
      </c>
      <c r="O488" s="106">
        <f>IF(Energy[[#This Row],[Currency]]="USD",E488,IF(AND(Energy[[#This Row],[Currency]]="EUR",VLOOKUP(Energy[[#This Row],[ISO]],'EXCH to USD 2022'!A:D,4,FALSE)="N"),(E488/'EXCH to USD 2022'!$F$25),E488/VLOOKUP(C488,'EXCH to USD 2022'!A:F,3,FALSE)))</f>
        <v>120878121.74318874</v>
      </c>
      <c r="P488" s="109"/>
      <c r="Q488" s="105" t="s">
        <v>1153</v>
      </c>
      <c r="R488" s="123">
        <v>45068</v>
      </c>
      <c r="S488" s="51" t="s">
        <v>6</v>
      </c>
      <c r="T488" s="51">
        <v>3</v>
      </c>
    </row>
    <row r="489" spans="1:20" s="66" customFormat="1" ht="33.75">
      <c r="A489" s="118">
        <f t="shared" si="7"/>
        <v>487</v>
      </c>
      <c r="B489" s="109" t="s">
        <v>1049</v>
      </c>
      <c r="C489" s="109" t="s">
        <v>1050</v>
      </c>
      <c r="D489" s="108" t="s">
        <v>1158</v>
      </c>
      <c r="E489" s="87">
        <v>378000000</v>
      </c>
      <c r="F489" s="51" t="s">
        <v>92</v>
      </c>
      <c r="G489" s="130">
        <v>44986</v>
      </c>
      <c r="H489" s="130">
        <v>45017</v>
      </c>
      <c r="I489" s="119">
        <f>IFERROR(IF(Energy[[#This Row],[Start date]]="","0",DATEDIF(Energy[[#This Row],[Start date]],Energy[[#This Row],[End date]],"m")+1),"Open-ended")</f>
        <v>2</v>
      </c>
      <c r="J489" s="110" t="s">
        <v>54</v>
      </c>
      <c r="K489" s="110" t="s">
        <v>239</v>
      </c>
      <c r="L489" s="110" t="s">
        <v>98</v>
      </c>
      <c r="M489" s="114" t="s">
        <v>1159</v>
      </c>
      <c r="N489" s="51" t="s">
        <v>1160</v>
      </c>
      <c r="O489" s="106">
        <f>IF(Energy[[#This Row],[Currency]]="USD",E489,IF(AND(Energy[[#This Row],[Currency]]="EUR",VLOOKUP(Energy[[#This Row],[ISO]],'EXCH to USD 2022'!A:D,4,FALSE)="N"),(E489/'EXCH to USD 2022'!$F$25),E489/VLOOKUP(C489,'EXCH to USD 2022'!A:F,3,FALSE)))</f>
        <v>397321130.59935081</v>
      </c>
      <c r="P489" s="109"/>
      <c r="Q489" s="105" t="s">
        <v>1161</v>
      </c>
      <c r="R489" s="123">
        <v>45068</v>
      </c>
      <c r="S489" s="51" t="s">
        <v>6</v>
      </c>
      <c r="T489" s="51">
        <v>2</v>
      </c>
    </row>
    <row r="490" spans="1:20" s="66" customFormat="1" ht="45">
      <c r="A490" s="118">
        <f t="shared" si="7"/>
        <v>488</v>
      </c>
      <c r="B490" s="109" t="s">
        <v>1049</v>
      </c>
      <c r="C490" s="109" t="s">
        <v>1050</v>
      </c>
      <c r="D490" s="108" t="s">
        <v>1162</v>
      </c>
      <c r="E490" s="125">
        <v>261000000</v>
      </c>
      <c r="F490" s="51" t="s">
        <v>92</v>
      </c>
      <c r="G490" s="126">
        <v>45017</v>
      </c>
      <c r="H490" s="126">
        <v>45017</v>
      </c>
      <c r="I490" s="119">
        <f>IFERROR(IF(Energy[[#This Row],[Start date]]="","0",DATEDIF(Energy[[#This Row],[Start date]],Energy[[#This Row],[End date]],"m")+1),"Open-ended")</f>
        <v>1</v>
      </c>
      <c r="J490" s="114" t="s">
        <v>70</v>
      </c>
      <c r="K490" s="110" t="s">
        <v>55</v>
      </c>
      <c r="L490" s="110" t="s">
        <v>56</v>
      </c>
      <c r="M490" s="114"/>
      <c r="N490" s="51" t="s">
        <v>1111</v>
      </c>
      <c r="O490" s="106">
        <f>IF(Energy[[#This Row],[Currency]]="USD",E490,IF(AND(Energy[[#This Row],[Currency]]="EUR",VLOOKUP(Energy[[#This Row],[ISO]],'EXCH to USD 2022'!A:D,4,FALSE)="N"),(E490/'EXCH to USD 2022'!$F$25),E490/VLOOKUP(C490,'EXCH to USD 2022'!A:F,3,FALSE)))</f>
        <v>274340780.65193272</v>
      </c>
      <c r="P490" s="109"/>
      <c r="Q490" s="105" t="s">
        <v>1163</v>
      </c>
      <c r="R490" s="123">
        <v>45068</v>
      </c>
      <c r="S490" s="51" t="s">
        <v>6</v>
      </c>
      <c r="T490" s="51">
        <v>3</v>
      </c>
    </row>
    <row r="491" spans="1:20" s="66" customFormat="1" ht="45">
      <c r="A491" s="118">
        <f t="shared" si="7"/>
        <v>489</v>
      </c>
      <c r="B491" s="109" t="s">
        <v>1049</v>
      </c>
      <c r="C491" s="109" t="s">
        <v>1050</v>
      </c>
      <c r="D491" s="108" t="s">
        <v>1164</v>
      </c>
      <c r="E491" s="125">
        <v>49000000</v>
      </c>
      <c r="F491" s="51" t="s">
        <v>92</v>
      </c>
      <c r="G491" s="126">
        <v>45017</v>
      </c>
      <c r="H491" s="126">
        <v>45078</v>
      </c>
      <c r="I491" s="119">
        <f>IFERROR(IF(Energy[[#This Row],[Start date]]="","0",DATEDIF(Energy[[#This Row],[Start date]],Energy[[#This Row],[End date]],"m")+1),"Open-ended")</f>
        <v>3</v>
      </c>
      <c r="J491" s="110" t="s">
        <v>107</v>
      </c>
      <c r="K491" s="110"/>
      <c r="L491" s="110" t="s">
        <v>1145</v>
      </c>
      <c r="M491" s="114" t="s">
        <v>1138</v>
      </c>
      <c r="N491" s="109" t="s">
        <v>225</v>
      </c>
      <c r="O491" s="106">
        <f>IF(Energy[[#This Row],[Currency]]="USD",E491,IF(AND(Energy[[#This Row],[Currency]]="EUR",VLOOKUP(Energy[[#This Row],[ISO]],'EXCH to USD 2022'!A:D,4,FALSE)="N"),(E491/'EXCH to USD 2022'!$F$25),E491/VLOOKUP(C491,'EXCH to USD 2022'!A:F,3,FALSE)))</f>
        <v>51504591.003619552</v>
      </c>
      <c r="P491" s="109"/>
      <c r="Q491" s="110" t="s">
        <v>1163</v>
      </c>
      <c r="R491" s="123">
        <v>45068</v>
      </c>
      <c r="S491" s="51" t="s">
        <v>6</v>
      </c>
      <c r="T491" s="51">
        <v>3</v>
      </c>
    </row>
    <row r="492" spans="1:20" s="66" customFormat="1" ht="45">
      <c r="A492" s="118">
        <f t="shared" si="7"/>
        <v>490</v>
      </c>
      <c r="B492" s="109" t="s">
        <v>1049</v>
      </c>
      <c r="C492" s="109" t="s">
        <v>1050</v>
      </c>
      <c r="D492" s="108" t="s">
        <v>1165</v>
      </c>
      <c r="E492" s="122">
        <v>122000000</v>
      </c>
      <c r="F492" s="51" t="s">
        <v>92</v>
      </c>
      <c r="G492" s="131">
        <v>45078</v>
      </c>
      <c r="H492" s="131">
        <v>45078</v>
      </c>
      <c r="I492" s="119">
        <f>IFERROR(IF(Energy[[#This Row],[Start date]]="","0",DATEDIF(Energy[[#This Row],[Start date]],Energy[[#This Row],[End date]],"m")+1),"Open-ended")</f>
        <v>1</v>
      </c>
      <c r="J492" s="114" t="s">
        <v>70</v>
      </c>
      <c r="K492" s="114" t="s">
        <v>55</v>
      </c>
      <c r="L492" s="110" t="s">
        <v>56</v>
      </c>
      <c r="M492" s="114" t="s">
        <v>1166</v>
      </c>
      <c r="N492" s="51" t="s">
        <v>51</v>
      </c>
      <c r="O492" s="106">
        <f>IF(Energy[[#This Row],[Currency]]="USD",E492,IF(AND(Energy[[#This Row],[Currency]]="EUR",VLOOKUP(Energy[[#This Row],[ISO]],'EXCH to USD 2022'!A:D,4,FALSE)="N"),(E492/'EXCH to USD 2022'!$F$25),E492/VLOOKUP(C492,'EXCH to USD 2022'!A:F,3,FALSE)))</f>
        <v>128235920.45799154</v>
      </c>
      <c r="P492" s="109"/>
      <c r="Q492" s="114" t="s">
        <v>1163</v>
      </c>
      <c r="R492" s="123">
        <v>45068</v>
      </c>
      <c r="S492" s="51" t="s">
        <v>6</v>
      </c>
      <c r="T492" s="51">
        <v>3</v>
      </c>
    </row>
    <row r="493" spans="1:20" s="66" customFormat="1" ht="45">
      <c r="A493" s="118">
        <f t="shared" si="7"/>
        <v>491</v>
      </c>
      <c r="B493" s="109" t="s">
        <v>1049</v>
      </c>
      <c r="C493" s="109" t="s">
        <v>1050</v>
      </c>
      <c r="D493" s="108" t="s">
        <v>1167</v>
      </c>
      <c r="E493" s="122">
        <v>27000000</v>
      </c>
      <c r="F493" s="51" t="s">
        <v>92</v>
      </c>
      <c r="G493" s="131">
        <v>45108</v>
      </c>
      <c r="H493" s="131">
        <v>45108</v>
      </c>
      <c r="I493" s="119">
        <f>IFERROR(IF(Energy[[#This Row],[Start date]]="","0",DATEDIF(Energy[[#This Row],[Start date]],Energy[[#This Row],[End date]],"m")+1),"Open-ended")</f>
        <v>1</v>
      </c>
      <c r="J493" s="114" t="s">
        <v>70</v>
      </c>
      <c r="K493" s="114" t="s">
        <v>55</v>
      </c>
      <c r="L493" s="110" t="s">
        <v>56</v>
      </c>
      <c r="M493" s="114" t="s">
        <v>1168</v>
      </c>
      <c r="N493" s="51" t="s">
        <v>377</v>
      </c>
      <c r="O493" s="106">
        <f>IF(Energy[[#This Row],[Currency]]="USD",E493,IF(AND(Energy[[#This Row],[Currency]]="EUR",VLOOKUP(Energy[[#This Row],[ISO]],'EXCH to USD 2022'!A:D,4,FALSE)="N"),(E493/'EXCH to USD 2022'!$F$25),E493/VLOOKUP(C493,'EXCH to USD 2022'!A:F,3,FALSE)))</f>
        <v>28380080.757096488</v>
      </c>
      <c r="P493" s="109"/>
      <c r="Q493" s="114" t="s">
        <v>1163</v>
      </c>
      <c r="R493" s="123">
        <v>45068</v>
      </c>
      <c r="S493" s="51" t="s">
        <v>6</v>
      </c>
      <c r="T493" s="51">
        <v>3</v>
      </c>
    </row>
    <row r="494" spans="1:20" s="66" customFormat="1" ht="33.75">
      <c r="A494" s="118">
        <f t="shared" si="7"/>
        <v>492</v>
      </c>
      <c r="B494" s="109" t="s">
        <v>1049</v>
      </c>
      <c r="C494" s="109" t="s">
        <v>1050</v>
      </c>
      <c r="D494" s="108" t="s">
        <v>1169</v>
      </c>
      <c r="E494" s="125">
        <v>14500000</v>
      </c>
      <c r="F494" s="51" t="s">
        <v>92</v>
      </c>
      <c r="G494" s="126">
        <v>45170</v>
      </c>
      <c r="H494" s="126">
        <v>45261</v>
      </c>
      <c r="I494" s="119">
        <f>IFERROR(IF(Energy[[#This Row],[Start date]]="","0",DATEDIF(Energy[[#This Row],[Start date]],Energy[[#This Row],[End date]],"m")+1),"Open-ended")</f>
        <v>4</v>
      </c>
      <c r="J494" s="110" t="s">
        <v>107</v>
      </c>
      <c r="K494" s="110"/>
      <c r="L494" s="110" t="s">
        <v>56</v>
      </c>
      <c r="M494" s="114"/>
      <c r="N494" s="51" t="s">
        <v>225</v>
      </c>
      <c r="O494" s="106">
        <f>IF(Energy[[#This Row],[Currency]]="USD",E494,IF(AND(Energy[[#This Row],[Currency]]="EUR",VLOOKUP(Energy[[#This Row],[ISO]],'EXCH to USD 2022'!A:D,4,FALSE)="N"),(E494/'EXCH to USD 2022'!$F$25),E494/VLOOKUP(C494,'EXCH to USD 2022'!A:F,3,FALSE)))</f>
        <v>15241154.480662929</v>
      </c>
      <c r="P494" s="51"/>
      <c r="Q494" s="105" t="s">
        <v>1170</v>
      </c>
      <c r="R494" s="123">
        <v>45068</v>
      </c>
      <c r="S494" s="51" t="s">
        <v>6</v>
      </c>
      <c r="T494" s="51">
        <v>3</v>
      </c>
    </row>
    <row r="495" spans="1:20" s="66" customFormat="1" ht="22.5">
      <c r="A495" s="118">
        <f t="shared" si="7"/>
        <v>493</v>
      </c>
      <c r="B495" s="109" t="s">
        <v>1049</v>
      </c>
      <c r="C495" s="109" t="s">
        <v>1050</v>
      </c>
      <c r="D495" s="108" t="s">
        <v>1171</v>
      </c>
      <c r="E495" s="87">
        <v>340000000</v>
      </c>
      <c r="F495" s="51" t="s">
        <v>92</v>
      </c>
      <c r="G495" s="126">
        <v>44835</v>
      </c>
      <c r="H495" s="126">
        <v>44835</v>
      </c>
      <c r="I495" s="119">
        <f>IFERROR(IF(Energy[[#This Row],[Start date]]="","0",DATEDIF(Energy[[#This Row],[Start date]],Energy[[#This Row],[End date]],"m")+1),"Open-ended")</f>
        <v>1</v>
      </c>
      <c r="J495" s="110" t="s">
        <v>107</v>
      </c>
      <c r="K495" s="110"/>
      <c r="L495" s="114" t="s">
        <v>107</v>
      </c>
      <c r="M495" s="114"/>
      <c r="N495" s="51" t="s">
        <v>1111</v>
      </c>
      <c r="O495" s="106">
        <f>IF(Energy[[#This Row],[Currency]]="USD",E495,IF(AND(Energy[[#This Row],[Currency]]="EUR",VLOOKUP(Energy[[#This Row],[ISO]],'EXCH to USD 2022'!A:D,4,FALSE)="N"),(E495/'EXCH to USD 2022'!$F$25),E495/VLOOKUP(C495,'EXCH to USD 2022'!A:F,3,FALSE)))</f>
        <v>357378794.71899283</v>
      </c>
      <c r="P495" s="115"/>
      <c r="Q495" s="105" t="s">
        <v>1150</v>
      </c>
      <c r="R495" s="123">
        <v>45068</v>
      </c>
      <c r="S495" s="51" t="s">
        <v>6</v>
      </c>
      <c r="T495" s="51">
        <v>3</v>
      </c>
    </row>
    <row r="496" spans="1:20" s="66" customFormat="1" ht="33.75">
      <c r="A496" s="118">
        <f t="shared" si="7"/>
        <v>494</v>
      </c>
      <c r="B496" s="109" t="s">
        <v>1049</v>
      </c>
      <c r="C496" s="109" t="s">
        <v>1050</v>
      </c>
      <c r="D496" s="108" t="s">
        <v>1172</v>
      </c>
      <c r="E496" s="125">
        <v>46000000</v>
      </c>
      <c r="F496" s="51" t="s">
        <v>92</v>
      </c>
      <c r="G496" s="126">
        <v>44835</v>
      </c>
      <c r="H496" s="126">
        <v>44835</v>
      </c>
      <c r="I496" s="119">
        <f>IFERROR(IF(Energy[[#This Row],[Start date]]="","0",DATEDIF(Energy[[#This Row],[Start date]],Energy[[#This Row],[End date]],"m")+1),"Open-ended")</f>
        <v>1</v>
      </c>
      <c r="J496" s="114" t="s">
        <v>70</v>
      </c>
      <c r="K496" s="110" t="s">
        <v>55</v>
      </c>
      <c r="L496" s="116" t="s">
        <v>56</v>
      </c>
      <c r="M496" s="114" t="s">
        <v>1173</v>
      </c>
      <c r="N496" s="51" t="s">
        <v>57</v>
      </c>
      <c r="O496" s="106">
        <f>IF(Energy[[#This Row],[Currency]]="USD",E496,IF(AND(Energy[[#This Row],[Currency]]="EUR",VLOOKUP(Energy[[#This Row],[ISO]],'EXCH to USD 2022'!A:D,4,FALSE)="N"),(E496/'EXCH to USD 2022'!$F$25),E496/VLOOKUP(C496,'EXCH to USD 2022'!A:F,3,FALSE)))</f>
        <v>48351248.697275497</v>
      </c>
      <c r="P496" s="115"/>
      <c r="Q496" s="110" t="s">
        <v>1150</v>
      </c>
      <c r="R496" s="123">
        <v>45068</v>
      </c>
      <c r="S496" s="51" t="s">
        <v>6</v>
      </c>
      <c r="T496" s="51">
        <v>3</v>
      </c>
    </row>
    <row r="497" spans="1:20" s="66" customFormat="1" ht="33.75">
      <c r="A497" s="118">
        <f t="shared" si="7"/>
        <v>495</v>
      </c>
      <c r="B497" s="109" t="s">
        <v>1049</v>
      </c>
      <c r="C497" s="109" t="s">
        <v>1050</v>
      </c>
      <c r="D497" s="108" t="s">
        <v>1174</v>
      </c>
      <c r="E497" s="125">
        <v>23000000</v>
      </c>
      <c r="F497" s="51" t="s">
        <v>92</v>
      </c>
      <c r="G497" s="126">
        <v>44835</v>
      </c>
      <c r="H497" s="126">
        <v>44835</v>
      </c>
      <c r="I497" s="119">
        <f>IFERROR(IF(Energy[[#This Row],[Start date]]="","0",DATEDIF(Energy[[#This Row],[Start date]],Energy[[#This Row],[End date]],"m")+1),"Open-ended")</f>
        <v>1</v>
      </c>
      <c r="J497" s="114" t="s">
        <v>70</v>
      </c>
      <c r="K497" s="110" t="s">
        <v>55</v>
      </c>
      <c r="L497" s="116" t="s">
        <v>56</v>
      </c>
      <c r="M497" s="114" t="s">
        <v>1173</v>
      </c>
      <c r="N497" s="51" t="s">
        <v>57</v>
      </c>
      <c r="O497" s="106">
        <f>IF(Energy[[#This Row],[Currency]]="USD",E497,IF(AND(Energy[[#This Row],[Currency]]="EUR",VLOOKUP(Energy[[#This Row],[ISO]],'EXCH to USD 2022'!A:D,4,FALSE)="N"),(E497/'EXCH to USD 2022'!$F$25),E497/VLOOKUP(C497,'EXCH to USD 2022'!A:F,3,FALSE)))</f>
        <v>24175624.348637749</v>
      </c>
      <c r="P497" s="115"/>
      <c r="Q497" s="110" t="s">
        <v>1150</v>
      </c>
      <c r="R497" s="123">
        <v>45068</v>
      </c>
      <c r="S497" s="51" t="s">
        <v>6</v>
      </c>
      <c r="T497" s="51">
        <v>3</v>
      </c>
    </row>
    <row r="498" spans="1:20" s="66" customFormat="1" ht="45">
      <c r="A498" s="118">
        <f t="shared" si="7"/>
        <v>496</v>
      </c>
      <c r="B498" s="109" t="s">
        <v>1049</v>
      </c>
      <c r="C498" s="109" t="s">
        <v>1050</v>
      </c>
      <c r="D498" s="108" t="s">
        <v>1175</v>
      </c>
      <c r="E498" s="125">
        <v>25000000</v>
      </c>
      <c r="F498" s="51" t="s">
        <v>92</v>
      </c>
      <c r="G498" s="126">
        <v>44835</v>
      </c>
      <c r="H498" s="126">
        <v>44835</v>
      </c>
      <c r="I498" s="119">
        <f>IFERROR(IF(Energy[[#This Row],[Start date]]="","0",DATEDIF(Energy[[#This Row],[Start date]],Energy[[#This Row],[End date]],"m")+1),"Open-ended")</f>
        <v>1</v>
      </c>
      <c r="J498" s="114" t="s">
        <v>70</v>
      </c>
      <c r="K498" s="110" t="s">
        <v>55</v>
      </c>
      <c r="L498" s="116" t="s">
        <v>56</v>
      </c>
      <c r="M498" s="114" t="s">
        <v>1176</v>
      </c>
      <c r="N498" s="51" t="s">
        <v>57</v>
      </c>
      <c r="O498" s="106">
        <f>IF(Energy[[#This Row],[Currency]]="USD",E498,IF(AND(Energy[[#This Row],[Currency]]="EUR",VLOOKUP(Energy[[#This Row],[ISO]],'EXCH to USD 2022'!A:D,4,FALSE)="N"),(E498/'EXCH to USD 2022'!$F$25),E498/VLOOKUP(C498,'EXCH to USD 2022'!A:F,3,FALSE)))</f>
        <v>26277852.552867118</v>
      </c>
      <c r="P498" s="115"/>
      <c r="Q498" s="110" t="s">
        <v>1150</v>
      </c>
      <c r="R498" s="123">
        <v>45068</v>
      </c>
      <c r="S498" s="51" t="s">
        <v>6</v>
      </c>
      <c r="T498" s="51">
        <v>3</v>
      </c>
    </row>
    <row r="499" spans="1:20" s="66" customFormat="1" ht="33.75">
      <c r="A499" s="118">
        <f t="shared" si="7"/>
        <v>497</v>
      </c>
      <c r="B499" s="109" t="s">
        <v>1049</v>
      </c>
      <c r="C499" s="109" t="s">
        <v>1050</v>
      </c>
      <c r="D499" s="108" t="s">
        <v>1177</v>
      </c>
      <c r="E499" s="125">
        <v>8000000</v>
      </c>
      <c r="F499" s="51" t="s">
        <v>92</v>
      </c>
      <c r="G499" s="126">
        <v>44835</v>
      </c>
      <c r="H499" s="126">
        <v>44896</v>
      </c>
      <c r="I499" s="119">
        <f>IFERROR(IF(Energy[[#This Row],[Start date]]="","0",DATEDIF(Energy[[#This Row],[Start date]],Energy[[#This Row],[End date]],"m")+1),"Open-ended")</f>
        <v>3</v>
      </c>
      <c r="J499" s="114" t="s">
        <v>70</v>
      </c>
      <c r="K499" s="110" t="s">
        <v>55</v>
      </c>
      <c r="L499" s="116" t="s">
        <v>56</v>
      </c>
      <c r="M499" s="114" t="s">
        <v>1178</v>
      </c>
      <c r="N499" s="51" t="s">
        <v>57</v>
      </c>
      <c r="O499" s="106">
        <f>IF(Energy[[#This Row],[Currency]]="USD",E499,IF(AND(Energy[[#This Row],[Currency]]="EUR",VLOOKUP(Energy[[#This Row],[ISO]],'EXCH to USD 2022'!A:D,4,FALSE)="N"),(E499/'EXCH to USD 2022'!$F$25),E499/VLOOKUP(C499,'EXCH to USD 2022'!A:F,3,FALSE)))</f>
        <v>8408912.8169174772</v>
      </c>
      <c r="P499" s="109" t="s">
        <v>1063</v>
      </c>
      <c r="Q499" s="110" t="s">
        <v>1150</v>
      </c>
      <c r="R499" s="123">
        <v>45068</v>
      </c>
      <c r="S499" s="51" t="s">
        <v>6</v>
      </c>
      <c r="T499" s="51">
        <v>3</v>
      </c>
    </row>
    <row r="500" spans="1:20" s="66" customFormat="1" ht="90">
      <c r="A500" s="118">
        <f t="shared" si="7"/>
        <v>498</v>
      </c>
      <c r="B500" s="109" t="s">
        <v>1049</v>
      </c>
      <c r="C500" s="109" t="s">
        <v>1050</v>
      </c>
      <c r="D500" s="108" t="s">
        <v>1179</v>
      </c>
      <c r="E500" s="125">
        <v>291000000</v>
      </c>
      <c r="F500" s="51" t="s">
        <v>92</v>
      </c>
      <c r="G500" s="126">
        <v>44927</v>
      </c>
      <c r="H500" s="126">
        <v>45261</v>
      </c>
      <c r="I500" s="119">
        <f>IFERROR(IF(Energy[[#This Row],[Start date]]="","0",DATEDIF(Energy[[#This Row],[Start date]],Energy[[#This Row],[End date]],"m")+1),"Open-ended")</f>
        <v>12</v>
      </c>
      <c r="J500" s="110" t="s">
        <v>107</v>
      </c>
      <c r="K500" s="110"/>
      <c r="L500" s="110" t="s">
        <v>98</v>
      </c>
      <c r="M500" s="114" t="s">
        <v>1180</v>
      </c>
      <c r="N500" s="51" t="s">
        <v>57</v>
      </c>
      <c r="O500" s="106">
        <f>IF(Energy[[#This Row],[Currency]]="USD",E500,IF(AND(Energy[[#This Row],[Currency]]="EUR",VLOOKUP(Energy[[#This Row],[ISO]],'EXCH to USD 2022'!A:D,4,FALSE)="N"),(E500/'EXCH to USD 2022'!$F$25),E500/VLOOKUP(C500,'EXCH to USD 2022'!A:F,3,FALSE)))</f>
        <v>305874203.71537328</v>
      </c>
      <c r="P500" s="110" t="s">
        <v>1181</v>
      </c>
      <c r="Q500" s="110" t="s">
        <v>1150</v>
      </c>
      <c r="R500" s="123">
        <v>45068</v>
      </c>
      <c r="S500" s="51" t="s">
        <v>6</v>
      </c>
      <c r="T500" s="51">
        <v>3</v>
      </c>
    </row>
    <row r="501" spans="1:20" s="66" customFormat="1" ht="56.25">
      <c r="A501" s="118">
        <f t="shared" ref="A501:A506" si="10">ROW()-2</f>
        <v>499</v>
      </c>
      <c r="B501" s="109" t="s">
        <v>1049</v>
      </c>
      <c r="C501" s="109" t="s">
        <v>1050</v>
      </c>
      <c r="D501" s="108" t="s">
        <v>1182</v>
      </c>
      <c r="E501" s="125">
        <v>152000000</v>
      </c>
      <c r="F501" s="51" t="s">
        <v>92</v>
      </c>
      <c r="G501" s="126">
        <v>44835</v>
      </c>
      <c r="H501" s="126">
        <v>45261</v>
      </c>
      <c r="I501" s="119">
        <f>IFERROR(IF(Energy[[#This Row],[Start date]]="","0",DATEDIF(Energy[[#This Row],[Start date]],Energy[[#This Row],[End date]],"m")+1),"Open-ended")</f>
        <v>15</v>
      </c>
      <c r="J501" s="110" t="s">
        <v>107</v>
      </c>
      <c r="K501" s="110"/>
      <c r="L501" s="110" t="s">
        <v>98</v>
      </c>
      <c r="M501" s="114"/>
      <c r="N501" s="51" t="s">
        <v>57</v>
      </c>
      <c r="O501" s="106">
        <f>IF(Energy[[#This Row],[Currency]]="USD",E501,IF(AND(Energy[[#This Row],[Currency]]="EUR",VLOOKUP(Energy[[#This Row],[ISO]],'EXCH to USD 2022'!A:D,4,FALSE)="N"),(E501/'EXCH to USD 2022'!$F$25),E501/VLOOKUP(C501,'EXCH to USD 2022'!A:F,3,FALSE)))</f>
        <v>159769343.52143207</v>
      </c>
      <c r="P501" s="110"/>
      <c r="Q501" s="110" t="s">
        <v>1150</v>
      </c>
      <c r="R501" s="123">
        <v>45068</v>
      </c>
      <c r="S501" s="51" t="s">
        <v>6</v>
      </c>
      <c r="T501" s="66">
        <v>3</v>
      </c>
    </row>
    <row r="502" spans="1:20" s="66" customFormat="1" ht="22.5">
      <c r="A502" s="118">
        <f t="shared" si="10"/>
        <v>500</v>
      </c>
      <c r="B502" s="109" t="s">
        <v>1049</v>
      </c>
      <c r="C502" s="109" t="s">
        <v>1050</v>
      </c>
      <c r="D502" s="108" t="s">
        <v>1183</v>
      </c>
      <c r="E502" s="125">
        <v>57000000</v>
      </c>
      <c r="F502" s="51" t="s">
        <v>92</v>
      </c>
      <c r="G502" s="126">
        <v>44927</v>
      </c>
      <c r="H502" s="126">
        <v>45261</v>
      </c>
      <c r="I502" s="119">
        <f>IFERROR(IF(Energy[[#This Row],[Start date]]="","0",DATEDIF(Energy[[#This Row],[Start date]],Energy[[#This Row],[End date]],"m")+1),"Open-ended")</f>
        <v>12</v>
      </c>
      <c r="J502" s="110" t="s">
        <v>54</v>
      </c>
      <c r="K502" s="110" t="s">
        <v>55</v>
      </c>
      <c r="L502" s="116" t="s">
        <v>56</v>
      </c>
      <c r="M502" s="114"/>
      <c r="N502" s="51" t="s">
        <v>57</v>
      </c>
      <c r="O502" s="106">
        <f>IF(Energy[[#This Row],[Currency]]="USD",E502,IF(AND(Energy[[#This Row],[Currency]]="EUR",VLOOKUP(Energy[[#This Row],[ISO]],'EXCH to USD 2022'!A:D,4,FALSE)="N"),(E502/'EXCH to USD 2022'!$F$25),E502/VLOOKUP(C502,'EXCH to USD 2022'!A:F,3,FALSE)))</f>
        <v>59913503.820537031</v>
      </c>
      <c r="P502" s="109" t="s">
        <v>1149</v>
      </c>
      <c r="Q502" s="110" t="s">
        <v>1150</v>
      </c>
      <c r="R502" s="123">
        <v>45068</v>
      </c>
      <c r="S502" s="51" t="s">
        <v>6</v>
      </c>
      <c r="T502" s="66">
        <v>3</v>
      </c>
    </row>
    <row r="503" spans="1:20" s="66" customFormat="1" ht="180.75" customHeight="1">
      <c r="A503" s="118">
        <f t="shared" si="10"/>
        <v>501</v>
      </c>
      <c r="B503" s="109" t="s">
        <v>1049</v>
      </c>
      <c r="C503" s="109" t="s">
        <v>1050</v>
      </c>
      <c r="D503" s="108" t="s">
        <v>1184</v>
      </c>
      <c r="E503" s="125">
        <v>63000000</v>
      </c>
      <c r="F503" s="51" t="s">
        <v>92</v>
      </c>
      <c r="G503" s="126">
        <v>44835</v>
      </c>
      <c r="H503" s="126">
        <v>45261</v>
      </c>
      <c r="I503" s="119">
        <f>IFERROR(IF(Energy[[#This Row],[Start date]]="","0",DATEDIF(Energy[[#This Row],[Start date]],Energy[[#This Row],[End date]],"m")+1),"Open-ended")</f>
        <v>15</v>
      </c>
      <c r="J503" s="114" t="s">
        <v>70</v>
      </c>
      <c r="K503" s="110" t="s">
        <v>55</v>
      </c>
      <c r="L503" s="116" t="s">
        <v>56</v>
      </c>
      <c r="M503" s="114"/>
      <c r="N503" s="51" t="s">
        <v>903</v>
      </c>
      <c r="O503" s="106">
        <f>IF(Energy[[#This Row],[Currency]]="USD",E503,IF(AND(Energy[[#This Row],[Currency]]="EUR",VLOOKUP(Energy[[#This Row],[ISO]],'EXCH to USD 2022'!A:D,4,FALSE)="N"),(E503/'EXCH to USD 2022'!$F$25),E503/VLOOKUP(C503,'EXCH to USD 2022'!A:F,3,FALSE)))</f>
        <v>66220188.43322514</v>
      </c>
      <c r="P503" s="110" t="s">
        <v>1185</v>
      </c>
      <c r="Q503" s="110" t="s">
        <v>1150</v>
      </c>
      <c r="R503" s="123">
        <v>45068</v>
      </c>
      <c r="S503" s="51" t="s">
        <v>6</v>
      </c>
      <c r="T503" s="66">
        <v>3</v>
      </c>
    </row>
    <row r="504" spans="1:20" s="66" customFormat="1" ht="78.75">
      <c r="A504" s="118">
        <f t="shared" si="10"/>
        <v>502</v>
      </c>
      <c r="B504" s="109" t="s">
        <v>1049</v>
      </c>
      <c r="C504" s="109" t="s">
        <v>1050</v>
      </c>
      <c r="D504" s="108" t="s">
        <v>1186</v>
      </c>
      <c r="E504" s="87">
        <v>282000000</v>
      </c>
      <c r="F504" s="51" t="s">
        <v>92</v>
      </c>
      <c r="G504" s="126">
        <v>44927</v>
      </c>
      <c r="H504" s="126">
        <v>45261</v>
      </c>
      <c r="I504" s="119">
        <f>IFERROR(IF(Energy[[#This Row],[Start date]]="","0",DATEDIF(Energy[[#This Row],[Start date]],Energy[[#This Row],[End date]],"m")+1),"Open-ended")</f>
        <v>12</v>
      </c>
      <c r="J504" s="110" t="s">
        <v>107</v>
      </c>
      <c r="K504" s="110"/>
      <c r="L504" s="110" t="s">
        <v>98</v>
      </c>
      <c r="M504" s="114" t="s">
        <v>1138</v>
      </c>
      <c r="N504" s="51" t="s">
        <v>57</v>
      </c>
      <c r="O504" s="106">
        <f>IF(Energy[[#This Row],[Currency]]="USD",E504,IF(AND(Energy[[#This Row],[Currency]]="EUR",VLOOKUP(Energy[[#This Row],[ISO]],'EXCH to USD 2022'!A:D,4,FALSE)="N"),(E504/'EXCH to USD 2022'!$F$25),E504/VLOOKUP(C504,'EXCH to USD 2022'!A:F,3,FALSE)))</f>
        <v>296414176.79634112</v>
      </c>
      <c r="P504" s="109" t="s">
        <v>1149</v>
      </c>
      <c r="Q504" s="116" t="s">
        <v>1150</v>
      </c>
      <c r="R504" s="123">
        <v>45068</v>
      </c>
      <c r="S504" s="51" t="s">
        <v>6</v>
      </c>
      <c r="T504" s="66">
        <v>3</v>
      </c>
    </row>
    <row r="505" spans="1:20" s="66" customFormat="1" ht="45">
      <c r="A505" s="118">
        <f t="shared" si="10"/>
        <v>503</v>
      </c>
      <c r="B505" s="109" t="s">
        <v>1049</v>
      </c>
      <c r="C505" s="109" t="s">
        <v>1050</v>
      </c>
      <c r="D505" s="108" t="s">
        <v>1187</v>
      </c>
      <c r="E505" s="125">
        <v>11000000</v>
      </c>
      <c r="F505" s="51" t="s">
        <v>92</v>
      </c>
      <c r="G505" s="126">
        <v>45047</v>
      </c>
      <c r="H505" s="126">
        <v>45047</v>
      </c>
      <c r="I505" s="119">
        <f>IFERROR(IF(Energy[[#This Row],[Start date]]="","0",DATEDIF(Energy[[#This Row],[Start date]],Energy[[#This Row],[End date]],"m")+1),"Open-ended")</f>
        <v>1</v>
      </c>
      <c r="J505" s="110" t="s">
        <v>107</v>
      </c>
      <c r="K505" s="110"/>
      <c r="L505" s="110" t="s">
        <v>98</v>
      </c>
      <c r="M505" s="114" t="s">
        <v>1138</v>
      </c>
      <c r="N505" s="51" t="s">
        <v>57</v>
      </c>
      <c r="O505" s="106">
        <f>IF(Energy[[#This Row],[Currency]]="USD",E505,IF(AND(Energy[[#This Row],[Currency]]="EUR",VLOOKUP(Energy[[#This Row],[ISO]],'EXCH to USD 2022'!A:D,4,FALSE)="N"),(E505/'EXCH to USD 2022'!$F$25),E505/VLOOKUP(C505,'EXCH to USD 2022'!A:F,3,FALSE)))</f>
        <v>11562255.123261532</v>
      </c>
      <c r="P505" s="51"/>
      <c r="Q505" s="110" t="s">
        <v>1163</v>
      </c>
      <c r="R505" s="123">
        <v>45068</v>
      </c>
      <c r="S505" s="51" t="s">
        <v>6</v>
      </c>
      <c r="T505" s="51">
        <v>3</v>
      </c>
    </row>
    <row r="506" spans="1:20" s="66" customFormat="1" ht="22.5">
      <c r="A506" s="118">
        <f t="shared" si="10"/>
        <v>504</v>
      </c>
      <c r="B506" s="109" t="s">
        <v>1049</v>
      </c>
      <c r="C506" s="109" t="s">
        <v>1050</v>
      </c>
      <c r="D506" s="108" t="s">
        <v>1188</v>
      </c>
      <c r="E506" s="125">
        <v>2000000</v>
      </c>
      <c r="F506" s="51" t="s">
        <v>92</v>
      </c>
      <c r="G506" s="126">
        <v>44682</v>
      </c>
      <c r="H506" s="126">
        <v>44682</v>
      </c>
      <c r="I506" s="119">
        <f>IFERROR(IF(Energy[[#This Row],[Start date]]="","0",DATEDIF(Energy[[#This Row],[Start date]],Energy[[#This Row],[End date]],"m")+1),"Open-ended")</f>
        <v>1</v>
      </c>
      <c r="J506" s="110" t="s">
        <v>107</v>
      </c>
      <c r="K506" s="110"/>
      <c r="L506" s="110" t="s">
        <v>98</v>
      </c>
      <c r="M506" s="114" t="s">
        <v>1062</v>
      </c>
      <c r="N506" s="51" t="s">
        <v>57</v>
      </c>
      <c r="O506" s="106">
        <f>IF(Energy[[#This Row],[Currency]]="USD",E506,IF(AND(Energy[[#This Row],[Currency]]="EUR",VLOOKUP(Energy[[#This Row],[ISO]],'EXCH to USD 2022'!A:D,4,FALSE)="N"),(E506/'EXCH to USD 2022'!$F$25),E506/VLOOKUP(C506,'EXCH to USD 2022'!A:F,3,FALSE)))</f>
        <v>2102228.2042293693</v>
      </c>
      <c r="P506" s="51"/>
      <c r="Q506" s="110" t="s">
        <v>1053</v>
      </c>
      <c r="R506" s="123">
        <v>45068</v>
      </c>
      <c r="S506" s="51" t="s">
        <v>6</v>
      </c>
      <c r="T506" s="66">
        <v>1</v>
      </c>
    </row>
    <row r="507" spans="1:20" s="66" customFormat="1" ht="45">
      <c r="A507" s="118">
        <f t="shared" si="7"/>
        <v>505</v>
      </c>
      <c r="B507" s="118" t="s">
        <v>1189</v>
      </c>
      <c r="C507" s="118" t="s">
        <v>1190</v>
      </c>
      <c r="D507" s="162" t="s">
        <v>1191</v>
      </c>
      <c r="E507" s="145">
        <v>2100000000</v>
      </c>
      <c r="F507" s="66" t="s">
        <v>1192</v>
      </c>
      <c r="G507" s="188">
        <v>44562</v>
      </c>
      <c r="H507" s="188">
        <v>44896</v>
      </c>
      <c r="I507" s="119">
        <f>IFERROR(IF(Energy[[#This Row],[Start date]]="","0",DATEDIF(Energy[[#This Row],[Start date]],Energy[[#This Row],[End date]],"m")+1),"Open-ended")</f>
        <v>12</v>
      </c>
      <c r="J507" s="66" t="s">
        <v>70</v>
      </c>
      <c r="K507" s="66" t="s">
        <v>49</v>
      </c>
      <c r="L507" s="66" t="s">
        <v>98</v>
      </c>
      <c r="M507" s="66" t="s">
        <v>1193</v>
      </c>
      <c r="N507" s="51" t="s">
        <v>57</v>
      </c>
      <c r="O507" s="106">
        <f>IF(Energy[[#This Row],[Currency]]="USD",E507,IF(AND(Energy[[#This Row],[Currency]]="EUR",VLOOKUP(Energy[[#This Row],[ISO]],'EXCH to USD 2022'!A:D,4,FALSE)="N"),(E507/'EXCH to USD 2022'!$F$25),E507/VLOOKUP(C507,'EXCH to USD 2022'!A:F,3,FALSE)))</f>
        <v>624912729.67831874</v>
      </c>
      <c r="P507" s="118" t="s">
        <v>1194</v>
      </c>
      <c r="Q507" s="51" t="s">
        <v>1195</v>
      </c>
      <c r="R507" s="123">
        <v>44995</v>
      </c>
      <c r="S507" s="51" t="s">
        <v>6</v>
      </c>
      <c r="T507" s="51">
        <v>2</v>
      </c>
    </row>
    <row r="508" spans="1:20" s="66" customFormat="1" ht="56.25">
      <c r="A508" s="118">
        <f t="shared" si="7"/>
        <v>506</v>
      </c>
      <c r="B508" s="118" t="s">
        <v>1189</v>
      </c>
      <c r="C508" s="118" t="s">
        <v>1190</v>
      </c>
      <c r="D508" s="162" t="s">
        <v>1196</v>
      </c>
      <c r="E508" s="145">
        <v>500000000</v>
      </c>
      <c r="F508" s="66" t="s">
        <v>1192</v>
      </c>
      <c r="G508" s="188">
        <v>44562</v>
      </c>
      <c r="H508" s="188">
        <v>44896</v>
      </c>
      <c r="I508" s="119">
        <f>IFERROR(IF(Energy[[#This Row],[Start date]]="","0",DATEDIF(Energy[[#This Row],[Start date]],Energy[[#This Row],[End date]],"m")+1),"Open-ended")</f>
        <v>12</v>
      </c>
      <c r="J508" s="66" t="s">
        <v>70</v>
      </c>
      <c r="K508" s="66" t="s">
        <v>49</v>
      </c>
      <c r="L508" s="66" t="s">
        <v>56</v>
      </c>
      <c r="M508" s="66" t="s">
        <v>1197</v>
      </c>
      <c r="N508" s="51" t="s">
        <v>57</v>
      </c>
      <c r="O508" s="106">
        <f>IF(Energy[[#This Row],[Currency]]="USD",E508,IF(AND(Energy[[#This Row],[Currency]]="EUR",VLOOKUP(Energy[[#This Row],[ISO]],'EXCH to USD 2022'!A:D,4,FALSE)="N"),(E508/'EXCH to USD 2022'!$F$25),E508/VLOOKUP(C508,'EXCH to USD 2022'!A:F,3,FALSE)))</f>
        <v>148788745.16150448</v>
      </c>
      <c r="P508" s="118" t="s">
        <v>1198</v>
      </c>
      <c r="Q508" s="51" t="s">
        <v>1195</v>
      </c>
      <c r="R508" s="123">
        <v>44995</v>
      </c>
      <c r="S508" s="51" t="s">
        <v>6</v>
      </c>
      <c r="T508" s="51">
        <v>2</v>
      </c>
    </row>
    <row r="509" spans="1:20" s="66" customFormat="1" ht="67.5">
      <c r="A509" s="118">
        <f t="shared" si="7"/>
        <v>507</v>
      </c>
      <c r="B509" s="118" t="s">
        <v>1189</v>
      </c>
      <c r="C509" s="118" t="s">
        <v>1190</v>
      </c>
      <c r="D509" s="162" t="s">
        <v>1199</v>
      </c>
      <c r="E509" s="145">
        <v>470000000</v>
      </c>
      <c r="F509" s="66" t="s">
        <v>1192</v>
      </c>
      <c r="G509" s="188">
        <v>44652</v>
      </c>
      <c r="H509" s="188">
        <v>45261</v>
      </c>
      <c r="I509" s="119">
        <f>IFERROR(IF(Energy[[#This Row],[Start date]]="","0",DATEDIF(Energy[[#This Row],[Start date]],Energy[[#This Row],[End date]],"m")+1),"Open-ended")</f>
        <v>21</v>
      </c>
      <c r="J509" s="66" t="s">
        <v>48</v>
      </c>
      <c r="K509" s="66" t="s">
        <v>49</v>
      </c>
      <c r="L509" s="66" t="s">
        <v>50</v>
      </c>
      <c r="N509" s="51" t="s">
        <v>86</v>
      </c>
      <c r="O509" s="106">
        <f>IF(Energy[[#This Row],[Currency]]="USD",E509,IF(AND(Energy[[#This Row],[Currency]]="EUR",VLOOKUP(Energy[[#This Row],[ISO]],'EXCH to USD 2022'!A:D,4,FALSE)="N"),(E509/'EXCH to USD 2022'!$F$25),E509/VLOOKUP(C509,'EXCH to USD 2022'!A:F,3,FALSE)))</f>
        <v>139861420.4518142</v>
      </c>
      <c r="P509" s="118" t="s">
        <v>1200</v>
      </c>
      <c r="Q509" s="51" t="s">
        <v>1201</v>
      </c>
      <c r="R509" s="123">
        <v>44995</v>
      </c>
      <c r="S509" s="51" t="s">
        <v>6</v>
      </c>
      <c r="T509" s="51">
        <v>2</v>
      </c>
    </row>
    <row r="510" spans="1:20" s="66" customFormat="1" ht="22.5">
      <c r="A510" s="118">
        <f t="shared" si="7"/>
        <v>508</v>
      </c>
      <c r="B510" s="118" t="s">
        <v>1189</v>
      </c>
      <c r="C510" s="118" t="s">
        <v>1190</v>
      </c>
      <c r="D510" s="146" t="s">
        <v>1202</v>
      </c>
      <c r="E510" s="145">
        <v>560000000</v>
      </c>
      <c r="F510" s="66" t="s">
        <v>1192</v>
      </c>
      <c r="G510" s="188">
        <v>44682</v>
      </c>
      <c r="H510" s="188">
        <v>44896</v>
      </c>
      <c r="I510" s="119">
        <f>IFERROR(IF(Energy[[#This Row],[Start date]]="","0",DATEDIF(Energy[[#This Row],[Start date]],Energy[[#This Row],[End date]],"m")+1),"Open-ended")</f>
        <v>8</v>
      </c>
      <c r="J510" s="66" t="s">
        <v>48</v>
      </c>
      <c r="K510" s="66" t="s">
        <v>49</v>
      </c>
      <c r="L510" s="66" t="s">
        <v>50</v>
      </c>
      <c r="N510" s="51" t="s">
        <v>1203</v>
      </c>
      <c r="O510" s="106">
        <f>IF(Energy[[#This Row],[Currency]]="USD",E510,IF(AND(Energy[[#This Row],[Currency]]="EUR",VLOOKUP(Energy[[#This Row],[ISO]],'EXCH to USD 2022'!A:D,4,FALSE)="N"),(E510/'EXCH to USD 2022'!$F$25),E510/VLOOKUP(C510,'EXCH to USD 2022'!A:F,3,FALSE)))</f>
        <v>166643394.58088499</v>
      </c>
      <c r="P510" s="66" t="s">
        <v>1204</v>
      </c>
      <c r="Q510" s="51" t="s">
        <v>1205</v>
      </c>
      <c r="R510" s="123">
        <v>44995</v>
      </c>
      <c r="S510" s="51" t="s">
        <v>6</v>
      </c>
      <c r="T510" s="51">
        <v>2</v>
      </c>
    </row>
    <row r="511" spans="1:20" s="66" customFormat="1" ht="45">
      <c r="A511" s="118">
        <f t="shared" si="7"/>
        <v>509</v>
      </c>
      <c r="B511" s="118" t="s">
        <v>1189</v>
      </c>
      <c r="C511" s="118" t="s">
        <v>1190</v>
      </c>
      <c r="D511" s="146" t="s">
        <v>1206</v>
      </c>
      <c r="E511" s="145">
        <v>1750000000</v>
      </c>
      <c r="F511" s="66" t="s">
        <v>1192</v>
      </c>
      <c r="G511" s="188">
        <v>44652</v>
      </c>
      <c r="H511" s="188">
        <v>44896</v>
      </c>
      <c r="I511" s="119">
        <f>IFERROR(IF(Energy[[#This Row],[Start date]]="","0",DATEDIF(Energy[[#This Row],[Start date]],Energy[[#This Row],[End date]],"m")+1),"Open-ended")</f>
        <v>9</v>
      </c>
      <c r="J511" s="66" t="s">
        <v>48</v>
      </c>
      <c r="K511" s="66" t="s">
        <v>49</v>
      </c>
      <c r="L511" s="66" t="s">
        <v>50</v>
      </c>
      <c r="N511" s="51" t="s">
        <v>863</v>
      </c>
      <c r="O511" s="106">
        <f>IF(Energy[[#This Row],[Currency]]="USD",E511,IF(AND(Energy[[#This Row],[Currency]]="EUR",VLOOKUP(Energy[[#This Row],[ISO]],'EXCH to USD 2022'!A:D,4,FALSE)="N"),(E511/'EXCH to USD 2022'!$F$25),E511/VLOOKUP(C511,'EXCH to USD 2022'!A:F,3,FALSE)))</f>
        <v>520760608.06526566</v>
      </c>
      <c r="P511" s="66" t="s">
        <v>1207</v>
      </c>
      <c r="Q511" s="51"/>
      <c r="R511" s="123">
        <v>44995</v>
      </c>
      <c r="S511" s="51" t="s">
        <v>6</v>
      </c>
      <c r="T511" s="51">
        <v>2</v>
      </c>
    </row>
    <row r="512" spans="1:20" s="66" customFormat="1" ht="45">
      <c r="A512" s="118">
        <f t="shared" si="7"/>
        <v>510</v>
      </c>
      <c r="B512" s="118" t="s">
        <v>1189</v>
      </c>
      <c r="C512" s="118" t="s">
        <v>1190</v>
      </c>
      <c r="D512" s="146" t="s">
        <v>1208</v>
      </c>
      <c r="E512" s="145">
        <v>1600000000</v>
      </c>
      <c r="F512" s="66" t="s">
        <v>1192</v>
      </c>
      <c r="G512" s="188">
        <v>44927</v>
      </c>
      <c r="H512" s="188">
        <v>45261</v>
      </c>
      <c r="I512" s="119">
        <f>IFERROR(IF(Energy[[#This Row],[Start date]]="","0",DATEDIF(Energy[[#This Row],[Start date]],Energy[[#This Row],[End date]],"m")+1),"Open-ended")</f>
        <v>12</v>
      </c>
      <c r="J512" s="66" t="s">
        <v>48</v>
      </c>
      <c r="K512" s="66" t="s">
        <v>49</v>
      </c>
      <c r="L512" s="66" t="s">
        <v>50</v>
      </c>
      <c r="N512" s="51" t="s">
        <v>863</v>
      </c>
      <c r="O512" s="106">
        <f>IF(Energy[[#This Row],[Currency]]="USD",E512,IF(AND(Energy[[#This Row],[Currency]]="EUR",VLOOKUP(Energy[[#This Row],[ISO]],'EXCH to USD 2022'!A:D,4,FALSE)="N"),(E512/'EXCH to USD 2022'!$F$25),E512/VLOOKUP(C512,'EXCH to USD 2022'!A:F,3,FALSE)))</f>
        <v>476123984.51681429</v>
      </c>
      <c r="P512" s="66" t="s">
        <v>1209</v>
      </c>
      <c r="Q512" s="51"/>
      <c r="R512" s="123">
        <v>44995</v>
      </c>
      <c r="S512" s="51" t="s">
        <v>6</v>
      </c>
      <c r="T512" s="51">
        <v>2</v>
      </c>
    </row>
    <row r="513" spans="1:20" s="66" customFormat="1" ht="45">
      <c r="A513" s="118">
        <f t="shared" si="7"/>
        <v>511</v>
      </c>
      <c r="B513" s="118" t="s">
        <v>1189</v>
      </c>
      <c r="C513" s="118" t="s">
        <v>1190</v>
      </c>
      <c r="D513" s="146" t="s">
        <v>1208</v>
      </c>
      <c r="E513" s="145">
        <v>1750000000</v>
      </c>
      <c r="F513" s="66" t="s">
        <v>1192</v>
      </c>
      <c r="G513" s="188">
        <v>45292</v>
      </c>
      <c r="H513" s="188">
        <v>45627</v>
      </c>
      <c r="I513" s="119">
        <f>IFERROR(IF(Energy[[#This Row],[Start date]]="","0",DATEDIF(Energy[[#This Row],[Start date]],Energy[[#This Row],[End date]],"m")+1),"Open-ended")</f>
        <v>12</v>
      </c>
      <c r="J513" s="66" t="s">
        <v>48</v>
      </c>
      <c r="K513" s="66" t="s">
        <v>49</v>
      </c>
      <c r="L513" s="66" t="s">
        <v>50</v>
      </c>
      <c r="N513" s="51" t="s">
        <v>863</v>
      </c>
      <c r="O513" s="106">
        <f>IF(Energy[[#This Row],[Currency]]="USD",E513,IF(AND(Energy[[#This Row],[Currency]]="EUR",VLOOKUP(Energy[[#This Row],[ISO]],'EXCH to USD 2022'!A:D,4,FALSE)="N"),(E513/'EXCH to USD 2022'!$F$25),E513/VLOOKUP(C513,'EXCH to USD 2022'!A:F,3,FALSE)))</f>
        <v>520760608.06526566</v>
      </c>
      <c r="P513" s="66" t="s">
        <v>1210</v>
      </c>
      <c r="Q513" s="51"/>
      <c r="R513" s="123">
        <v>44995</v>
      </c>
      <c r="S513" s="51" t="s">
        <v>6</v>
      </c>
      <c r="T513" s="51">
        <v>2</v>
      </c>
    </row>
    <row r="514" spans="1:20" s="66" customFormat="1" ht="67.5">
      <c r="A514" s="118">
        <f t="shared" si="7"/>
        <v>512</v>
      </c>
      <c r="B514" s="109" t="s">
        <v>1211</v>
      </c>
      <c r="C514" s="109" t="s">
        <v>1212</v>
      </c>
      <c r="D514" s="108" t="s">
        <v>1213</v>
      </c>
      <c r="E514" s="50">
        <v>1152000000</v>
      </c>
      <c r="F514" s="51" t="s">
        <v>92</v>
      </c>
      <c r="G514" s="117">
        <v>44562</v>
      </c>
      <c r="H514" s="117">
        <v>44621</v>
      </c>
      <c r="I514" s="119">
        <f>IFERROR(IF(Energy[[#This Row],[Start date]]="","0",DATEDIF(Energy[[#This Row],[Start date]],Energy[[#This Row],[End date]],"m")+1),"Open-ended")</f>
        <v>3</v>
      </c>
      <c r="J514" s="51" t="s">
        <v>54</v>
      </c>
      <c r="K514" s="51" t="s">
        <v>239</v>
      </c>
      <c r="L514" s="51" t="s">
        <v>176</v>
      </c>
      <c r="M514" s="51" t="s">
        <v>500</v>
      </c>
      <c r="N514" s="51" t="s">
        <v>86</v>
      </c>
      <c r="O514" s="106">
        <f>IF(Energy[[#This Row],[Currency]]="USD",E514,IF(AND(Energy[[#This Row],[Currency]]="EUR",VLOOKUP(Energy[[#This Row],[ISO]],'EXCH to USD 2022'!A:D,4,FALSE)="N"),(E514/'EXCH to USD 2022'!$F$25),E514/VLOOKUP(C514,'EXCH to USD 2022'!A:F,3,FALSE)))</f>
        <v>1210883445.6361167</v>
      </c>
      <c r="P514" s="109" t="s">
        <v>1214</v>
      </c>
      <c r="Q514" s="51" t="s">
        <v>1215</v>
      </c>
      <c r="R514" s="123">
        <v>45023</v>
      </c>
      <c r="S514" s="51" t="s">
        <v>6</v>
      </c>
      <c r="T514" s="51">
        <v>1</v>
      </c>
    </row>
    <row r="515" spans="1:20" s="66" customFormat="1" ht="67.5">
      <c r="A515" s="118">
        <f t="shared" si="7"/>
        <v>513</v>
      </c>
      <c r="B515" s="109" t="s">
        <v>1211</v>
      </c>
      <c r="C515" s="109" t="s">
        <v>1212</v>
      </c>
      <c r="D515" s="108" t="s">
        <v>1216</v>
      </c>
      <c r="E515" s="50">
        <v>895755000</v>
      </c>
      <c r="F515" s="51" t="s">
        <v>92</v>
      </c>
      <c r="G515" s="117">
        <v>44743</v>
      </c>
      <c r="H515" s="117">
        <v>44805</v>
      </c>
      <c r="I515" s="119">
        <f>IFERROR(IF(Energy[[#This Row],[Start date]]="","0",DATEDIF(Energy[[#This Row],[Start date]],Energy[[#This Row],[End date]],"m")+1),"Open-ended")</f>
        <v>3</v>
      </c>
      <c r="J515" s="51" t="s">
        <v>48</v>
      </c>
      <c r="K515" s="51" t="s">
        <v>49</v>
      </c>
      <c r="L515" s="51" t="s">
        <v>176</v>
      </c>
      <c r="M515" s="51" t="s">
        <v>1217</v>
      </c>
      <c r="N515" s="51" t="s">
        <v>78</v>
      </c>
      <c r="O515" s="106">
        <f>IF(Energy[[#This Row],[Currency]]="USD",E515,IF(AND(Energy[[#This Row],[Currency]]="EUR",VLOOKUP(Energy[[#This Row],[ISO]],'EXCH to USD 2022'!A:D,4,FALSE)="N"),(E515/'EXCH to USD 2022'!$F$25),E515/VLOOKUP(C515,'EXCH to USD 2022'!A:F,3,FALSE)))</f>
        <v>941540712.53973937</v>
      </c>
      <c r="P515" s="109" t="s">
        <v>1214</v>
      </c>
      <c r="Q515" s="51" t="s">
        <v>1218</v>
      </c>
      <c r="R515" s="123">
        <v>45023</v>
      </c>
      <c r="S515" s="51" t="s">
        <v>6</v>
      </c>
      <c r="T515" s="51">
        <v>1</v>
      </c>
    </row>
    <row r="516" spans="1:20" s="66" customFormat="1" ht="67.5">
      <c r="A516" s="118">
        <f t="shared" si="7"/>
        <v>514</v>
      </c>
      <c r="B516" s="109" t="s">
        <v>1211</v>
      </c>
      <c r="C516" s="109" t="s">
        <v>1212</v>
      </c>
      <c r="D516" s="108" t="s">
        <v>1219</v>
      </c>
      <c r="E516" s="50">
        <v>1718220000</v>
      </c>
      <c r="F516" s="51" t="s">
        <v>92</v>
      </c>
      <c r="G516" s="117">
        <v>44743</v>
      </c>
      <c r="H516" s="117">
        <v>44805</v>
      </c>
      <c r="I516" s="119">
        <f>IFERROR(IF(Energy[[#This Row],[Start date]]="","0",DATEDIF(Energy[[#This Row],[Start date]],Energy[[#This Row],[End date]],"m")+1),"Open-ended")</f>
        <v>3</v>
      </c>
      <c r="J516" s="51" t="s">
        <v>48</v>
      </c>
      <c r="K516" s="51" t="s">
        <v>49</v>
      </c>
      <c r="L516" s="51" t="s">
        <v>176</v>
      </c>
      <c r="M516" s="51" t="s">
        <v>1220</v>
      </c>
      <c r="N516" s="51" t="s">
        <v>86</v>
      </c>
      <c r="O516" s="106">
        <f>IF(Energy[[#This Row],[Currency]]="USD",E516,IF(AND(Energy[[#This Row],[Currency]]="EUR",VLOOKUP(Energy[[#This Row],[ISO]],'EXCH to USD 2022'!A:D,4,FALSE)="N"),(E516/'EXCH to USD 2022'!$F$25),E516/VLOOKUP(C516,'EXCH to USD 2022'!A:F,3,FALSE)))</f>
        <v>1806045272.5354936</v>
      </c>
      <c r="P516" s="109" t="s">
        <v>1214</v>
      </c>
      <c r="Q516" s="51" t="s">
        <v>1218</v>
      </c>
      <c r="R516" s="123">
        <v>45023</v>
      </c>
      <c r="S516" s="51" t="s">
        <v>6</v>
      </c>
      <c r="T516" s="51">
        <v>1</v>
      </c>
    </row>
    <row r="517" spans="1:20" s="66" customFormat="1" ht="67.5">
      <c r="A517" s="118">
        <f t="shared" si="7"/>
        <v>515</v>
      </c>
      <c r="B517" s="109" t="s">
        <v>1211</v>
      </c>
      <c r="C517" s="109" t="s">
        <v>1212</v>
      </c>
      <c r="D517" s="108" t="s">
        <v>1221</v>
      </c>
      <c r="E517" s="50">
        <v>808321079.49139297</v>
      </c>
      <c r="F517" s="51" t="s">
        <v>92</v>
      </c>
      <c r="G517" s="117">
        <v>44652</v>
      </c>
      <c r="H517" s="117">
        <v>44713</v>
      </c>
      <c r="I517" s="119">
        <f>IFERROR(IF(Energy[[#This Row],[Start date]]="","0",DATEDIF(Energy[[#This Row],[Start date]],Energy[[#This Row],[End date]],"m")+1),"Open-ended")</f>
        <v>3</v>
      </c>
      <c r="J517" s="51" t="s">
        <v>48</v>
      </c>
      <c r="K517" s="51" t="s">
        <v>49</v>
      </c>
      <c r="L517" s="51" t="s">
        <v>176</v>
      </c>
      <c r="M517" s="51" t="s">
        <v>1220</v>
      </c>
      <c r="N517" s="51" t="s">
        <v>86</v>
      </c>
      <c r="O517" s="106">
        <f>IF(Energy[[#This Row],[Currency]]="USD",E517,IF(AND(Energy[[#This Row],[Currency]]="EUR",VLOOKUP(Energy[[#This Row],[ISO]],'EXCH to USD 2022'!A:D,4,FALSE)="N"),(E517/'EXCH to USD 2022'!$F$25),E517/VLOOKUP(C517,'EXCH to USD 2022'!A:F,3,FALSE)))</f>
        <v>849637685.68996823</v>
      </c>
      <c r="P517" s="109" t="s">
        <v>1214</v>
      </c>
      <c r="Q517" s="51" t="s">
        <v>1222</v>
      </c>
      <c r="R517" s="123">
        <v>45023</v>
      </c>
      <c r="S517" s="51" t="s">
        <v>6</v>
      </c>
      <c r="T517" s="51">
        <v>1</v>
      </c>
    </row>
    <row r="518" spans="1:20" s="66" customFormat="1" ht="67.5">
      <c r="A518" s="118">
        <f t="shared" si="7"/>
        <v>516</v>
      </c>
      <c r="B518" s="109" t="s">
        <v>1211</v>
      </c>
      <c r="C518" s="109" t="s">
        <v>1212</v>
      </c>
      <c r="D518" s="108" t="s">
        <v>1221</v>
      </c>
      <c r="E518" s="50">
        <v>653000000</v>
      </c>
      <c r="F518" s="51" t="s">
        <v>92</v>
      </c>
      <c r="G518" s="117">
        <v>44562</v>
      </c>
      <c r="H518" s="117">
        <v>44621</v>
      </c>
      <c r="I518" s="119">
        <f>IFERROR(IF(Energy[[#This Row],[Start date]]="","0",DATEDIF(Energy[[#This Row],[Start date]],Energy[[#This Row],[End date]],"m")+1),"Open-ended")</f>
        <v>3</v>
      </c>
      <c r="J518" s="51" t="s">
        <v>48</v>
      </c>
      <c r="K518" s="51" t="s">
        <v>49</v>
      </c>
      <c r="L518" s="51" t="s">
        <v>176</v>
      </c>
      <c r="M518" s="51" t="s">
        <v>1220</v>
      </c>
      <c r="N518" s="51" t="s">
        <v>86</v>
      </c>
      <c r="O518" s="106">
        <f>IF(Energy[[#This Row],[Currency]]="USD",E518,IF(AND(Energy[[#This Row],[Currency]]="EUR",VLOOKUP(Energy[[#This Row],[ISO]],'EXCH to USD 2022'!A:D,4,FALSE)="N"),(E518/'EXCH to USD 2022'!$F$25),E518/VLOOKUP(C518,'EXCH to USD 2022'!A:F,3,FALSE)))</f>
        <v>686377508.68088913</v>
      </c>
      <c r="P518" s="109" t="s">
        <v>1214</v>
      </c>
      <c r="Q518" s="51" t="s">
        <v>1215</v>
      </c>
      <c r="R518" s="123">
        <v>45023</v>
      </c>
      <c r="S518" s="51" t="s">
        <v>6</v>
      </c>
      <c r="T518" s="51">
        <v>1</v>
      </c>
    </row>
    <row r="519" spans="1:20" s="66" customFormat="1" ht="67.5">
      <c r="A519" s="118">
        <f t="shared" si="7"/>
        <v>517</v>
      </c>
      <c r="B519" s="109" t="s">
        <v>1211</v>
      </c>
      <c r="C519" s="109" t="s">
        <v>1212</v>
      </c>
      <c r="D519" s="108" t="s">
        <v>1223</v>
      </c>
      <c r="E519" s="50">
        <v>480000000</v>
      </c>
      <c r="F519" s="51" t="s">
        <v>92</v>
      </c>
      <c r="G519" s="117">
        <v>44470</v>
      </c>
      <c r="H519" s="117">
        <v>44531</v>
      </c>
      <c r="I519" s="119">
        <f>IFERROR(IF(Energy[[#This Row],[Start date]]="","0",DATEDIF(Energy[[#This Row],[Start date]],Energy[[#This Row],[End date]],"m")+1),"Open-ended")</f>
        <v>3</v>
      </c>
      <c r="J519" s="51" t="s">
        <v>54</v>
      </c>
      <c r="K519" s="51" t="s">
        <v>239</v>
      </c>
      <c r="L519" s="51" t="s">
        <v>50</v>
      </c>
      <c r="M519" s="51"/>
      <c r="N519" s="51" t="s">
        <v>78</v>
      </c>
      <c r="O519" s="106">
        <f>IF(Energy[[#This Row],[Currency]]="USD",E519,IF(AND(Energy[[#This Row],[Currency]]="EUR",VLOOKUP(Energy[[#This Row],[ISO]],'EXCH to USD 2022'!A:D,4,FALSE)="N"),(E519/'EXCH to USD 2022'!$F$25),E519/VLOOKUP(C519,'EXCH to USD 2022'!A:F,3,FALSE)))</f>
        <v>504534769.01504868</v>
      </c>
      <c r="P519" s="109"/>
      <c r="Q519" s="51" t="s">
        <v>1224</v>
      </c>
      <c r="R519" s="123">
        <v>44904</v>
      </c>
      <c r="S519" s="51" t="s">
        <v>6</v>
      </c>
      <c r="T519" s="51">
        <v>1</v>
      </c>
    </row>
    <row r="520" spans="1:20" s="66" customFormat="1" ht="67.5">
      <c r="A520" s="118">
        <f t="shared" si="7"/>
        <v>518</v>
      </c>
      <c r="B520" s="109" t="s">
        <v>1211</v>
      </c>
      <c r="C520" s="109" t="s">
        <v>1212</v>
      </c>
      <c r="D520" s="108" t="s">
        <v>1225</v>
      </c>
      <c r="E520" s="50">
        <v>800000000</v>
      </c>
      <c r="F520" s="51" t="s">
        <v>92</v>
      </c>
      <c r="G520" s="117">
        <v>44470</v>
      </c>
      <c r="H520" s="117">
        <v>44531</v>
      </c>
      <c r="I520" s="119">
        <f>IFERROR(IF(Energy[[#This Row],[Start date]]="","0",DATEDIF(Energy[[#This Row],[Start date]],Energy[[#This Row],[End date]],"m")+1),"Open-ended")</f>
        <v>3</v>
      </c>
      <c r="J520" s="51" t="s">
        <v>54</v>
      </c>
      <c r="K520" s="51" t="s">
        <v>239</v>
      </c>
      <c r="L520" s="51" t="s">
        <v>50</v>
      </c>
      <c r="M520" s="51" t="s">
        <v>1226</v>
      </c>
      <c r="N520" s="51" t="s">
        <v>86</v>
      </c>
      <c r="O520" s="106">
        <f>IF(Energy[[#This Row],[Currency]]="USD",E520,IF(AND(Energy[[#This Row],[Currency]]="EUR",VLOOKUP(Energy[[#This Row],[ISO]],'EXCH to USD 2022'!A:D,4,FALSE)="N"),(E520/'EXCH to USD 2022'!$F$25),E520/VLOOKUP(C520,'EXCH to USD 2022'!A:F,3,FALSE)))</f>
        <v>840891281.69174778</v>
      </c>
      <c r="P520" s="109"/>
      <c r="Q520" s="51" t="s">
        <v>1224</v>
      </c>
      <c r="R520" s="123">
        <v>44904</v>
      </c>
      <c r="S520" s="51" t="s">
        <v>6</v>
      </c>
      <c r="T520" s="51">
        <v>1</v>
      </c>
    </row>
    <row r="521" spans="1:20" s="66" customFormat="1" ht="67.5">
      <c r="A521" s="118">
        <f t="shared" si="7"/>
        <v>519</v>
      </c>
      <c r="B521" s="109" t="s">
        <v>1211</v>
      </c>
      <c r="C521" s="109" t="s">
        <v>1212</v>
      </c>
      <c r="D521" s="108" t="s">
        <v>1227</v>
      </c>
      <c r="E521" s="50">
        <v>450000000</v>
      </c>
      <c r="F521" s="51" t="s">
        <v>92</v>
      </c>
      <c r="G521" s="117">
        <v>44470</v>
      </c>
      <c r="H521" s="117">
        <v>44531</v>
      </c>
      <c r="I521" s="119">
        <f>IFERROR(IF(Energy[[#This Row],[Start date]]="","0",DATEDIF(Energy[[#This Row],[Start date]],Energy[[#This Row],[End date]],"m")+1),"Open-ended")</f>
        <v>3</v>
      </c>
      <c r="J521" s="51" t="s">
        <v>48</v>
      </c>
      <c r="K521" s="51" t="s">
        <v>61</v>
      </c>
      <c r="L521" s="51" t="s">
        <v>56</v>
      </c>
      <c r="M521" s="51" t="s">
        <v>93</v>
      </c>
      <c r="N521" s="51" t="s">
        <v>94</v>
      </c>
      <c r="O521" s="106">
        <f>IF(Energy[[#This Row],[Currency]]="USD",E521,IF(AND(Energy[[#This Row],[Currency]]="EUR",VLOOKUP(Energy[[#This Row],[ISO]],'EXCH to USD 2022'!A:D,4,FALSE)="N"),(E521/'EXCH to USD 2022'!$F$25),E521/VLOOKUP(C521,'EXCH to USD 2022'!A:F,3,FALSE)))</f>
        <v>473001345.95160812</v>
      </c>
      <c r="P521" s="109"/>
      <c r="Q521" s="51" t="s">
        <v>1224</v>
      </c>
      <c r="R521" s="123">
        <v>44904</v>
      </c>
      <c r="S521" s="51" t="s">
        <v>6</v>
      </c>
      <c r="T521" s="51">
        <v>1</v>
      </c>
    </row>
    <row r="522" spans="1:20" s="66" customFormat="1" ht="78.75">
      <c r="A522" s="118">
        <f t="shared" ref="A522:A585" si="11">ROW()-2</f>
        <v>520</v>
      </c>
      <c r="B522" s="109" t="s">
        <v>1211</v>
      </c>
      <c r="C522" s="109" t="s">
        <v>1212</v>
      </c>
      <c r="D522" s="108" t="s">
        <v>1223</v>
      </c>
      <c r="E522" s="50">
        <v>349000000</v>
      </c>
      <c r="F522" s="51" t="s">
        <v>92</v>
      </c>
      <c r="G522" s="117">
        <v>44562</v>
      </c>
      <c r="H522" s="117">
        <v>44621</v>
      </c>
      <c r="I522" s="119">
        <f>IFERROR(IF(Energy[[#This Row],[Start date]]="","0",DATEDIF(Energy[[#This Row],[Start date]],Energy[[#This Row],[End date]],"m")+1),"Open-ended")</f>
        <v>3</v>
      </c>
      <c r="J522" s="51" t="s">
        <v>54</v>
      </c>
      <c r="K522" s="51" t="s">
        <v>239</v>
      </c>
      <c r="L522" s="51" t="s">
        <v>50</v>
      </c>
      <c r="M522" s="51"/>
      <c r="N522" s="51" t="s">
        <v>78</v>
      </c>
      <c r="O522" s="106">
        <f>IF(Energy[[#This Row],[Currency]]="USD",E522,IF(AND(Energy[[#This Row],[Currency]]="EUR",VLOOKUP(Energy[[#This Row],[ISO]],'EXCH to USD 2022'!A:D,4,FALSE)="N"),(E522/'EXCH to USD 2022'!$F$25),E522/VLOOKUP(C522,'EXCH to USD 2022'!A:F,3,FALSE)))</f>
        <v>366838821.63802499</v>
      </c>
      <c r="P522" s="109" t="s">
        <v>1214</v>
      </c>
      <c r="Q522" s="51" t="s">
        <v>1228</v>
      </c>
      <c r="R522" s="123">
        <v>45023</v>
      </c>
      <c r="S522" s="51" t="s">
        <v>6</v>
      </c>
      <c r="T522" s="51">
        <v>1</v>
      </c>
    </row>
    <row r="523" spans="1:20" s="66" customFormat="1" ht="67.5">
      <c r="A523" s="118">
        <f t="shared" si="11"/>
        <v>521</v>
      </c>
      <c r="B523" s="109" t="s">
        <v>1211</v>
      </c>
      <c r="C523" s="109" t="s">
        <v>1212</v>
      </c>
      <c r="D523" s="108" t="s">
        <v>1223</v>
      </c>
      <c r="E523" s="50">
        <v>221700000</v>
      </c>
      <c r="F523" s="51" t="s">
        <v>92</v>
      </c>
      <c r="G523" s="117">
        <v>44652</v>
      </c>
      <c r="H523" s="117">
        <v>44713</v>
      </c>
      <c r="I523" s="119">
        <f>IFERROR(IF(Energy[[#This Row],[Start date]]="","0",DATEDIF(Energy[[#This Row],[Start date]],Energy[[#This Row],[End date]],"m")+1),"Open-ended")</f>
        <v>3</v>
      </c>
      <c r="J523" s="51" t="s">
        <v>54</v>
      </c>
      <c r="K523" s="51" t="s">
        <v>239</v>
      </c>
      <c r="L523" s="51" t="s">
        <v>50</v>
      </c>
      <c r="M523" s="51"/>
      <c r="N523" s="51" t="s">
        <v>78</v>
      </c>
      <c r="O523" s="106">
        <f>IF(Energy[[#This Row],[Currency]]="USD",E523,IF(AND(Energy[[#This Row],[Currency]]="EUR",VLOOKUP(Energy[[#This Row],[ISO]],'EXCH to USD 2022'!A:D,4,FALSE)="N"),(E523/'EXCH to USD 2022'!$F$25),E523/VLOOKUP(C523,'EXCH to USD 2022'!A:F,3,FALSE)))</f>
        <v>233031996.43882561</v>
      </c>
      <c r="P523" s="109" t="s">
        <v>1214</v>
      </c>
      <c r="Q523" s="51" t="s">
        <v>1229</v>
      </c>
      <c r="R523" s="123">
        <v>45023</v>
      </c>
      <c r="S523" s="51" t="s">
        <v>6</v>
      </c>
      <c r="T523" s="51">
        <v>1</v>
      </c>
    </row>
    <row r="524" spans="1:20" s="66" customFormat="1" ht="33.75">
      <c r="A524" s="118">
        <f t="shared" si="11"/>
        <v>522</v>
      </c>
      <c r="B524" s="109" t="s">
        <v>1211</v>
      </c>
      <c r="C524" s="109" t="s">
        <v>1212</v>
      </c>
      <c r="D524" s="108" t="s">
        <v>1223</v>
      </c>
      <c r="E524" s="50">
        <v>292000000</v>
      </c>
      <c r="F524" s="51" t="s">
        <v>92</v>
      </c>
      <c r="G524" s="117">
        <v>44743</v>
      </c>
      <c r="H524" s="117">
        <v>44805</v>
      </c>
      <c r="I524" s="119">
        <f>IFERROR(IF(Energy[[#This Row],[Start date]]="","0",DATEDIF(Energy[[#This Row],[Start date]],Energy[[#This Row],[End date]],"m")+1),"Open-ended")</f>
        <v>3</v>
      </c>
      <c r="J524" s="51" t="s">
        <v>54</v>
      </c>
      <c r="K524" s="51" t="s">
        <v>239</v>
      </c>
      <c r="L524" s="51" t="s">
        <v>50</v>
      </c>
      <c r="M524" s="51"/>
      <c r="N524" s="51" t="s">
        <v>78</v>
      </c>
      <c r="O524" s="106">
        <f>IF(Energy[[#This Row],[Currency]]="USD",E524,IF(AND(Energy[[#This Row],[Currency]]="EUR",VLOOKUP(Energy[[#This Row],[ISO]],'EXCH to USD 2022'!A:D,4,FALSE)="N"),(E524/'EXCH to USD 2022'!$F$25),E524/VLOOKUP(C524,'EXCH to USD 2022'!A:F,3,FALSE)))</f>
        <v>306925317.81748796</v>
      </c>
      <c r="P524" s="109"/>
      <c r="Q524" s="51" t="s">
        <v>1230</v>
      </c>
      <c r="R524" s="123">
        <v>44904</v>
      </c>
      <c r="S524" s="51" t="s">
        <v>6</v>
      </c>
      <c r="T524" s="51">
        <v>1</v>
      </c>
    </row>
    <row r="525" spans="1:20" s="66" customFormat="1" ht="67.5">
      <c r="A525" s="118">
        <f t="shared" si="11"/>
        <v>523</v>
      </c>
      <c r="B525" s="109" t="s">
        <v>1211</v>
      </c>
      <c r="C525" s="109" t="s">
        <v>1212</v>
      </c>
      <c r="D525" s="108" t="s">
        <v>1231</v>
      </c>
      <c r="E525" s="50">
        <v>1820000000</v>
      </c>
      <c r="F525" s="51" t="s">
        <v>92</v>
      </c>
      <c r="G525" s="117">
        <v>44835</v>
      </c>
      <c r="H525" s="117">
        <v>44896</v>
      </c>
      <c r="I525" s="119">
        <f>IFERROR(IF(Energy[[#This Row],[Start date]]="","0",DATEDIF(Energy[[#This Row],[Start date]],Energy[[#This Row],[End date]],"m")+1),"Open-ended")</f>
        <v>3</v>
      </c>
      <c r="J525" s="51" t="s">
        <v>54</v>
      </c>
      <c r="K525" s="51" t="s">
        <v>239</v>
      </c>
      <c r="L525" s="51" t="s">
        <v>50</v>
      </c>
      <c r="M525" s="51"/>
      <c r="N525" s="51" t="s">
        <v>78</v>
      </c>
      <c r="O525" s="106">
        <f>IF(Energy[[#This Row],[Currency]]="USD",E525,IF(AND(Energy[[#This Row],[Currency]]="EUR",VLOOKUP(Energy[[#This Row],[ISO]],'EXCH to USD 2022'!A:D,4,FALSE)="N"),(E525/'EXCH to USD 2022'!$F$25),E525/VLOOKUP(C525,'EXCH to USD 2022'!A:F,3,FALSE)))</f>
        <v>1913027665.8487263</v>
      </c>
      <c r="P525" s="109"/>
      <c r="Q525" s="51" t="s">
        <v>1232</v>
      </c>
      <c r="R525" s="123">
        <v>44904</v>
      </c>
      <c r="S525" s="51" t="s">
        <v>6</v>
      </c>
      <c r="T525" s="51">
        <v>1</v>
      </c>
    </row>
    <row r="526" spans="1:20" s="66" customFormat="1" ht="67.5">
      <c r="A526" s="118">
        <f t="shared" si="11"/>
        <v>524</v>
      </c>
      <c r="B526" s="109" t="s">
        <v>1211</v>
      </c>
      <c r="C526" s="109" t="s">
        <v>1212</v>
      </c>
      <c r="D526" s="108" t="s">
        <v>1233</v>
      </c>
      <c r="E526" s="50">
        <v>311948059.797719</v>
      </c>
      <c r="F526" s="51" t="s">
        <v>92</v>
      </c>
      <c r="G526" s="117">
        <v>44652</v>
      </c>
      <c r="H526" s="117">
        <v>44713</v>
      </c>
      <c r="I526" s="119">
        <f>IFERROR(IF(Energy[[#This Row],[Start date]]="","0",DATEDIF(Energy[[#This Row],[Start date]],Energy[[#This Row],[End date]],"m")+1),"Open-ended")</f>
        <v>3</v>
      </c>
      <c r="J526" s="51" t="s">
        <v>48</v>
      </c>
      <c r="K526" s="51" t="s">
        <v>49</v>
      </c>
      <c r="L526" s="51" t="s">
        <v>176</v>
      </c>
      <c r="M526" s="51" t="s">
        <v>1234</v>
      </c>
      <c r="N526" s="51" t="s">
        <v>78</v>
      </c>
      <c r="O526" s="106">
        <f>IF(Energy[[#This Row],[Currency]]="USD",E526,IF(AND(Energy[[#This Row],[Currency]]="EUR",VLOOKUP(Energy[[#This Row],[ISO]],'EXCH to USD 2022'!A:D,4,FALSE)="N"),(E526/'EXCH to USD 2022'!$F$25),E526/VLOOKUP(C526,'EXCH to USD 2022'!A:F,3,FALSE)))</f>
        <v>327893004.78069741</v>
      </c>
      <c r="P526" s="109" t="s">
        <v>1214</v>
      </c>
      <c r="Q526" s="51" t="s">
        <v>1235</v>
      </c>
      <c r="R526" s="123">
        <v>45023</v>
      </c>
      <c r="S526" s="51" t="s">
        <v>6</v>
      </c>
      <c r="T526" s="51">
        <v>1</v>
      </c>
    </row>
    <row r="527" spans="1:20" s="66" customFormat="1" ht="78.75">
      <c r="A527" s="118">
        <f t="shared" si="11"/>
        <v>525</v>
      </c>
      <c r="B527" s="109" t="s">
        <v>1211</v>
      </c>
      <c r="C527" s="109" t="s">
        <v>1212</v>
      </c>
      <c r="D527" s="108" t="s">
        <v>1236</v>
      </c>
      <c r="E527" s="50">
        <v>1681900000</v>
      </c>
      <c r="F527" s="51" t="s">
        <v>92</v>
      </c>
      <c r="G527" s="117">
        <v>44562</v>
      </c>
      <c r="H527" s="117">
        <v>44621</v>
      </c>
      <c r="I527" s="119">
        <f>IFERROR(IF(Energy[[#This Row],[Start date]]="","0",DATEDIF(Energy[[#This Row],[Start date]],Energy[[#This Row],[End date]],"m")+1),"Open-ended")</f>
        <v>3</v>
      </c>
      <c r="J527" s="51" t="s">
        <v>54</v>
      </c>
      <c r="K527" s="51" t="s">
        <v>239</v>
      </c>
      <c r="L527" s="51" t="s">
        <v>50</v>
      </c>
      <c r="M527" s="51" t="s">
        <v>1237</v>
      </c>
      <c r="N527" s="51" t="s">
        <v>86</v>
      </c>
      <c r="O527" s="106">
        <f>IF(Energy[[#This Row],[Currency]]="USD",E527,IF(AND(Energy[[#This Row],[Currency]]="EUR",VLOOKUP(Energy[[#This Row],[ISO]],'EXCH to USD 2022'!A:D,4,FALSE)="N"),(E527/'EXCH to USD 2022'!$F$25),E527/VLOOKUP(C527,'EXCH to USD 2022'!A:F,3,FALSE)))</f>
        <v>1767868808.3466883</v>
      </c>
      <c r="P527" s="109" t="s">
        <v>1214</v>
      </c>
      <c r="Q527" s="51" t="s">
        <v>1228</v>
      </c>
      <c r="R527" s="123">
        <v>45023</v>
      </c>
      <c r="S527" s="51" t="s">
        <v>6</v>
      </c>
      <c r="T527" s="51">
        <v>1</v>
      </c>
    </row>
    <row r="528" spans="1:20" s="66" customFormat="1" ht="67.5">
      <c r="A528" s="118">
        <f t="shared" si="11"/>
        <v>526</v>
      </c>
      <c r="B528" s="109" t="s">
        <v>1211</v>
      </c>
      <c r="C528" s="109" t="s">
        <v>1212</v>
      </c>
      <c r="D528" s="108" t="s">
        <v>1238</v>
      </c>
      <c r="E528" s="50">
        <v>2938500000</v>
      </c>
      <c r="F528" s="51" t="s">
        <v>92</v>
      </c>
      <c r="G528" s="117">
        <v>44652</v>
      </c>
      <c r="H528" s="117">
        <v>44713</v>
      </c>
      <c r="I528" s="119">
        <f>IFERROR(IF(Energy[[#This Row],[Start date]]="","0",DATEDIF(Energy[[#This Row],[Start date]],Energy[[#This Row],[End date]],"m")+1),"Open-ended")</f>
        <v>3</v>
      </c>
      <c r="J528" s="51" t="s">
        <v>54</v>
      </c>
      <c r="K528" s="51" t="s">
        <v>239</v>
      </c>
      <c r="L528" s="51" t="s">
        <v>50</v>
      </c>
      <c r="M528" s="51"/>
      <c r="N528" s="51" t="s">
        <v>86</v>
      </c>
      <c r="O528" s="106">
        <f>IF(Energy[[#This Row],[Currency]]="USD",E528,IF(AND(Energy[[#This Row],[Currency]]="EUR",VLOOKUP(Energy[[#This Row],[ISO]],'EXCH to USD 2022'!A:D,4,FALSE)="N"),(E528/'EXCH to USD 2022'!$F$25),E528/VLOOKUP(C528,'EXCH to USD 2022'!A:F,3,FALSE)))</f>
        <v>3088698789.0640011</v>
      </c>
      <c r="P528" s="109" t="s">
        <v>1214</v>
      </c>
      <c r="Q528" s="51" t="s">
        <v>1229</v>
      </c>
      <c r="R528" s="123">
        <v>45023</v>
      </c>
      <c r="S528" s="51" t="s">
        <v>6</v>
      </c>
      <c r="T528" s="51">
        <v>1</v>
      </c>
    </row>
    <row r="529" spans="1:20" s="66" customFormat="1" ht="67.5">
      <c r="A529" s="118">
        <f t="shared" si="11"/>
        <v>527</v>
      </c>
      <c r="B529" s="109" t="s">
        <v>1211</v>
      </c>
      <c r="C529" s="109" t="s">
        <v>1212</v>
      </c>
      <c r="D529" s="108" t="s">
        <v>1238</v>
      </c>
      <c r="E529" s="50">
        <v>1792100000</v>
      </c>
      <c r="F529" s="51" t="s">
        <v>92</v>
      </c>
      <c r="G529" s="117">
        <v>44743</v>
      </c>
      <c r="H529" s="117">
        <v>44805</v>
      </c>
      <c r="I529" s="119">
        <f>IFERROR(IF(Energy[[#This Row],[Start date]]="","0",DATEDIF(Energy[[#This Row],[Start date]],Energy[[#This Row],[End date]],"m")+1),"Open-ended")</f>
        <v>3</v>
      </c>
      <c r="J529" s="51" t="s">
        <v>54</v>
      </c>
      <c r="K529" s="51" t="s">
        <v>239</v>
      </c>
      <c r="L529" s="51" t="s">
        <v>50</v>
      </c>
      <c r="M529" s="51"/>
      <c r="N529" s="51" t="s">
        <v>86</v>
      </c>
      <c r="O529" s="106">
        <f>IF(Energy[[#This Row],[Currency]]="USD",E529,IF(AND(Energy[[#This Row],[Currency]]="EUR",VLOOKUP(Energy[[#This Row],[ISO]],'EXCH to USD 2022'!A:D,4,FALSE)="N"),(E529/'EXCH to USD 2022'!$F$25),E529/VLOOKUP(C529,'EXCH to USD 2022'!A:F,3,FALSE)))</f>
        <v>1883701582.3997264</v>
      </c>
      <c r="P529" s="109" t="s">
        <v>1214</v>
      </c>
      <c r="Q529" s="51" t="s">
        <v>1239</v>
      </c>
      <c r="R529" s="123">
        <v>45023</v>
      </c>
      <c r="S529" s="51" t="s">
        <v>6</v>
      </c>
      <c r="T529" s="51">
        <v>1</v>
      </c>
    </row>
    <row r="530" spans="1:20" s="66" customFormat="1" ht="67.5">
      <c r="A530" s="118">
        <f t="shared" si="11"/>
        <v>528</v>
      </c>
      <c r="B530" s="109" t="s">
        <v>1211</v>
      </c>
      <c r="C530" s="109" t="s">
        <v>1212</v>
      </c>
      <c r="D530" s="108" t="s">
        <v>1238</v>
      </c>
      <c r="E530" s="50">
        <v>987400000</v>
      </c>
      <c r="F530" s="51" t="s">
        <v>92</v>
      </c>
      <c r="G530" s="117">
        <v>44835</v>
      </c>
      <c r="H530" s="117">
        <v>44896</v>
      </c>
      <c r="I530" s="119">
        <f>IFERROR(IF(Energy[[#This Row],[Start date]]="","0",DATEDIF(Energy[[#This Row],[Start date]],Energy[[#This Row],[End date]],"m")+1),"Open-ended")</f>
        <v>3</v>
      </c>
      <c r="J530" s="51" t="s">
        <v>54</v>
      </c>
      <c r="K530" s="51" t="s">
        <v>239</v>
      </c>
      <c r="L530" s="51" t="s">
        <v>50</v>
      </c>
      <c r="M530" s="51"/>
      <c r="N530" s="51" t="s">
        <v>86</v>
      </c>
      <c r="O530" s="106">
        <f>IF(Energy[[#This Row],[Currency]]="USD",E530,IF(AND(Energy[[#This Row],[Currency]]="EUR",VLOOKUP(Energy[[#This Row],[ISO]],'EXCH to USD 2022'!A:D,4,FALSE)="N"),(E530/'EXCH to USD 2022'!$F$25),E530/VLOOKUP(C530,'EXCH to USD 2022'!A:F,3,FALSE)))</f>
        <v>1037870064.4280397</v>
      </c>
      <c r="P530" s="109" t="s">
        <v>1214</v>
      </c>
      <c r="Q530" s="51" t="s">
        <v>1240</v>
      </c>
      <c r="R530" s="123">
        <v>45023</v>
      </c>
      <c r="S530" s="51" t="s">
        <v>6</v>
      </c>
      <c r="T530" s="51">
        <v>1</v>
      </c>
    </row>
    <row r="531" spans="1:20" s="66" customFormat="1" ht="67.5">
      <c r="A531" s="118">
        <f t="shared" si="11"/>
        <v>529</v>
      </c>
      <c r="B531" s="109" t="s">
        <v>1211</v>
      </c>
      <c r="C531" s="109" t="s">
        <v>1212</v>
      </c>
      <c r="D531" s="108" t="s">
        <v>1241</v>
      </c>
      <c r="E531" s="50">
        <v>591800000</v>
      </c>
      <c r="F531" s="51" t="s">
        <v>92</v>
      </c>
      <c r="G531" s="117">
        <v>44652</v>
      </c>
      <c r="H531" s="117">
        <v>44713</v>
      </c>
      <c r="I531" s="119">
        <f>IFERROR(IF(Energy[[#This Row],[Start date]]="","0",DATEDIF(Energy[[#This Row],[Start date]],Energy[[#This Row],[End date]],"m")+1),"Open-ended")</f>
        <v>3</v>
      </c>
      <c r="J531" s="51" t="s">
        <v>48</v>
      </c>
      <c r="K531" s="51" t="s">
        <v>49</v>
      </c>
      <c r="L531" s="51" t="s">
        <v>50</v>
      </c>
      <c r="M531" s="51"/>
      <c r="N531" s="51" t="s">
        <v>78</v>
      </c>
      <c r="O531" s="106">
        <f>IF(Energy[[#This Row],[Currency]]="USD",E531,IF(AND(Energy[[#This Row],[Currency]]="EUR",VLOOKUP(Energy[[#This Row],[ISO]],'EXCH to USD 2022'!A:D,4,FALSE)="N"),(E531/'EXCH to USD 2022'!$F$25),E531/VLOOKUP(C531,'EXCH to USD 2022'!A:F,3,FALSE)))</f>
        <v>622049325.63147044</v>
      </c>
      <c r="P531" s="109" t="s">
        <v>1214</v>
      </c>
      <c r="Q531" s="51" t="s">
        <v>1229</v>
      </c>
      <c r="R531" s="123">
        <v>45023</v>
      </c>
      <c r="S531" s="51" t="s">
        <v>6</v>
      </c>
      <c r="T531" s="51">
        <v>1</v>
      </c>
    </row>
    <row r="532" spans="1:20" s="66" customFormat="1" ht="11.25">
      <c r="A532" s="118">
        <f t="shared" si="11"/>
        <v>530</v>
      </c>
      <c r="B532" s="109" t="s">
        <v>1211</v>
      </c>
      <c r="C532" s="109" t="s">
        <v>1212</v>
      </c>
      <c r="D532" s="108" t="s">
        <v>1241</v>
      </c>
      <c r="E532" s="50">
        <v>480980000</v>
      </c>
      <c r="F532" s="51" t="s">
        <v>92</v>
      </c>
      <c r="G532" s="117">
        <v>44743</v>
      </c>
      <c r="H532" s="117">
        <v>44805</v>
      </c>
      <c r="I532" s="119">
        <f>IFERROR(IF(Energy[[#This Row],[Start date]]="","0",DATEDIF(Energy[[#This Row],[Start date]],Energy[[#This Row],[End date]],"m")+1),"Open-ended")</f>
        <v>3</v>
      </c>
      <c r="J532" s="51" t="s">
        <v>48</v>
      </c>
      <c r="K532" s="51" t="s">
        <v>49</v>
      </c>
      <c r="L532" s="51" t="s">
        <v>50</v>
      </c>
      <c r="M532" s="51"/>
      <c r="N532" s="51" t="s">
        <v>78</v>
      </c>
      <c r="O532" s="106">
        <f>IF(Energy[[#This Row],[Currency]]="USD",E532,IF(AND(Energy[[#This Row],[Currency]]="EUR",VLOOKUP(Energy[[#This Row],[ISO]],'EXCH to USD 2022'!A:D,4,FALSE)="N"),(E532/'EXCH to USD 2022'!$F$25),E532/VLOOKUP(C532,'EXCH to USD 2022'!A:F,3,FALSE)))</f>
        <v>505564860.83512104</v>
      </c>
      <c r="P532" s="109"/>
      <c r="Q532" s="51" t="s">
        <v>1242</v>
      </c>
      <c r="R532" s="123">
        <v>44904</v>
      </c>
      <c r="S532" s="51" t="s">
        <v>6</v>
      </c>
      <c r="T532" s="51">
        <v>1</v>
      </c>
    </row>
    <row r="533" spans="1:20" s="66" customFormat="1" ht="67.5">
      <c r="A533" s="118">
        <f t="shared" si="11"/>
        <v>531</v>
      </c>
      <c r="B533" s="109" t="s">
        <v>1211</v>
      </c>
      <c r="C533" s="109" t="s">
        <v>1212</v>
      </c>
      <c r="D533" s="108" t="s">
        <v>1241</v>
      </c>
      <c r="E533" s="50">
        <v>807370000</v>
      </c>
      <c r="F533" s="51" t="s">
        <v>92</v>
      </c>
      <c r="G533" s="117">
        <v>44835</v>
      </c>
      <c r="H533" s="117">
        <v>44896</v>
      </c>
      <c r="I533" s="119">
        <f>IFERROR(IF(Energy[[#This Row],[Start date]]="","0",DATEDIF(Energy[[#This Row],[Start date]],Energy[[#This Row],[End date]],"m")+1),"Open-ended")</f>
        <v>3</v>
      </c>
      <c r="J533" s="51" t="s">
        <v>48</v>
      </c>
      <c r="K533" s="51" t="s">
        <v>49</v>
      </c>
      <c r="L533" s="51" t="s">
        <v>50</v>
      </c>
      <c r="M533" s="51"/>
      <c r="N533" s="51" t="s">
        <v>78</v>
      </c>
      <c r="O533" s="106">
        <f>IF(Energy[[#This Row],[Currency]]="USD",E533,IF(AND(Energy[[#This Row],[Currency]]="EUR",VLOOKUP(Energy[[#This Row],[ISO]],'EXCH to USD 2022'!A:D,4,FALSE)="N"),(E533/'EXCH to USD 2022'!$F$25),E533/VLOOKUP(C533,'EXCH to USD 2022'!A:F,3,FALSE)))</f>
        <v>848637992.62433302</v>
      </c>
      <c r="P533" s="109"/>
      <c r="Q533" s="51" t="s">
        <v>1232</v>
      </c>
      <c r="R533" s="123">
        <v>44904</v>
      </c>
      <c r="S533" s="51" t="s">
        <v>6</v>
      </c>
      <c r="T533" s="51">
        <v>1</v>
      </c>
    </row>
    <row r="534" spans="1:20" s="66" customFormat="1" ht="67.5">
      <c r="A534" s="118">
        <f t="shared" si="11"/>
        <v>532</v>
      </c>
      <c r="B534" s="109" t="s">
        <v>1211</v>
      </c>
      <c r="C534" s="109" t="s">
        <v>1212</v>
      </c>
      <c r="D534" s="108" t="s">
        <v>1243</v>
      </c>
      <c r="E534" s="50">
        <v>652530000</v>
      </c>
      <c r="F534" s="51" t="s">
        <v>92</v>
      </c>
      <c r="G534" s="117">
        <v>44621</v>
      </c>
      <c r="H534" s="117">
        <v>44652</v>
      </c>
      <c r="I534" s="119">
        <f>IFERROR(IF(Energy[[#This Row],[Start date]]="","0",DATEDIF(Energy[[#This Row],[Start date]],Energy[[#This Row],[End date]],"m")+1),"Open-ended")</f>
        <v>2</v>
      </c>
      <c r="J534" s="51" t="s">
        <v>48</v>
      </c>
      <c r="K534" s="51" t="s">
        <v>49</v>
      </c>
      <c r="L534" s="51" t="s">
        <v>50</v>
      </c>
      <c r="M534" s="51"/>
      <c r="N534" s="51" t="s">
        <v>1111</v>
      </c>
      <c r="O534" s="106">
        <f>IF(Energy[[#This Row],[Currency]]="USD",E534,IF(AND(Energy[[#This Row],[Currency]]="EUR",VLOOKUP(Energy[[#This Row],[ISO]],'EXCH to USD 2022'!A:D,4,FALSE)="N"),(E534/'EXCH to USD 2022'!$F$25),E534/VLOOKUP(C534,'EXCH to USD 2022'!A:F,3,FALSE)))</f>
        <v>685883485.05289519</v>
      </c>
      <c r="P534" s="109" t="s">
        <v>1214</v>
      </c>
      <c r="Q534" s="51" t="s">
        <v>1244</v>
      </c>
      <c r="R534" s="123">
        <v>45023</v>
      </c>
      <c r="S534" s="51" t="s">
        <v>6</v>
      </c>
      <c r="T534" s="51">
        <v>1</v>
      </c>
    </row>
    <row r="535" spans="1:20" s="66" customFormat="1" ht="22.5">
      <c r="A535" s="118">
        <f t="shared" si="11"/>
        <v>533</v>
      </c>
      <c r="B535" s="109" t="s">
        <v>1211</v>
      </c>
      <c r="C535" s="109" t="s">
        <v>1212</v>
      </c>
      <c r="D535" s="108" t="s">
        <v>1245</v>
      </c>
      <c r="E535" s="50">
        <v>2326470000</v>
      </c>
      <c r="F535" s="51" t="s">
        <v>92</v>
      </c>
      <c r="G535" s="117">
        <v>44682</v>
      </c>
      <c r="H535" s="117">
        <v>44750</v>
      </c>
      <c r="I535" s="119">
        <f>IFERROR(IF(Energy[[#This Row],[Start date]]="","0",DATEDIF(Energy[[#This Row],[Start date]],Energy[[#This Row],[End date]],"m")+1),"Open-ended")</f>
        <v>3</v>
      </c>
      <c r="J535" s="51" t="s">
        <v>48</v>
      </c>
      <c r="K535" s="51" t="s">
        <v>49</v>
      </c>
      <c r="L535" s="51" t="s">
        <v>50</v>
      </c>
      <c r="M535" s="51"/>
      <c r="N535" s="51" t="s">
        <v>1111</v>
      </c>
      <c r="O535" s="106">
        <f>IF(Energy[[#This Row],[Currency]]="USD",E535,IF(AND(Energy[[#This Row],[Currency]]="EUR",VLOOKUP(Energy[[#This Row],[ISO]],'EXCH to USD 2022'!A:D,4,FALSE)="N"),(E535/'EXCH to USD 2022'!$F$25),E535/VLOOKUP(C535,'EXCH to USD 2022'!A:F,3,FALSE)))</f>
        <v>2445385425.1467505</v>
      </c>
      <c r="P535" s="109"/>
      <c r="Q535" s="51" t="s">
        <v>1246</v>
      </c>
      <c r="R535" s="123">
        <v>44904</v>
      </c>
      <c r="S535" s="51" t="s">
        <v>6</v>
      </c>
      <c r="T535" s="51">
        <v>1</v>
      </c>
    </row>
    <row r="536" spans="1:20" s="66" customFormat="1" ht="67.5">
      <c r="A536" s="118">
        <f t="shared" si="11"/>
        <v>534</v>
      </c>
      <c r="B536" s="109" t="s">
        <v>1211</v>
      </c>
      <c r="C536" s="109" t="s">
        <v>1212</v>
      </c>
      <c r="D536" s="108" t="s">
        <v>1245</v>
      </c>
      <c r="E536" s="50">
        <v>1042609999.9999999</v>
      </c>
      <c r="F536" s="51" t="s">
        <v>92</v>
      </c>
      <c r="G536" s="117">
        <v>44774</v>
      </c>
      <c r="H536" s="117">
        <v>44805</v>
      </c>
      <c r="I536" s="119">
        <f>IFERROR(IF(Energy[[#This Row],[Start date]]="","0",DATEDIF(Energy[[#This Row],[Start date]],Energy[[#This Row],[End date]],"m")+1),"Open-ended")</f>
        <v>2</v>
      </c>
      <c r="J536" s="51" t="s">
        <v>48</v>
      </c>
      <c r="K536" s="51" t="s">
        <v>49</v>
      </c>
      <c r="L536" s="51" t="s">
        <v>50</v>
      </c>
      <c r="M536" s="51"/>
      <c r="N536" s="51" t="s">
        <v>1111</v>
      </c>
      <c r="O536" s="106">
        <f>IF(Energy[[#This Row],[Currency]]="USD",E536,IF(AND(Energy[[#This Row],[Currency]]="EUR",VLOOKUP(Energy[[#This Row],[ISO]],'EXCH to USD 2022'!A:D,4,FALSE)="N"),(E536/'EXCH to USD 2022'!$F$25),E536/VLOOKUP(C536,'EXCH to USD 2022'!A:F,3,FALSE)))</f>
        <v>1095902074.0057914</v>
      </c>
      <c r="P536" s="109"/>
      <c r="Q536" s="51" t="s">
        <v>1247</v>
      </c>
      <c r="R536" s="123">
        <v>44904</v>
      </c>
      <c r="S536" s="51" t="s">
        <v>6</v>
      </c>
      <c r="T536" s="51">
        <v>1</v>
      </c>
    </row>
    <row r="537" spans="1:20" s="66" customFormat="1" ht="90">
      <c r="A537" s="118">
        <f t="shared" si="11"/>
        <v>535</v>
      </c>
      <c r="B537" s="109" t="s">
        <v>1211</v>
      </c>
      <c r="C537" s="109" t="s">
        <v>1212</v>
      </c>
      <c r="D537" s="108" t="s">
        <v>1245</v>
      </c>
      <c r="E537" s="50">
        <v>957340000</v>
      </c>
      <c r="F537" s="51" t="s">
        <v>92</v>
      </c>
      <c r="G537" s="117">
        <v>44835</v>
      </c>
      <c r="H537" s="117">
        <v>44883</v>
      </c>
      <c r="I537" s="119">
        <f>IFERROR(IF(Energy[[#This Row],[Start date]]="","0",DATEDIF(Energy[[#This Row],[Start date]],Energy[[#This Row],[End date]],"m")+1),"Open-ended")</f>
        <v>2</v>
      </c>
      <c r="J537" s="51" t="s">
        <v>48</v>
      </c>
      <c r="K537" s="51" t="s">
        <v>49</v>
      </c>
      <c r="L537" s="51" t="s">
        <v>50</v>
      </c>
      <c r="M537" s="51"/>
      <c r="N537" s="51" t="s">
        <v>1111</v>
      </c>
      <c r="O537" s="106">
        <f>IF(Energy[[#This Row],[Currency]]="USD",E537,IF(AND(Energy[[#This Row],[Currency]]="EUR",VLOOKUP(Energy[[#This Row],[ISO]],'EXCH to USD 2022'!A:D,4,FALSE)="N"),(E537/'EXCH to USD 2022'!$F$25),E537/VLOOKUP(C537,'EXCH to USD 2022'!A:F,3,FALSE)))</f>
        <v>1006273574.5184723</v>
      </c>
      <c r="P537" s="109"/>
      <c r="Q537" s="51" t="s">
        <v>1248</v>
      </c>
      <c r="R537" s="123">
        <v>44904</v>
      </c>
      <c r="S537" s="51" t="s">
        <v>6</v>
      </c>
      <c r="T537" s="51">
        <v>1</v>
      </c>
    </row>
    <row r="538" spans="1:20" s="66" customFormat="1" ht="56.25">
      <c r="A538" s="118">
        <f t="shared" si="11"/>
        <v>536</v>
      </c>
      <c r="B538" s="109" t="s">
        <v>1211</v>
      </c>
      <c r="C538" s="109" t="s">
        <v>1212</v>
      </c>
      <c r="D538" s="108" t="s">
        <v>1249</v>
      </c>
      <c r="E538" s="50">
        <v>308000000</v>
      </c>
      <c r="F538" s="51" t="s">
        <v>92</v>
      </c>
      <c r="G538" s="117">
        <v>44621</v>
      </c>
      <c r="H538" s="117">
        <v>44652</v>
      </c>
      <c r="I538" s="119">
        <f>IFERROR(IF(Energy[[#This Row],[Start date]]="","0",DATEDIF(Energy[[#This Row],[Start date]],Energy[[#This Row],[End date]],"m")+1),"Open-ended")</f>
        <v>2</v>
      </c>
      <c r="J538" s="51" t="s">
        <v>48</v>
      </c>
      <c r="K538" s="51" t="s">
        <v>49</v>
      </c>
      <c r="L538" s="51" t="s">
        <v>50</v>
      </c>
      <c r="M538" s="51"/>
      <c r="N538" s="51" t="s">
        <v>1111</v>
      </c>
      <c r="O538" s="106">
        <f>IF(Energy[[#This Row],[Currency]]="USD",E538,IF(AND(Energy[[#This Row],[Currency]]="EUR",VLOOKUP(Energy[[#This Row],[ISO]],'EXCH to USD 2022'!A:D,4,FALSE)="N"),(E538/'EXCH to USD 2022'!$F$25),E538/VLOOKUP(C538,'EXCH to USD 2022'!A:F,3,FALSE)))</f>
        <v>323743143.45132291</v>
      </c>
      <c r="P538" s="109"/>
      <c r="Q538" s="51" t="s">
        <v>1250</v>
      </c>
      <c r="R538" s="123">
        <v>44904</v>
      </c>
      <c r="S538" s="51" t="s">
        <v>6</v>
      </c>
      <c r="T538" s="51">
        <v>1</v>
      </c>
    </row>
    <row r="539" spans="1:20" s="66" customFormat="1" ht="56.25">
      <c r="A539" s="118">
        <f t="shared" si="11"/>
        <v>537</v>
      </c>
      <c r="B539" s="109" t="s">
        <v>1211</v>
      </c>
      <c r="C539" s="109" t="s">
        <v>1212</v>
      </c>
      <c r="D539" s="108" t="s">
        <v>1249</v>
      </c>
      <c r="E539" s="50">
        <v>329100000</v>
      </c>
      <c r="F539" s="51" t="s">
        <v>92</v>
      </c>
      <c r="G539" s="117">
        <v>44682</v>
      </c>
      <c r="H539" s="117">
        <v>44713</v>
      </c>
      <c r="I539" s="119">
        <f>IFERROR(IF(Energy[[#This Row],[Start date]]="","0",DATEDIF(Energy[[#This Row],[Start date]],Energy[[#This Row],[End date]],"m")+1),"Open-ended")</f>
        <v>2</v>
      </c>
      <c r="J539" s="51" t="s">
        <v>48</v>
      </c>
      <c r="K539" s="51" t="s">
        <v>49</v>
      </c>
      <c r="L539" s="51" t="s">
        <v>50</v>
      </c>
      <c r="M539" s="51"/>
      <c r="N539" s="51" t="s">
        <v>1111</v>
      </c>
      <c r="O539" s="106">
        <f>IF(Energy[[#This Row],[Currency]]="USD",E539,IF(AND(Energy[[#This Row],[Currency]]="EUR",VLOOKUP(Energy[[#This Row],[ISO]],'EXCH to USD 2022'!A:D,4,FALSE)="N"),(E539/'EXCH to USD 2022'!$F$25),E539/VLOOKUP(C539,'EXCH to USD 2022'!A:F,3,FALSE)))</f>
        <v>345921651.00594276</v>
      </c>
      <c r="P539" s="109"/>
      <c r="Q539" s="51" t="s">
        <v>1251</v>
      </c>
      <c r="R539" s="123">
        <v>44904</v>
      </c>
      <c r="S539" s="51" t="s">
        <v>6</v>
      </c>
      <c r="T539" s="51">
        <v>1</v>
      </c>
    </row>
    <row r="540" spans="1:20" s="66" customFormat="1" ht="56.25">
      <c r="A540" s="118">
        <f t="shared" si="11"/>
        <v>538</v>
      </c>
      <c r="B540" s="109" t="s">
        <v>1211</v>
      </c>
      <c r="C540" s="109" t="s">
        <v>1212</v>
      </c>
      <c r="D540" s="108" t="s">
        <v>1249</v>
      </c>
      <c r="E540" s="50">
        <v>916000000</v>
      </c>
      <c r="F540" s="51" t="s">
        <v>92</v>
      </c>
      <c r="G540" s="117">
        <v>44743</v>
      </c>
      <c r="H540" s="117">
        <v>44743</v>
      </c>
      <c r="I540" s="119">
        <f>IFERROR(IF(Energy[[#This Row],[Start date]]="","0",DATEDIF(Energy[[#This Row],[Start date]],Energy[[#This Row],[End date]],"m")+1),"Open-ended")</f>
        <v>1</v>
      </c>
      <c r="J540" s="51" t="s">
        <v>48</v>
      </c>
      <c r="K540" s="51" t="s">
        <v>49</v>
      </c>
      <c r="L540" s="51" t="s">
        <v>50</v>
      </c>
      <c r="M540" s="51"/>
      <c r="N540" s="51" t="s">
        <v>1111</v>
      </c>
      <c r="O540" s="106">
        <f>IF(Energy[[#This Row],[Currency]]="USD",E540,IF(AND(Energy[[#This Row],[Currency]]="EUR",VLOOKUP(Energy[[#This Row],[ISO]],'EXCH to USD 2022'!A:D,4,FALSE)="N"),(E540/'EXCH to USD 2022'!$F$25),E540/VLOOKUP(C540,'EXCH to USD 2022'!A:F,3,FALSE)))</f>
        <v>962820517.5370512</v>
      </c>
      <c r="P540" s="109"/>
      <c r="Q540" s="51" t="s">
        <v>1252</v>
      </c>
      <c r="R540" s="123">
        <v>44904</v>
      </c>
      <c r="S540" s="51" t="s">
        <v>6</v>
      </c>
      <c r="T540" s="51">
        <v>1</v>
      </c>
    </row>
    <row r="541" spans="1:20" s="66" customFormat="1" ht="56.25">
      <c r="A541" s="118">
        <f t="shared" si="11"/>
        <v>539</v>
      </c>
      <c r="B541" s="109" t="s">
        <v>1211</v>
      </c>
      <c r="C541" s="109" t="s">
        <v>1212</v>
      </c>
      <c r="D541" s="108" t="s">
        <v>1249</v>
      </c>
      <c r="E541" s="50">
        <v>673000000</v>
      </c>
      <c r="F541" s="51" t="s">
        <v>92</v>
      </c>
      <c r="G541" s="117">
        <v>44774</v>
      </c>
      <c r="H541" s="117">
        <v>44774</v>
      </c>
      <c r="I541" s="119">
        <f>IFERROR(IF(Energy[[#This Row],[Start date]]="","0",DATEDIF(Energy[[#This Row],[Start date]],Energy[[#This Row],[End date]],"m")+1),"Open-ended")</f>
        <v>1</v>
      </c>
      <c r="J541" s="51" t="s">
        <v>48</v>
      </c>
      <c r="K541" s="51" t="s">
        <v>49</v>
      </c>
      <c r="L541" s="51" t="s">
        <v>50</v>
      </c>
      <c r="M541" s="51"/>
      <c r="N541" s="51" t="s">
        <v>1111</v>
      </c>
      <c r="O541" s="106">
        <f>IF(Energy[[#This Row],[Currency]]="USD",E541,IF(AND(Energy[[#This Row],[Currency]]="EUR",VLOOKUP(Energy[[#This Row],[ISO]],'EXCH to USD 2022'!A:D,4,FALSE)="N"),(E541/'EXCH to USD 2022'!$F$25),E541/VLOOKUP(C541,'EXCH to USD 2022'!A:F,3,FALSE)))</f>
        <v>707399790.7231828</v>
      </c>
      <c r="P541" s="109"/>
      <c r="Q541" s="51" t="s">
        <v>1253</v>
      </c>
      <c r="R541" s="123">
        <v>44904</v>
      </c>
      <c r="S541" s="51" t="s">
        <v>6</v>
      </c>
      <c r="T541" s="51">
        <v>1</v>
      </c>
    </row>
    <row r="542" spans="1:20" s="66" customFormat="1" ht="56.25">
      <c r="A542" s="118">
        <f t="shared" si="11"/>
        <v>540</v>
      </c>
      <c r="B542" s="109" t="s">
        <v>1211</v>
      </c>
      <c r="C542" s="109" t="s">
        <v>1212</v>
      </c>
      <c r="D542" s="108" t="s">
        <v>1249</v>
      </c>
      <c r="E542" s="50">
        <v>547000000</v>
      </c>
      <c r="F542" s="51" t="s">
        <v>92</v>
      </c>
      <c r="G542" s="117">
        <v>44805</v>
      </c>
      <c r="H542" s="117">
        <v>44805</v>
      </c>
      <c r="I542" s="119">
        <f>IFERROR(IF(Energy[[#This Row],[Start date]]="","0",DATEDIF(Energy[[#This Row],[Start date]],Energy[[#This Row],[End date]],"m")+1),"Open-ended")</f>
        <v>1</v>
      </c>
      <c r="J542" s="51" t="s">
        <v>48</v>
      </c>
      <c r="K542" s="51" t="s">
        <v>49</v>
      </c>
      <c r="L542" s="51" t="s">
        <v>50</v>
      </c>
      <c r="M542" s="51"/>
      <c r="N542" s="51" t="s">
        <v>1111</v>
      </c>
      <c r="O542" s="106">
        <f>IF(Energy[[#This Row],[Currency]]="USD",E542,IF(AND(Energy[[#This Row],[Currency]]="EUR",VLOOKUP(Energy[[#This Row],[ISO]],'EXCH to USD 2022'!A:D,4,FALSE)="N"),(E542/'EXCH to USD 2022'!$F$25),E542/VLOOKUP(C542,'EXCH to USD 2022'!A:F,3,FALSE)))</f>
        <v>574959413.85673249</v>
      </c>
      <c r="P542" s="109"/>
      <c r="Q542" s="51" t="s">
        <v>1254</v>
      </c>
      <c r="R542" s="123">
        <v>44904</v>
      </c>
      <c r="S542" s="51" t="s">
        <v>6</v>
      </c>
      <c r="T542" s="51">
        <v>1</v>
      </c>
    </row>
    <row r="543" spans="1:20" s="66" customFormat="1" ht="56.25">
      <c r="A543" s="118">
        <f t="shared" si="11"/>
        <v>541</v>
      </c>
      <c r="B543" s="109" t="s">
        <v>1211</v>
      </c>
      <c r="C543" s="109" t="s">
        <v>1212</v>
      </c>
      <c r="D543" s="108" t="s">
        <v>1249</v>
      </c>
      <c r="E543" s="50">
        <v>422000000</v>
      </c>
      <c r="F543" s="51" t="s">
        <v>92</v>
      </c>
      <c r="G543" s="117">
        <v>44835</v>
      </c>
      <c r="H543" s="117">
        <v>44851</v>
      </c>
      <c r="I543" s="119">
        <f>IFERROR(IF(Energy[[#This Row],[Start date]]="","0",DATEDIF(Energy[[#This Row],[Start date]],Energy[[#This Row],[End date]],"m")+1),"Open-ended")</f>
        <v>1</v>
      </c>
      <c r="J543" s="51" t="s">
        <v>48</v>
      </c>
      <c r="K543" s="51" t="s">
        <v>49</v>
      </c>
      <c r="L543" s="51" t="s">
        <v>50</v>
      </c>
      <c r="M543" s="51"/>
      <c r="N543" s="51" t="s">
        <v>1111</v>
      </c>
      <c r="O543" s="106">
        <f>IF(Energy[[#This Row],[Currency]]="USD",E543,IF(AND(Energy[[#This Row],[Currency]]="EUR",VLOOKUP(Energy[[#This Row],[ISO]],'EXCH to USD 2022'!A:D,4,FALSE)="N"),(E543/'EXCH to USD 2022'!$F$25),E543/VLOOKUP(C543,'EXCH to USD 2022'!A:F,3,FALSE)))</f>
        <v>443570151.09239697</v>
      </c>
      <c r="P543" s="109"/>
      <c r="Q543" s="51" t="s">
        <v>1255</v>
      </c>
      <c r="R543" s="123">
        <v>44904</v>
      </c>
      <c r="S543" s="51" t="s">
        <v>6</v>
      </c>
      <c r="T543" s="51">
        <v>1</v>
      </c>
    </row>
    <row r="544" spans="1:20" s="66" customFormat="1" ht="22.5">
      <c r="A544" s="118">
        <f t="shared" si="11"/>
        <v>542</v>
      </c>
      <c r="B544" s="109" t="s">
        <v>1211</v>
      </c>
      <c r="C544" s="109" t="s">
        <v>1212</v>
      </c>
      <c r="D544" s="108" t="s">
        <v>1256</v>
      </c>
      <c r="E544" s="50">
        <v>9900000</v>
      </c>
      <c r="F544" s="51" t="s">
        <v>92</v>
      </c>
      <c r="G544" s="117">
        <v>44562</v>
      </c>
      <c r="H544" s="117">
        <v>44896</v>
      </c>
      <c r="I544" s="119">
        <f>IFERROR(IF(Energy[[#This Row],[Start date]]="","0",DATEDIF(Energy[[#This Row],[Start date]],Energy[[#This Row],[End date]],"m")+1),"Open-ended")</f>
        <v>12</v>
      </c>
      <c r="J544" s="51" t="s">
        <v>54</v>
      </c>
      <c r="K544" s="51" t="s">
        <v>49</v>
      </c>
      <c r="L544" s="51" t="s">
        <v>98</v>
      </c>
      <c r="M544" s="51"/>
      <c r="N544" s="51" t="s">
        <v>1111</v>
      </c>
      <c r="O544" s="106">
        <f>IF(Energy[[#This Row],[Currency]]="USD",E544,IF(AND(Energy[[#This Row],[Currency]]="EUR",VLOOKUP(Energy[[#This Row],[ISO]],'EXCH to USD 2022'!A:D,4,FALSE)="N"),(E544/'EXCH to USD 2022'!$F$25),E544/VLOOKUP(C544,'EXCH to USD 2022'!A:F,3,FALSE)))</f>
        <v>10406029.610935379</v>
      </c>
      <c r="P544" s="109"/>
      <c r="Q544" s="51" t="s">
        <v>1257</v>
      </c>
      <c r="R544" s="123">
        <v>45023</v>
      </c>
      <c r="S544" s="51" t="s">
        <v>6</v>
      </c>
      <c r="T544" s="51">
        <v>1</v>
      </c>
    </row>
    <row r="545" spans="1:20" s="66" customFormat="1" ht="78.75">
      <c r="A545" s="118">
        <f t="shared" si="11"/>
        <v>543</v>
      </c>
      <c r="B545" s="109" t="s">
        <v>1211</v>
      </c>
      <c r="C545" s="109" t="s">
        <v>1212</v>
      </c>
      <c r="D545" s="108" t="s">
        <v>1258</v>
      </c>
      <c r="E545" s="50">
        <v>93800000</v>
      </c>
      <c r="F545" s="51" t="s">
        <v>92</v>
      </c>
      <c r="G545" s="117">
        <v>44562</v>
      </c>
      <c r="H545" s="117">
        <v>44896</v>
      </c>
      <c r="I545" s="119">
        <f>IFERROR(IF(Energy[[#This Row],[Start date]]="","0",DATEDIF(Energy[[#This Row],[Start date]],Energy[[#This Row],[End date]],"m")+1),"Open-ended")</f>
        <v>12</v>
      </c>
      <c r="J545" s="51" t="s">
        <v>54</v>
      </c>
      <c r="K545" s="51" t="s">
        <v>49</v>
      </c>
      <c r="L545" s="51" t="s">
        <v>98</v>
      </c>
      <c r="M545" s="51"/>
      <c r="N545" s="51" t="s">
        <v>94</v>
      </c>
      <c r="O545" s="106">
        <f>IF(Energy[[#This Row],[Currency]]="USD",E545,IF(AND(Energy[[#This Row],[Currency]]="EUR",VLOOKUP(Energy[[#This Row],[ISO]],'EXCH to USD 2022'!A:D,4,FALSE)="N"),(E545/'EXCH to USD 2022'!$F$25),E545/VLOOKUP(C545,'EXCH to USD 2022'!A:F,3,FALSE)))</f>
        <v>98594502.778357431</v>
      </c>
      <c r="P545" s="109" t="s">
        <v>1259</v>
      </c>
      <c r="Q545" s="51" t="s">
        <v>1260</v>
      </c>
      <c r="R545" s="123">
        <v>45023</v>
      </c>
      <c r="S545" s="51" t="s">
        <v>6</v>
      </c>
      <c r="T545" s="51">
        <v>1</v>
      </c>
    </row>
    <row r="546" spans="1:20" s="66" customFormat="1" ht="56.25">
      <c r="A546" s="118">
        <f t="shared" si="11"/>
        <v>544</v>
      </c>
      <c r="B546" s="109" t="s">
        <v>1211</v>
      </c>
      <c r="C546" s="109" t="s">
        <v>1212</v>
      </c>
      <c r="D546" s="108" t="s">
        <v>1261</v>
      </c>
      <c r="E546" s="50">
        <v>400204890.60974699</v>
      </c>
      <c r="F546" s="51" t="s">
        <v>92</v>
      </c>
      <c r="G546" s="117">
        <v>44652</v>
      </c>
      <c r="H546" s="117">
        <v>44713</v>
      </c>
      <c r="I546" s="119">
        <f>IFERROR(IF(Energy[[#This Row],[Start date]]="","0",DATEDIF(Energy[[#This Row],[Start date]],Energy[[#This Row],[End date]],"m")+1),"Open-ended")</f>
        <v>3</v>
      </c>
      <c r="J546" s="51" t="s">
        <v>48</v>
      </c>
      <c r="K546" s="51" t="s">
        <v>49</v>
      </c>
      <c r="L546" s="51" t="s">
        <v>176</v>
      </c>
      <c r="M546" s="51" t="s">
        <v>500</v>
      </c>
      <c r="N546" s="51" t="s">
        <v>94</v>
      </c>
      <c r="O546" s="106">
        <f>IF(Energy[[#This Row],[Currency]]="USD",E546,IF(AND(Energy[[#This Row],[Currency]]="EUR",VLOOKUP(Energy[[#This Row],[ISO]],'EXCH to USD 2022'!A:D,4,FALSE)="N"),(E546/'EXCH to USD 2022'!$F$25),E546/VLOOKUP(C546,'EXCH to USD 2022'!A:F,3,FALSE)))</f>
        <v>420661004.25516981</v>
      </c>
      <c r="P546" s="109" t="s">
        <v>1214</v>
      </c>
      <c r="Q546" s="51" t="s">
        <v>1262</v>
      </c>
      <c r="R546" s="123">
        <v>45023</v>
      </c>
      <c r="S546" s="51" t="s">
        <v>6</v>
      </c>
      <c r="T546" s="51">
        <v>1</v>
      </c>
    </row>
    <row r="547" spans="1:20" s="66" customFormat="1" ht="56.25">
      <c r="A547" s="118">
        <f t="shared" si="11"/>
        <v>545</v>
      </c>
      <c r="B547" s="109" t="s">
        <v>1211</v>
      </c>
      <c r="C547" s="109" t="s">
        <v>1212</v>
      </c>
      <c r="D547" s="108" t="s">
        <v>1263</v>
      </c>
      <c r="E547" s="50">
        <v>259000000</v>
      </c>
      <c r="F547" s="51" t="s">
        <v>92</v>
      </c>
      <c r="G547" s="117">
        <v>44562</v>
      </c>
      <c r="H547" s="117">
        <v>44621</v>
      </c>
      <c r="I547" s="119">
        <f>IFERROR(IF(Energy[[#This Row],[Start date]]="","0",DATEDIF(Energy[[#This Row],[Start date]],Energy[[#This Row],[End date]],"m")+1),"Open-ended")</f>
        <v>3</v>
      </c>
      <c r="J547" s="51" t="s">
        <v>48</v>
      </c>
      <c r="K547" s="51" t="s">
        <v>49</v>
      </c>
      <c r="L547" s="51" t="s">
        <v>176</v>
      </c>
      <c r="M547" s="51" t="s">
        <v>1234</v>
      </c>
      <c r="N547" s="51" t="s">
        <v>78</v>
      </c>
      <c r="O547" s="106">
        <f>IF(Energy[[#This Row],[Currency]]="USD",E547,IF(AND(Energy[[#This Row],[Currency]]="EUR",VLOOKUP(Energy[[#This Row],[ISO]],'EXCH to USD 2022'!A:D,4,FALSE)="N"),(E547/'EXCH to USD 2022'!$F$25),E547/VLOOKUP(C547,'EXCH to USD 2022'!A:F,3,FALSE)))</f>
        <v>272238552.44770336</v>
      </c>
      <c r="P547" s="109" t="s">
        <v>1264</v>
      </c>
      <c r="Q547" s="51" t="s">
        <v>1265</v>
      </c>
      <c r="R547" s="123">
        <v>45023</v>
      </c>
      <c r="S547" s="51" t="s">
        <v>6</v>
      </c>
      <c r="T547" s="51">
        <v>1</v>
      </c>
    </row>
    <row r="548" spans="1:20" s="66" customFormat="1" ht="78.75">
      <c r="A548" s="118">
        <f t="shared" si="11"/>
        <v>546</v>
      </c>
      <c r="B548" s="109" t="s">
        <v>1211</v>
      </c>
      <c r="C548" s="109" t="s">
        <v>1212</v>
      </c>
      <c r="D548" s="108" t="s">
        <v>1266</v>
      </c>
      <c r="E548" s="50">
        <v>522400000</v>
      </c>
      <c r="F548" s="51" t="s">
        <v>92</v>
      </c>
      <c r="G548" s="117">
        <v>44652</v>
      </c>
      <c r="H548" s="117">
        <v>44713</v>
      </c>
      <c r="I548" s="119">
        <f>IFERROR(IF(Energy[[#This Row],[Start date]]="","0",DATEDIF(Energy[[#This Row],[Start date]],Energy[[#This Row],[End date]],"m")+1),"Open-ended")</f>
        <v>3</v>
      </c>
      <c r="J548" s="51" t="s">
        <v>48</v>
      </c>
      <c r="K548" s="51" t="s">
        <v>49</v>
      </c>
      <c r="L548" s="51" t="s">
        <v>982</v>
      </c>
      <c r="M548" s="51" t="s">
        <v>1267</v>
      </c>
      <c r="N548" s="51" t="s">
        <v>86</v>
      </c>
      <c r="O548" s="106">
        <f>IF(Energy[[#This Row],[Currency]]="USD",E548,IF(AND(Energy[[#This Row],[Currency]]="EUR",VLOOKUP(Energy[[#This Row],[ISO]],'EXCH to USD 2022'!A:D,4,FALSE)="N"),(E548/'EXCH to USD 2022'!$F$25),E548/VLOOKUP(C548,'EXCH to USD 2022'!A:F,3,FALSE)))</f>
        <v>549102006.94471133</v>
      </c>
      <c r="P548" s="51" t="s">
        <v>1268</v>
      </c>
      <c r="Q548" s="51" t="s">
        <v>1269</v>
      </c>
      <c r="R548" s="123">
        <v>45023</v>
      </c>
      <c r="S548" s="51" t="s">
        <v>6</v>
      </c>
      <c r="T548" s="51">
        <v>1</v>
      </c>
    </row>
    <row r="549" spans="1:20" s="66" customFormat="1" ht="56.25">
      <c r="A549" s="118">
        <f t="shared" si="11"/>
        <v>547</v>
      </c>
      <c r="B549" s="109" t="s">
        <v>1211</v>
      </c>
      <c r="C549" s="109" t="s">
        <v>1212</v>
      </c>
      <c r="D549" s="108" t="s">
        <v>1270</v>
      </c>
      <c r="E549" s="50">
        <v>140810654.46963099</v>
      </c>
      <c r="F549" s="51" t="s">
        <v>92</v>
      </c>
      <c r="G549" s="117">
        <v>44652</v>
      </c>
      <c r="H549" s="117">
        <v>44713</v>
      </c>
      <c r="I549" s="119">
        <f>IFERROR(IF(Energy[[#This Row],[Start date]]="","0",DATEDIF(Energy[[#This Row],[Start date]],Energy[[#This Row],[End date]],"m")+1),"Open-ended")</f>
        <v>3</v>
      </c>
      <c r="J549" s="51" t="s">
        <v>48</v>
      </c>
      <c r="K549" s="51" t="s">
        <v>49</v>
      </c>
      <c r="L549" s="51" t="s">
        <v>101</v>
      </c>
      <c r="M549" s="51" t="s">
        <v>1271</v>
      </c>
      <c r="N549" s="51" t="s">
        <v>78</v>
      </c>
      <c r="O549" s="106">
        <f>IF(Energy[[#This Row],[Currency]]="USD",E549,IF(AND(Energy[[#This Row],[Currency]]="EUR",VLOOKUP(Energy[[#This Row],[ISO]],'EXCH to USD 2022'!A:D,4,FALSE)="N"),(E549/'EXCH to USD 2022'!$F$25),E549/VLOOKUP(C549,'EXCH to USD 2022'!A:F,3,FALSE)))</f>
        <v>148008064.6410273</v>
      </c>
      <c r="P549" s="51" t="s">
        <v>1268</v>
      </c>
      <c r="Q549" s="51" t="s">
        <v>1272</v>
      </c>
      <c r="R549" s="123">
        <v>45023</v>
      </c>
      <c r="S549" s="51" t="s">
        <v>6</v>
      </c>
      <c r="T549" s="51">
        <v>1</v>
      </c>
    </row>
    <row r="550" spans="1:20" s="66" customFormat="1" ht="33.75">
      <c r="A550" s="118">
        <f t="shared" si="11"/>
        <v>548</v>
      </c>
      <c r="B550" s="109" t="s">
        <v>1211</v>
      </c>
      <c r="C550" s="109" t="s">
        <v>1212</v>
      </c>
      <c r="D550" s="108" t="s">
        <v>1273</v>
      </c>
      <c r="E550" s="50">
        <v>35189345.530369297</v>
      </c>
      <c r="F550" s="51" t="s">
        <v>92</v>
      </c>
      <c r="G550" s="117">
        <v>44652</v>
      </c>
      <c r="H550" s="117">
        <v>44713</v>
      </c>
      <c r="I550" s="119">
        <f>IFERROR(IF(Energy[[#This Row],[Start date]]="","0",DATEDIF(Energy[[#This Row],[Start date]],Energy[[#This Row],[End date]],"m")+1),"Open-ended")</f>
        <v>3</v>
      </c>
      <c r="J550" s="51" t="s">
        <v>48</v>
      </c>
      <c r="K550" s="51" t="s">
        <v>49</v>
      </c>
      <c r="L550" s="51" t="s">
        <v>101</v>
      </c>
      <c r="M550" s="51" t="s">
        <v>1274</v>
      </c>
      <c r="N550" s="51" t="s">
        <v>78</v>
      </c>
      <c r="O550" s="106">
        <f>IF(Energy[[#This Row],[Currency]]="USD",E550,IF(AND(Energy[[#This Row],[Currency]]="EUR",VLOOKUP(Energy[[#This Row],[ISO]],'EXCH to USD 2022'!A:D,4,FALSE)="N"),(E550/'EXCH to USD 2022'!$F$25),E550/VLOOKUP(C550,'EXCH to USD 2022'!A:F,3,FALSE)))</f>
        <v>36988017.33115752</v>
      </c>
      <c r="P550" s="109" t="s">
        <v>1214</v>
      </c>
      <c r="Q550" s="51" t="s">
        <v>1275</v>
      </c>
      <c r="R550" s="123">
        <v>45023</v>
      </c>
      <c r="S550" s="51" t="s">
        <v>6</v>
      </c>
      <c r="T550" s="51">
        <v>1</v>
      </c>
    </row>
    <row r="551" spans="1:20" s="66" customFormat="1" ht="78.75">
      <c r="A551" s="118">
        <f t="shared" si="11"/>
        <v>549</v>
      </c>
      <c r="B551" s="109" t="s">
        <v>1211</v>
      </c>
      <c r="C551" s="109" t="s">
        <v>1212</v>
      </c>
      <c r="D551" s="108" t="s">
        <v>1276</v>
      </c>
      <c r="E551" s="50">
        <v>130600000</v>
      </c>
      <c r="F551" s="51" t="s">
        <v>92</v>
      </c>
      <c r="G551" s="117">
        <v>44652</v>
      </c>
      <c r="H551" s="117">
        <v>44713</v>
      </c>
      <c r="I551" s="119">
        <f>IFERROR(IF(Energy[[#This Row],[Start date]]="","0",DATEDIF(Energy[[#This Row],[Start date]],Energy[[#This Row],[End date]],"m")+1),"Open-ended")</f>
        <v>3</v>
      </c>
      <c r="J551" s="51" t="s">
        <v>48</v>
      </c>
      <c r="K551" s="51" t="s">
        <v>49</v>
      </c>
      <c r="L551" s="51" t="s">
        <v>1277</v>
      </c>
      <c r="M551" s="51" t="s">
        <v>1267</v>
      </c>
      <c r="N551" s="51" t="s">
        <v>86</v>
      </c>
      <c r="O551" s="106">
        <f>IF(Energy[[#This Row],[Currency]]="USD",E551,IF(AND(Energy[[#This Row],[Currency]]="EUR",VLOOKUP(Energy[[#This Row],[ISO]],'EXCH to USD 2022'!A:D,4,FALSE)="N"),(E551/'EXCH to USD 2022'!$F$25),E551/VLOOKUP(C551,'EXCH to USD 2022'!A:F,3,FALSE)))</f>
        <v>137275501.73617783</v>
      </c>
      <c r="P551" s="51" t="s">
        <v>1268</v>
      </c>
      <c r="Q551" s="51" t="s">
        <v>1275</v>
      </c>
      <c r="R551" s="123">
        <v>45023</v>
      </c>
      <c r="S551" s="51" t="s">
        <v>6</v>
      </c>
      <c r="T551" s="51">
        <v>1</v>
      </c>
    </row>
    <row r="552" spans="1:20" s="66" customFormat="1" ht="33.75">
      <c r="A552" s="118">
        <f t="shared" si="11"/>
        <v>550</v>
      </c>
      <c r="B552" s="109" t="s">
        <v>1211</v>
      </c>
      <c r="C552" s="109" t="s">
        <v>1212</v>
      </c>
      <c r="D552" s="108" t="s">
        <v>1278</v>
      </c>
      <c r="E552" s="50">
        <v>140525970.10113999</v>
      </c>
      <c r="F552" s="51" t="s">
        <v>92</v>
      </c>
      <c r="G552" s="117">
        <v>44652</v>
      </c>
      <c r="H552" s="117">
        <v>44713</v>
      </c>
      <c r="I552" s="119">
        <f>IFERROR(IF(Energy[[#This Row],[Start date]]="","0",DATEDIF(Energy[[#This Row],[Start date]],Energy[[#This Row],[End date]],"m")+1),"Open-ended")</f>
        <v>3</v>
      </c>
      <c r="J552" s="51" t="s">
        <v>48</v>
      </c>
      <c r="K552" s="51" t="s">
        <v>49</v>
      </c>
      <c r="L552" s="51" t="s">
        <v>176</v>
      </c>
      <c r="M552" s="51" t="s">
        <v>1279</v>
      </c>
      <c r="N552" s="51" t="s">
        <v>78</v>
      </c>
      <c r="O552" s="106">
        <f>IF(Energy[[#This Row],[Currency]]="USD",E552,IF(AND(Energy[[#This Row],[Currency]]="EUR",VLOOKUP(Energy[[#This Row],[ISO]],'EXCH to USD 2022'!A:D,4,FALSE)="N"),(E552/'EXCH to USD 2022'!$F$25),E552/VLOOKUP(C552,'EXCH to USD 2022'!A:F,3,FALSE)))</f>
        <v>147708828.88665479</v>
      </c>
      <c r="P552" s="109" t="s">
        <v>1214</v>
      </c>
      <c r="Q552" s="51" t="s">
        <v>1275</v>
      </c>
      <c r="R552" s="123">
        <v>45023</v>
      </c>
      <c r="S552" s="51" t="s">
        <v>6</v>
      </c>
      <c r="T552" s="51">
        <v>1</v>
      </c>
    </row>
    <row r="553" spans="1:20" s="66" customFormat="1" ht="78.75">
      <c r="A553" s="118">
        <f t="shared" si="11"/>
        <v>551</v>
      </c>
      <c r="B553" s="109" t="s">
        <v>1211</v>
      </c>
      <c r="C553" s="109" t="s">
        <v>1212</v>
      </c>
      <c r="D553" s="108" t="s">
        <v>1280</v>
      </c>
      <c r="E553" s="50">
        <v>1327305000</v>
      </c>
      <c r="F553" s="51" t="s">
        <v>92</v>
      </c>
      <c r="G553" s="117">
        <v>44743</v>
      </c>
      <c r="H553" s="117">
        <v>44805</v>
      </c>
      <c r="I553" s="119">
        <f>IFERROR(IF(Energy[[#This Row],[Start date]]="","0",DATEDIF(Energy[[#This Row],[Start date]],Energy[[#This Row],[End date]],"m")+1),"Open-ended")</f>
        <v>3</v>
      </c>
      <c r="J553" s="51" t="s">
        <v>48</v>
      </c>
      <c r="K553" s="51" t="s">
        <v>49</v>
      </c>
      <c r="L553" s="51" t="s">
        <v>982</v>
      </c>
      <c r="M553" s="51" t="s">
        <v>1267</v>
      </c>
      <c r="N553" s="51" t="s">
        <v>86</v>
      </c>
      <c r="O553" s="106">
        <f>IF(Energy[[#This Row],[Currency]]="USD",E553,IF(AND(Energy[[#This Row],[Currency]]="EUR",VLOOKUP(Energy[[#This Row],[ISO]],'EXCH to USD 2022'!A:D,4,FALSE)="N"),(E553/'EXCH to USD 2022'!$F$25),E553/VLOOKUP(C553,'EXCH to USD 2022'!A:F,3,FALSE)))</f>
        <v>1395149003.3073316</v>
      </c>
      <c r="P553" s="51" t="s">
        <v>1268</v>
      </c>
      <c r="Q553" s="51" t="s">
        <v>1218</v>
      </c>
      <c r="R553" s="123">
        <v>45023</v>
      </c>
      <c r="S553" s="51" t="s">
        <v>6</v>
      </c>
      <c r="T553" s="51">
        <v>1</v>
      </c>
    </row>
    <row r="554" spans="1:20" s="66" customFormat="1" ht="67.5">
      <c r="A554" s="118">
        <f t="shared" si="11"/>
        <v>552</v>
      </c>
      <c r="B554" s="109" t="s">
        <v>1211</v>
      </c>
      <c r="C554" s="109" t="s">
        <v>1212</v>
      </c>
      <c r="D554" s="108" t="s">
        <v>1281</v>
      </c>
      <c r="E554" s="50">
        <v>337365000</v>
      </c>
      <c r="F554" s="51" t="s">
        <v>92</v>
      </c>
      <c r="G554" s="117">
        <v>44743</v>
      </c>
      <c r="H554" s="117">
        <v>44805</v>
      </c>
      <c r="I554" s="119">
        <f>IFERROR(IF(Energy[[#This Row],[Start date]]="","0",DATEDIF(Energy[[#This Row],[Start date]],Energy[[#This Row],[End date]],"m")+1),"Open-ended")</f>
        <v>3</v>
      </c>
      <c r="J554" s="51" t="s">
        <v>48</v>
      </c>
      <c r="K554" s="51" t="s">
        <v>49</v>
      </c>
      <c r="L554" s="51" t="s">
        <v>101</v>
      </c>
      <c r="M554" s="51" t="s">
        <v>1282</v>
      </c>
      <c r="N554" s="51" t="s">
        <v>78</v>
      </c>
      <c r="O554" s="106">
        <f>IF(Energy[[#This Row],[Currency]]="USD",E554,IF(AND(Energy[[#This Row],[Currency]]="EUR",VLOOKUP(Energy[[#This Row],[ISO]],'EXCH to USD 2022'!A:D,4,FALSE)="N"),(E554/'EXCH to USD 2022'!$F$25),E554/VLOOKUP(C554,'EXCH to USD 2022'!A:F,3,FALSE)))</f>
        <v>354609109.05992061</v>
      </c>
      <c r="P554" s="51" t="s">
        <v>1268</v>
      </c>
      <c r="Q554" s="51" t="s">
        <v>1283</v>
      </c>
      <c r="R554" s="123">
        <v>45023</v>
      </c>
      <c r="S554" s="51" t="s">
        <v>6</v>
      </c>
      <c r="T554" s="51">
        <v>1</v>
      </c>
    </row>
    <row r="555" spans="1:20" s="66" customFormat="1" ht="90">
      <c r="A555" s="118">
        <f t="shared" si="11"/>
        <v>553</v>
      </c>
      <c r="B555" s="109" t="s">
        <v>1211</v>
      </c>
      <c r="C555" s="109" t="s">
        <v>1212</v>
      </c>
      <c r="D555" s="108" t="s">
        <v>1284</v>
      </c>
      <c r="E555" s="50">
        <v>1958880000</v>
      </c>
      <c r="F555" s="51" t="s">
        <v>92</v>
      </c>
      <c r="G555" s="117">
        <v>44835</v>
      </c>
      <c r="H555" s="117">
        <v>44866</v>
      </c>
      <c r="I555" s="119">
        <f>IFERROR(IF(Energy[[#This Row],[Start date]]="","0",DATEDIF(Energy[[#This Row],[Start date]],Energy[[#This Row],[End date]],"m")+1),"Open-ended")</f>
        <v>2</v>
      </c>
      <c r="J555" s="51" t="s">
        <v>48</v>
      </c>
      <c r="K555" s="51" t="s">
        <v>49</v>
      </c>
      <c r="L555" s="51" t="s">
        <v>101</v>
      </c>
      <c r="M555" s="51" t="s">
        <v>1285</v>
      </c>
      <c r="N555" s="51" t="s">
        <v>86</v>
      </c>
      <c r="O555" s="106">
        <f>IF(Energy[[#This Row],[Currency]]="USD",E555,IF(AND(Energy[[#This Row],[Currency]]="EUR",VLOOKUP(Energy[[#This Row],[ISO]],'EXCH to USD 2022'!A:D,4,FALSE)="N"),(E555/'EXCH to USD 2022'!$F$25),E555/VLOOKUP(C555,'EXCH to USD 2022'!A:F,3,FALSE)))</f>
        <v>2059006392.3504136</v>
      </c>
      <c r="P555" s="109" t="s">
        <v>1214</v>
      </c>
      <c r="Q555" s="51" t="s">
        <v>1286</v>
      </c>
      <c r="R555" s="123">
        <v>45023</v>
      </c>
      <c r="S555" s="51" t="s">
        <v>6</v>
      </c>
      <c r="T555" s="51">
        <v>1</v>
      </c>
    </row>
    <row r="556" spans="1:20" s="66" customFormat="1" ht="90">
      <c r="A556" s="118">
        <f t="shared" si="11"/>
        <v>554</v>
      </c>
      <c r="B556" s="109" t="s">
        <v>1211</v>
      </c>
      <c r="C556" s="109" t="s">
        <v>1212</v>
      </c>
      <c r="D556" s="108" t="s">
        <v>1287</v>
      </c>
      <c r="E556" s="50">
        <v>1028160000</v>
      </c>
      <c r="F556" s="51" t="s">
        <v>92</v>
      </c>
      <c r="G556" s="117">
        <v>44835</v>
      </c>
      <c r="H556" s="117">
        <v>44866</v>
      </c>
      <c r="I556" s="119">
        <f>IFERROR(IF(Energy[[#This Row],[Start date]]="","0",DATEDIF(Energy[[#This Row],[Start date]],Energy[[#This Row],[End date]],"m")+1),"Open-ended")</f>
        <v>2</v>
      </c>
      <c r="J556" s="51" t="s">
        <v>48</v>
      </c>
      <c r="K556" s="51" t="s">
        <v>49</v>
      </c>
      <c r="L556" s="51" t="s">
        <v>101</v>
      </c>
      <c r="M556" s="51" t="s">
        <v>1288</v>
      </c>
      <c r="N556" s="51" t="s">
        <v>78</v>
      </c>
      <c r="O556" s="106">
        <f>IF(Energy[[#This Row],[Currency]]="USD",E556,IF(AND(Energy[[#This Row],[Currency]]="EUR",VLOOKUP(Energy[[#This Row],[ISO]],'EXCH to USD 2022'!A:D,4,FALSE)="N"),(E556/'EXCH to USD 2022'!$F$25),E556/VLOOKUP(C556,'EXCH to USD 2022'!A:F,3,FALSE)))</f>
        <v>1080713475.2302341</v>
      </c>
      <c r="P556" s="109" t="s">
        <v>1214</v>
      </c>
      <c r="Q556" s="51" t="s">
        <v>1286</v>
      </c>
      <c r="R556" s="123">
        <v>45023</v>
      </c>
      <c r="S556" s="51" t="s">
        <v>6</v>
      </c>
      <c r="T556" s="51">
        <v>1</v>
      </c>
    </row>
    <row r="557" spans="1:20" s="66" customFormat="1" ht="67.5">
      <c r="A557" s="118">
        <f t="shared" si="11"/>
        <v>555</v>
      </c>
      <c r="B557" s="109" t="s">
        <v>1211</v>
      </c>
      <c r="C557" s="109" t="s">
        <v>1212</v>
      </c>
      <c r="D557" s="108" t="s">
        <v>1289</v>
      </c>
      <c r="E557" s="50">
        <v>25000000</v>
      </c>
      <c r="F557" s="51" t="s">
        <v>92</v>
      </c>
      <c r="G557" s="117">
        <v>44562</v>
      </c>
      <c r="H557" s="117">
        <v>44896</v>
      </c>
      <c r="I557" s="119">
        <f>IFERROR(IF(Energy[[#This Row],[Start date]]="","0",DATEDIF(Energy[[#This Row],[Start date]],Energy[[#This Row],[End date]],"m")+1),"Open-ended")</f>
        <v>12</v>
      </c>
      <c r="J557" s="51" t="s">
        <v>107</v>
      </c>
      <c r="K557" s="51"/>
      <c r="L557" s="51" t="s">
        <v>375</v>
      </c>
      <c r="M557" s="51" t="s">
        <v>1290</v>
      </c>
      <c r="N557" s="51" t="s">
        <v>57</v>
      </c>
      <c r="O557" s="106">
        <f>IF(Energy[[#This Row],[Currency]]="USD",E557,IF(AND(Energy[[#This Row],[Currency]]="EUR",VLOOKUP(Energy[[#This Row],[ISO]],'EXCH to USD 2022'!A:D,4,FALSE)="N"),(E557/'EXCH to USD 2022'!$F$25),E557/VLOOKUP(C557,'EXCH to USD 2022'!A:F,3,FALSE)))</f>
        <v>26277852.552867118</v>
      </c>
      <c r="P557" s="109" t="s">
        <v>1214</v>
      </c>
      <c r="Q557" s="51" t="s">
        <v>1291</v>
      </c>
      <c r="R557" s="123">
        <v>45023</v>
      </c>
      <c r="S557" s="51" t="s">
        <v>6</v>
      </c>
      <c r="T557" s="51">
        <v>1</v>
      </c>
    </row>
    <row r="558" spans="1:20" s="66" customFormat="1" ht="33.75">
      <c r="A558" s="118">
        <f t="shared" si="11"/>
        <v>556</v>
      </c>
      <c r="B558" s="109" t="s">
        <v>1211</v>
      </c>
      <c r="C558" s="109" t="s">
        <v>1212</v>
      </c>
      <c r="D558" s="108" t="s">
        <v>1292</v>
      </c>
      <c r="E558" s="50">
        <v>59000000</v>
      </c>
      <c r="F558" s="51" t="s">
        <v>92</v>
      </c>
      <c r="G558" s="117">
        <v>44562</v>
      </c>
      <c r="H558" s="117">
        <v>44621</v>
      </c>
      <c r="I558" s="119">
        <f>IFERROR(IF(Energy[[#This Row],[Start date]]="","0",DATEDIF(Energy[[#This Row],[Start date]],Energy[[#This Row],[End date]],"m")+1),"Open-ended")</f>
        <v>3</v>
      </c>
      <c r="J558" s="51" t="s">
        <v>48</v>
      </c>
      <c r="K558" s="51" t="s">
        <v>49</v>
      </c>
      <c r="L558" s="51" t="s">
        <v>192</v>
      </c>
      <c r="M558" s="51" t="s">
        <v>689</v>
      </c>
      <c r="N558" s="51" t="s">
        <v>903</v>
      </c>
      <c r="O558" s="106">
        <f>IF(Energy[[#This Row],[Currency]]="USD",E558,IF(AND(Energy[[#This Row],[Currency]]="EUR",VLOOKUP(Energy[[#This Row],[ISO]],'EXCH to USD 2022'!A:D,4,FALSE)="N"),(E558/'EXCH to USD 2022'!$F$25),E558/VLOOKUP(C558,'EXCH to USD 2022'!A:F,3,FALSE)))</f>
        <v>62015732.0247664</v>
      </c>
      <c r="P558" s="109" t="s">
        <v>1214</v>
      </c>
      <c r="Q558" s="51" t="s">
        <v>1293</v>
      </c>
      <c r="R558" s="123">
        <v>45023</v>
      </c>
      <c r="S558" s="51" t="s">
        <v>6</v>
      </c>
      <c r="T558" s="51">
        <v>1</v>
      </c>
    </row>
    <row r="559" spans="1:20" s="66" customFormat="1" ht="67.5">
      <c r="A559" s="118">
        <f t="shared" si="11"/>
        <v>557</v>
      </c>
      <c r="B559" s="109" t="s">
        <v>1211</v>
      </c>
      <c r="C559" s="109" t="s">
        <v>1212</v>
      </c>
      <c r="D559" s="108" t="s">
        <v>1294</v>
      </c>
      <c r="E559" s="50">
        <v>134820000</v>
      </c>
      <c r="F559" s="51" t="s">
        <v>92</v>
      </c>
      <c r="G559" s="117">
        <v>44743</v>
      </c>
      <c r="H559" s="117">
        <v>44805</v>
      </c>
      <c r="I559" s="119">
        <f>IFERROR(IF(Energy[[#This Row],[Start date]]="","0",DATEDIF(Energy[[#This Row],[Start date]],Energy[[#This Row],[End date]],"m")+1),"Open-ended")</f>
        <v>3</v>
      </c>
      <c r="J559" s="51" t="s">
        <v>48</v>
      </c>
      <c r="K559" s="51" t="s">
        <v>49</v>
      </c>
      <c r="L559" s="51" t="s">
        <v>192</v>
      </c>
      <c r="M559" s="51" t="s">
        <v>689</v>
      </c>
      <c r="N559" s="51" t="s">
        <v>903</v>
      </c>
      <c r="O559" s="106">
        <f>IF(Energy[[#This Row],[Currency]]="USD",E559,IF(AND(Energy[[#This Row],[Currency]]="EUR",VLOOKUP(Energy[[#This Row],[ISO]],'EXCH to USD 2022'!A:D,4,FALSE)="N"),(E559/'EXCH to USD 2022'!$F$25),E559/VLOOKUP(C559,'EXCH to USD 2022'!A:F,3,FALSE)))</f>
        <v>141711203.24710178</v>
      </c>
      <c r="P559" s="109" t="s">
        <v>1214</v>
      </c>
      <c r="Q559" s="51" t="s">
        <v>1295</v>
      </c>
      <c r="R559" s="123">
        <v>45023</v>
      </c>
      <c r="S559" s="51" t="s">
        <v>6</v>
      </c>
      <c r="T559" s="51">
        <v>1</v>
      </c>
    </row>
    <row r="560" spans="1:20" s="66" customFormat="1" ht="90">
      <c r="A560" s="118">
        <f t="shared" si="11"/>
        <v>558</v>
      </c>
      <c r="B560" s="109" t="s">
        <v>1211</v>
      </c>
      <c r="C560" s="109" t="s">
        <v>1212</v>
      </c>
      <c r="D560" s="108" t="s">
        <v>1296</v>
      </c>
      <c r="E560" s="50">
        <v>117075000</v>
      </c>
      <c r="F560" s="51" t="s">
        <v>92</v>
      </c>
      <c r="G560" s="117">
        <v>44835</v>
      </c>
      <c r="H560" s="117">
        <v>44896</v>
      </c>
      <c r="I560" s="119">
        <f>IFERROR(IF(Energy[[#This Row],[Start date]]="","0",DATEDIF(Energy[[#This Row],[Start date]],Energy[[#This Row],[End date]],"m")+1),"Open-ended")</f>
        <v>3</v>
      </c>
      <c r="J560" s="51" t="s">
        <v>48</v>
      </c>
      <c r="K560" s="51" t="s">
        <v>49</v>
      </c>
      <c r="L560" s="51" t="s">
        <v>192</v>
      </c>
      <c r="M560" s="51" t="s">
        <v>689</v>
      </c>
      <c r="N560" s="51" t="s">
        <v>903</v>
      </c>
      <c r="O560" s="106">
        <f>IF(Energy[[#This Row],[Currency]]="USD",E560,IF(AND(Energy[[#This Row],[Currency]]="EUR",VLOOKUP(Energy[[#This Row],[ISO]],'EXCH to USD 2022'!A:D,4,FALSE)="N"),(E560/'EXCH to USD 2022'!$F$25),E560/VLOOKUP(C560,'EXCH to USD 2022'!A:F,3,FALSE)))</f>
        <v>123059183.50507672</v>
      </c>
      <c r="P560" s="109" t="s">
        <v>1214</v>
      </c>
      <c r="Q560" s="51" t="s">
        <v>1297</v>
      </c>
      <c r="R560" s="123">
        <v>45023</v>
      </c>
      <c r="S560" s="51" t="s">
        <v>6</v>
      </c>
      <c r="T560" s="51">
        <v>1</v>
      </c>
    </row>
    <row r="561" spans="1:20" s="66" customFormat="1" ht="22.5">
      <c r="A561" s="118">
        <f t="shared" si="11"/>
        <v>559</v>
      </c>
      <c r="B561" s="109" t="s">
        <v>1211</v>
      </c>
      <c r="C561" s="109" t="s">
        <v>1212</v>
      </c>
      <c r="D561" s="108" t="s">
        <v>1298</v>
      </c>
      <c r="E561" s="50">
        <v>500000000</v>
      </c>
      <c r="F561" s="51" t="s">
        <v>92</v>
      </c>
      <c r="G561" s="117">
        <v>44562</v>
      </c>
      <c r="H561" s="117">
        <v>44621</v>
      </c>
      <c r="I561" s="119">
        <f>IFERROR(IF(Energy[[#This Row],[Start date]]="","0",DATEDIF(Energy[[#This Row],[Start date]],Energy[[#This Row],[End date]],"m")+1),"Open-ended")</f>
        <v>3</v>
      </c>
      <c r="J561" s="51" t="s">
        <v>48</v>
      </c>
      <c r="K561" s="51" t="s">
        <v>49</v>
      </c>
      <c r="L561" s="51" t="s">
        <v>375</v>
      </c>
      <c r="M561" s="51" t="s">
        <v>1299</v>
      </c>
      <c r="N561" s="51" t="s">
        <v>377</v>
      </c>
      <c r="O561" s="106">
        <f>IF(Energy[[#This Row],[Currency]]="USD",E561,IF(AND(Energy[[#This Row],[Currency]]="EUR",VLOOKUP(Energy[[#This Row],[ISO]],'EXCH to USD 2022'!A:D,4,FALSE)="N"),(E561/'EXCH to USD 2022'!$F$25),E561/VLOOKUP(C561,'EXCH to USD 2022'!A:F,3,FALSE)))</f>
        <v>525557051.05734235</v>
      </c>
      <c r="P561" s="109" t="s">
        <v>1214</v>
      </c>
      <c r="Q561" s="51" t="s">
        <v>1300</v>
      </c>
      <c r="R561" s="123">
        <v>45023</v>
      </c>
      <c r="S561" s="51" t="s">
        <v>6</v>
      </c>
      <c r="T561" s="51">
        <v>1</v>
      </c>
    </row>
    <row r="562" spans="1:20" s="66" customFormat="1" ht="90">
      <c r="A562" s="118">
        <f t="shared" si="11"/>
        <v>560</v>
      </c>
      <c r="B562" s="109" t="s">
        <v>1211</v>
      </c>
      <c r="C562" s="109" t="s">
        <v>1212</v>
      </c>
      <c r="D562" s="108" t="s">
        <v>1301</v>
      </c>
      <c r="E562" s="50">
        <v>100000000</v>
      </c>
      <c r="F562" s="51" t="s">
        <v>92</v>
      </c>
      <c r="G562" s="117">
        <v>44562</v>
      </c>
      <c r="H562" s="117">
        <v>44896</v>
      </c>
      <c r="I562" s="119">
        <f>IFERROR(IF(Energy[[#This Row],[Start date]]="","0",DATEDIF(Energy[[#This Row],[Start date]],Energy[[#This Row],[End date]],"m")+1),"Open-ended")</f>
        <v>12</v>
      </c>
      <c r="J562" s="51" t="s">
        <v>54</v>
      </c>
      <c r="K562" s="51" t="s">
        <v>55</v>
      </c>
      <c r="L562" s="51" t="s">
        <v>375</v>
      </c>
      <c r="M562" s="51" t="s">
        <v>1302</v>
      </c>
      <c r="N562" s="51" t="s">
        <v>903</v>
      </c>
      <c r="O562" s="106">
        <f>IF(Energy[[#This Row],[Currency]]="USD",E562,IF(AND(Energy[[#This Row],[Currency]]="EUR",VLOOKUP(Energy[[#This Row],[ISO]],'EXCH to USD 2022'!A:D,4,FALSE)="N"),(E562/'EXCH to USD 2022'!$F$25),E562/VLOOKUP(C562,'EXCH to USD 2022'!A:F,3,FALSE)))</f>
        <v>105111410.21146847</v>
      </c>
      <c r="P562" s="109"/>
      <c r="Q562" s="51" t="s">
        <v>1303</v>
      </c>
      <c r="R562" s="123">
        <v>44904</v>
      </c>
      <c r="S562" s="51" t="s">
        <v>6</v>
      </c>
      <c r="T562" s="51">
        <v>1</v>
      </c>
    </row>
    <row r="563" spans="1:20" s="66" customFormat="1" ht="78.75">
      <c r="A563" s="118">
        <f t="shared" si="11"/>
        <v>561</v>
      </c>
      <c r="B563" s="109" t="s">
        <v>1211</v>
      </c>
      <c r="C563" s="109" t="s">
        <v>1212</v>
      </c>
      <c r="D563" s="108" t="s">
        <v>1227</v>
      </c>
      <c r="E563" s="50">
        <v>1209100000</v>
      </c>
      <c r="F563" s="51" t="s">
        <v>92</v>
      </c>
      <c r="G563" s="117">
        <v>44562</v>
      </c>
      <c r="H563" s="117">
        <v>44621</v>
      </c>
      <c r="I563" s="119">
        <f>IFERROR(IF(Energy[[#This Row],[Start date]]="","0",DATEDIF(Energy[[#This Row],[Start date]],Energy[[#This Row],[End date]],"m")+1),"Open-ended")</f>
        <v>3</v>
      </c>
      <c r="J563" s="51" t="s">
        <v>48</v>
      </c>
      <c r="K563" s="51" t="s">
        <v>61</v>
      </c>
      <c r="L563" s="51" t="s">
        <v>56</v>
      </c>
      <c r="M563" s="51" t="s">
        <v>1304</v>
      </c>
      <c r="N563" s="51" t="s">
        <v>94</v>
      </c>
      <c r="O563" s="106">
        <f>IF(Energy[[#This Row],[Currency]]="USD",E563,IF(AND(Energy[[#This Row],[Currency]]="EUR",VLOOKUP(Energy[[#This Row],[ISO]],'EXCH to USD 2022'!A:D,4,FALSE)="N"),(E563/'EXCH to USD 2022'!$F$25),E563/VLOOKUP(C563,'EXCH to USD 2022'!A:F,3,FALSE)))</f>
        <v>1270902060.8668654</v>
      </c>
      <c r="P563" s="109" t="s">
        <v>1214</v>
      </c>
      <c r="Q563" s="51" t="s">
        <v>1228</v>
      </c>
      <c r="R563" s="123">
        <v>45023</v>
      </c>
      <c r="S563" s="51" t="s">
        <v>6</v>
      </c>
      <c r="T563" s="51">
        <v>1</v>
      </c>
    </row>
    <row r="564" spans="1:20" s="66" customFormat="1" ht="67.5">
      <c r="A564" s="118">
        <f t="shared" si="11"/>
        <v>562</v>
      </c>
      <c r="B564" s="109" t="s">
        <v>1211</v>
      </c>
      <c r="C564" s="109" t="s">
        <v>1212</v>
      </c>
      <c r="D564" s="108" t="s">
        <v>1227</v>
      </c>
      <c r="E564" s="50">
        <v>489800000</v>
      </c>
      <c r="F564" s="51" t="s">
        <v>92</v>
      </c>
      <c r="G564" s="117">
        <v>44652</v>
      </c>
      <c r="H564" s="117">
        <v>44713</v>
      </c>
      <c r="I564" s="119">
        <f>IFERROR(IF(Energy[[#This Row],[Start date]]="","0",DATEDIF(Energy[[#This Row],[Start date]],Energy[[#This Row],[End date]],"m")+1),"Open-ended")</f>
        <v>3</v>
      </c>
      <c r="J564" s="51" t="s">
        <v>48</v>
      </c>
      <c r="K564" s="51" t="s">
        <v>61</v>
      </c>
      <c r="L564" s="51" t="s">
        <v>56</v>
      </c>
      <c r="M564" s="51" t="s">
        <v>1304</v>
      </c>
      <c r="N564" s="51" t="s">
        <v>94</v>
      </c>
      <c r="O564" s="106">
        <f>IF(Energy[[#This Row],[Currency]]="USD",E564,IF(AND(Energy[[#This Row],[Currency]]="EUR",VLOOKUP(Energy[[#This Row],[ISO]],'EXCH to USD 2022'!A:D,4,FALSE)="N"),(E564/'EXCH to USD 2022'!$F$25),E564/VLOOKUP(C564,'EXCH to USD 2022'!A:F,3,FALSE)))</f>
        <v>514835687.21577257</v>
      </c>
      <c r="P564" s="109" t="s">
        <v>1214</v>
      </c>
      <c r="Q564" s="51" t="s">
        <v>1305</v>
      </c>
      <c r="R564" s="123">
        <v>45023</v>
      </c>
      <c r="S564" s="51" t="s">
        <v>6</v>
      </c>
      <c r="T564" s="51">
        <v>1</v>
      </c>
    </row>
    <row r="565" spans="1:20" s="66" customFormat="1" ht="33.75">
      <c r="A565" s="118">
        <f t="shared" si="11"/>
        <v>563</v>
      </c>
      <c r="B565" s="109" t="s">
        <v>1211</v>
      </c>
      <c r="C565" s="109" t="s">
        <v>1212</v>
      </c>
      <c r="D565" s="108" t="s">
        <v>1306</v>
      </c>
      <c r="E565" s="50">
        <v>102800000</v>
      </c>
      <c r="F565" s="51" t="s">
        <v>92</v>
      </c>
      <c r="G565" s="117">
        <v>44562</v>
      </c>
      <c r="H565" s="117">
        <v>44896</v>
      </c>
      <c r="I565" s="119">
        <f>IFERROR(IF(Energy[[#This Row],[Start date]]="","0",DATEDIF(Energy[[#This Row],[Start date]],Energy[[#This Row],[End date]],"m")+1),"Open-ended")</f>
        <v>12</v>
      </c>
      <c r="J565" s="51" t="s">
        <v>48</v>
      </c>
      <c r="K565" s="51" t="s">
        <v>61</v>
      </c>
      <c r="L565" s="51" t="s">
        <v>56</v>
      </c>
      <c r="M565" s="51" t="s">
        <v>1304</v>
      </c>
      <c r="N565" s="51" t="s">
        <v>94</v>
      </c>
      <c r="O565" s="106">
        <f>IF(Energy[[#This Row],[Currency]]="USD",E565,IF(AND(Energy[[#This Row],[Currency]]="EUR",VLOOKUP(Energy[[#This Row],[ISO]],'EXCH to USD 2022'!A:D,4,FALSE)="N"),(E565/'EXCH to USD 2022'!$F$25),E565/VLOOKUP(C565,'EXCH to USD 2022'!A:F,3,FALSE)))</f>
        <v>108054529.69738959</v>
      </c>
      <c r="P565" s="109"/>
      <c r="Q565" s="51" t="s">
        <v>1307</v>
      </c>
      <c r="R565" s="123">
        <v>44904</v>
      </c>
      <c r="S565" s="51" t="s">
        <v>6</v>
      </c>
      <c r="T565" s="51">
        <v>1</v>
      </c>
    </row>
    <row r="566" spans="1:20" s="66" customFormat="1" ht="67.5">
      <c r="A566" s="118">
        <f t="shared" si="11"/>
        <v>564</v>
      </c>
      <c r="B566" s="109" t="s">
        <v>1211</v>
      </c>
      <c r="C566" s="109" t="s">
        <v>1212</v>
      </c>
      <c r="D566" s="108" t="s">
        <v>1227</v>
      </c>
      <c r="E566" s="50">
        <v>1392600000</v>
      </c>
      <c r="F566" s="51" t="s">
        <v>92</v>
      </c>
      <c r="G566" s="117">
        <v>44805</v>
      </c>
      <c r="H566" s="117">
        <v>44896</v>
      </c>
      <c r="I566" s="119">
        <f>IFERROR(IF(Energy[[#This Row],[Start date]]="","0",DATEDIF(Energy[[#This Row],[Start date]],Energy[[#This Row],[End date]],"m")+1),"Open-ended")</f>
        <v>4</v>
      </c>
      <c r="J566" s="51" t="s">
        <v>48</v>
      </c>
      <c r="K566" s="51" t="s">
        <v>61</v>
      </c>
      <c r="L566" s="51" t="s">
        <v>56</v>
      </c>
      <c r="M566" s="51" t="s">
        <v>1304</v>
      </c>
      <c r="N566" s="51" t="s">
        <v>94</v>
      </c>
      <c r="O566" s="106">
        <f>IF(Energy[[#This Row],[Currency]]="USD",E566,IF(AND(Energy[[#This Row],[Currency]]="EUR",VLOOKUP(Energy[[#This Row],[ISO]],'EXCH to USD 2022'!A:D,4,FALSE)="N"),(E566/'EXCH to USD 2022'!$F$25),E566/VLOOKUP(C566,'EXCH to USD 2022'!A:F,3,FALSE)))</f>
        <v>1463781498.6049099</v>
      </c>
      <c r="P566" s="109" t="s">
        <v>1214</v>
      </c>
      <c r="Q566" s="51" t="s">
        <v>1308</v>
      </c>
      <c r="R566" s="123">
        <v>45023</v>
      </c>
      <c r="S566" s="51" t="s">
        <v>6</v>
      </c>
      <c r="T566" s="51">
        <v>1</v>
      </c>
    </row>
    <row r="567" spans="1:20" s="66" customFormat="1" ht="33.75">
      <c r="A567" s="118">
        <f t="shared" si="11"/>
        <v>565</v>
      </c>
      <c r="B567" s="109" t="s">
        <v>1211</v>
      </c>
      <c r="C567" s="109" t="s">
        <v>1212</v>
      </c>
      <c r="D567" s="108" t="s">
        <v>1309</v>
      </c>
      <c r="E567" s="50">
        <v>2678244415.21</v>
      </c>
      <c r="F567" s="51" t="s">
        <v>92</v>
      </c>
      <c r="G567" s="117">
        <v>44743</v>
      </c>
      <c r="H567" s="117">
        <v>44743</v>
      </c>
      <c r="I567" s="119">
        <f>IFERROR(IF(Energy[[#This Row],[Start date]]="","0",DATEDIF(Energy[[#This Row],[Start date]],Energy[[#This Row],[End date]],"m")+1),"Open-ended")</f>
        <v>1</v>
      </c>
      <c r="J567" s="51" t="s">
        <v>70</v>
      </c>
      <c r="K567" s="51" t="s">
        <v>55</v>
      </c>
      <c r="L567" s="51" t="s">
        <v>56</v>
      </c>
      <c r="M567" s="51" t="s">
        <v>1310</v>
      </c>
      <c r="N567" s="51" t="s">
        <v>57</v>
      </c>
      <c r="O567" s="106">
        <f>IF(Energy[[#This Row],[Currency]]="USD",E567,IF(AND(Energy[[#This Row],[Currency]]="EUR",VLOOKUP(Energy[[#This Row],[ISO]],'EXCH to USD 2022'!A:D,4,FALSE)="N"),(E567/'EXCH to USD 2022'!$F$25),E567/VLOOKUP(C567,'EXCH to USD 2022'!A:F,3,FALSE)))</f>
        <v>2815140473.7371283</v>
      </c>
      <c r="P567" s="109" t="s">
        <v>1214</v>
      </c>
      <c r="Q567" s="51" t="s">
        <v>1311</v>
      </c>
      <c r="R567" s="123">
        <v>45023</v>
      </c>
      <c r="S567" s="51" t="s">
        <v>6</v>
      </c>
      <c r="T567" s="51">
        <v>1</v>
      </c>
    </row>
    <row r="568" spans="1:20" s="66" customFormat="1" ht="90">
      <c r="A568" s="118">
        <f t="shared" si="11"/>
        <v>566</v>
      </c>
      <c r="B568" s="109" t="s">
        <v>1211</v>
      </c>
      <c r="C568" s="109" t="s">
        <v>1212</v>
      </c>
      <c r="D568" s="108" t="s">
        <v>1312</v>
      </c>
      <c r="E568" s="50">
        <v>921755584.78999996</v>
      </c>
      <c r="F568" s="51" t="s">
        <v>92</v>
      </c>
      <c r="G568" s="117">
        <v>44866</v>
      </c>
      <c r="H568" s="117">
        <v>44866</v>
      </c>
      <c r="I568" s="119">
        <f>IFERROR(IF(Energy[[#This Row],[Start date]]="","0",DATEDIF(Energy[[#This Row],[Start date]],Energy[[#This Row],[End date]],"m")+1),"Open-ended")</f>
        <v>1</v>
      </c>
      <c r="J568" s="51" t="s">
        <v>70</v>
      </c>
      <c r="K568" s="51" t="s">
        <v>55</v>
      </c>
      <c r="L568" s="51" t="s">
        <v>56</v>
      </c>
      <c r="M568" s="51" t="s">
        <v>1310</v>
      </c>
      <c r="N568" s="51" t="s">
        <v>57</v>
      </c>
      <c r="O568" s="106">
        <f>IF(Energy[[#This Row],[Currency]]="USD",E568,IF(AND(Energy[[#This Row],[Currency]]="EUR",VLOOKUP(Energy[[#This Row],[ISO]],'EXCH to USD 2022'!A:D,4,FALSE)="N"),(E568/'EXCH to USD 2022'!$F$25),E568/VLOOKUP(C568,'EXCH to USD 2022'!A:F,3,FALSE)))</f>
        <v>968870293.87573695</v>
      </c>
      <c r="P568" s="109" t="s">
        <v>1214</v>
      </c>
      <c r="Q568" s="51" t="s">
        <v>1313</v>
      </c>
      <c r="R568" s="123">
        <v>45023</v>
      </c>
      <c r="S568" s="51" t="s">
        <v>6</v>
      </c>
      <c r="T568" s="51">
        <v>1</v>
      </c>
    </row>
    <row r="569" spans="1:20" s="66" customFormat="1" ht="33.75">
      <c r="A569" s="118">
        <f t="shared" si="11"/>
        <v>567</v>
      </c>
      <c r="B569" s="109" t="s">
        <v>1211</v>
      </c>
      <c r="C569" s="109" t="s">
        <v>1212</v>
      </c>
      <c r="D569" s="108" t="s">
        <v>1314</v>
      </c>
      <c r="E569" s="50">
        <v>3387023894.57232</v>
      </c>
      <c r="F569" s="51" t="s">
        <v>92</v>
      </c>
      <c r="G569" s="117">
        <v>44743</v>
      </c>
      <c r="H569" s="117">
        <v>44743</v>
      </c>
      <c r="I569" s="119">
        <f>IFERROR(IF(Energy[[#This Row],[Start date]]="","0",DATEDIF(Energy[[#This Row],[Start date]],Energy[[#This Row],[End date]],"m")+1),"Open-ended")</f>
        <v>1</v>
      </c>
      <c r="J569" s="51" t="s">
        <v>70</v>
      </c>
      <c r="K569" s="51" t="s">
        <v>55</v>
      </c>
      <c r="L569" s="51" t="s">
        <v>56</v>
      </c>
      <c r="M569" s="51" t="s">
        <v>895</v>
      </c>
      <c r="N569" s="51" t="s">
        <v>57</v>
      </c>
      <c r="O569" s="106">
        <f>IF(Energy[[#This Row],[Currency]]="USD",E569,IF(AND(Energy[[#This Row],[Currency]]="EUR",VLOOKUP(Energy[[#This Row],[ISO]],'EXCH to USD 2022'!A:D,4,FALSE)="N"),(E569/'EXCH to USD 2022'!$F$25),E569/VLOOKUP(C569,'EXCH to USD 2022'!A:F,3,FALSE)))</f>
        <v>3560148579.7843666</v>
      </c>
      <c r="P569" s="109" t="s">
        <v>1214</v>
      </c>
      <c r="Q569" s="51" t="s">
        <v>1315</v>
      </c>
      <c r="R569" s="123">
        <v>45023</v>
      </c>
      <c r="S569" s="51" t="s">
        <v>6</v>
      </c>
      <c r="T569" s="51">
        <v>1</v>
      </c>
    </row>
    <row r="570" spans="1:20" s="66" customFormat="1" ht="90">
      <c r="A570" s="118">
        <f t="shared" si="11"/>
        <v>568</v>
      </c>
      <c r="B570" s="109" t="s">
        <v>1211</v>
      </c>
      <c r="C570" s="109" t="s">
        <v>1212</v>
      </c>
      <c r="D570" s="108" t="s">
        <v>1316</v>
      </c>
      <c r="E570" s="50">
        <v>1338687450</v>
      </c>
      <c r="F570" s="51" t="s">
        <v>92</v>
      </c>
      <c r="G570" s="117">
        <v>44866</v>
      </c>
      <c r="H570" s="117">
        <v>44866</v>
      </c>
      <c r="I570" s="119">
        <f>IFERROR(IF(Energy[[#This Row],[Start date]]="","0",DATEDIF(Energy[[#This Row],[Start date]],Energy[[#This Row],[End date]],"m")+1),"Open-ended")</f>
        <v>1</v>
      </c>
      <c r="J570" s="51" t="s">
        <v>70</v>
      </c>
      <c r="K570" s="51" t="s">
        <v>55</v>
      </c>
      <c r="L570" s="51" t="s">
        <v>56</v>
      </c>
      <c r="M570" s="51" t="s">
        <v>895</v>
      </c>
      <c r="N570" s="51" t="s">
        <v>57</v>
      </c>
      <c r="O570" s="106">
        <f>IF(Energy[[#This Row],[Currency]]="USD",E570,IF(AND(Energy[[#This Row],[Currency]]="EUR",VLOOKUP(Energy[[#This Row],[ISO]],'EXCH to USD 2022'!A:D,4,FALSE)="N"),(E570/'EXCH to USD 2022'!$F$25),E570/VLOOKUP(C570,'EXCH to USD 2022'!A:F,3,FALSE)))</f>
        <v>1407113257.0189469</v>
      </c>
      <c r="P570" s="109" t="s">
        <v>1214</v>
      </c>
      <c r="Q570" s="51" t="s">
        <v>1317</v>
      </c>
      <c r="R570" s="123">
        <v>45023</v>
      </c>
      <c r="S570" s="51" t="s">
        <v>6</v>
      </c>
      <c r="T570" s="51">
        <v>1</v>
      </c>
    </row>
    <row r="571" spans="1:20" s="66" customFormat="1" ht="22.5">
      <c r="A571" s="118">
        <f t="shared" si="11"/>
        <v>569</v>
      </c>
      <c r="B571" s="109" t="s">
        <v>1211</v>
      </c>
      <c r="C571" s="109" t="s">
        <v>1212</v>
      </c>
      <c r="D571" s="108" t="s">
        <v>1318</v>
      </c>
      <c r="E571" s="50">
        <v>232098765.43209901</v>
      </c>
      <c r="F571" s="51" t="s">
        <v>92</v>
      </c>
      <c r="G571" s="117">
        <v>44743</v>
      </c>
      <c r="H571" s="117">
        <v>44743</v>
      </c>
      <c r="I571" s="119">
        <f>IFERROR(IF(Energy[[#This Row],[Start date]]="","0",DATEDIF(Energy[[#This Row],[Start date]],Energy[[#This Row],[End date]],"m")+1),"Open-ended")</f>
        <v>1</v>
      </c>
      <c r="J571" s="51" t="s">
        <v>70</v>
      </c>
      <c r="K571" s="51" t="s">
        <v>55</v>
      </c>
      <c r="L571" s="51" t="s">
        <v>56</v>
      </c>
      <c r="M571" s="51" t="s">
        <v>1319</v>
      </c>
      <c r="N571" s="51" t="s">
        <v>57</v>
      </c>
      <c r="O571" s="106">
        <f>IF(Energy[[#This Row],[Currency]]="USD",E571,IF(AND(Energy[[#This Row],[Currency]]="EUR",VLOOKUP(Energy[[#This Row],[ISO]],'EXCH to USD 2022'!A:D,4,FALSE)="N"),(E571/'EXCH to USD 2022'!$F$25),E571/VLOOKUP(C571,'EXCH to USD 2022'!A:F,3,FALSE)))</f>
        <v>243962285.42908758</v>
      </c>
      <c r="P571" s="109" t="s">
        <v>1214</v>
      </c>
      <c r="Q571" s="51" t="s">
        <v>1320</v>
      </c>
      <c r="R571" s="123">
        <v>45023</v>
      </c>
      <c r="S571" s="51" t="s">
        <v>6</v>
      </c>
      <c r="T571" s="51">
        <v>1</v>
      </c>
    </row>
    <row r="572" spans="1:20" s="66" customFormat="1" ht="90">
      <c r="A572" s="118">
        <f t="shared" si="11"/>
        <v>570</v>
      </c>
      <c r="B572" s="109" t="s">
        <v>1211</v>
      </c>
      <c r="C572" s="109" t="s">
        <v>1212</v>
      </c>
      <c r="D572" s="108" t="s">
        <v>1321</v>
      </c>
      <c r="E572" s="50">
        <v>191481481.48148099</v>
      </c>
      <c r="F572" s="51" t="s">
        <v>92</v>
      </c>
      <c r="G572" s="117">
        <v>44743</v>
      </c>
      <c r="H572" s="117">
        <v>44743</v>
      </c>
      <c r="I572" s="119">
        <f>IFERROR(IF(Energy[[#This Row],[Start date]]="","0",DATEDIF(Energy[[#This Row],[Start date]],Energy[[#This Row],[End date]],"m")+1),"Open-ended")</f>
        <v>1</v>
      </c>
      <c r="J572" s="51" t="s">
        <v>70</v>
      </c>
      <c r="K572" s="51" t="s">
        <v>55</v>
      </c>
      <c r="L572" s="51" t="s">
        <v>56</v>
      </c>
      <c r="M572" s="51" t="s">
        <v>1322</v>
      </c>
      <c r="N572" s="51" t="s">
        <v>57</v>
      </c>
      <c r="O572" s="106">
        <f>IF(Energy[[#This Row],[Currency]]="USD",E572,IF(AND(Energy[[#This Row],[Currency]]="EUR",VLOOKUP(Energy[[#This Row],[ISO]],'EXCH to USD 2022'!A:D,4,FALSE)="N"),(E572/'EXCH to USD 2022'!$F$25),E572/VLOOKUP(C572,'EXCH to USD 2022'!A:F,3,FALSE)))</f>
        <v>201268885.47899652</v>
      </c>
      <c r="P572" s="109" t="s">
        <v>1214</v>
      </c>
      <c r="Q572" s="51" t="s">
        <v>1323</v>
      </c>
      <c r="R572" s="123">
        <v>45023</v>
      </c>
      <c r="S572" s="51" t="s">
        <v>6</v>
      </c>
      <c r="T572" s="51">
        <v>1</v>
      </c>
    </row>
    <row r="573" spans="1:20" s="66" customFormat="1" ht="78.75">
      <c r="A573" s="118">
        <f t="shared" si="11"/>
        <v>571</v>
      </c>
      <c r="B573" s="109" t="s">
        <v>1211</v>
      </c>
      <c r="C573" s="109" t="s">
        <v>1212</v>
      </c>
      <c r="D573" s="108" t="s">
        <v>1324</v>
      </c>
      <c r="E573" s="50">
        <v>7236904.4236051897</v>
      </c>
      <c r="F573" s="51" t="s">
        <v>92</v>
      </c>
      <c r="G573" s="117">
        <v>44743</v>
      </c>
      <c r="H573" s="117">
        <v>44743</v>
      </c>
      <c r="I573" s="119">
        <f>IFERROR(IF(Energy[[#This Row],[Start date]]="","0",DATEDIF(Energy[[#This Row],[Start date]],Energy[[#This Row],[End date]],"m")+1),"Open-ended")</f>
        <v>1</v>
      </c>
      <c r="J573" s="51" t="s">
        <v>70</v>
      </c>
      <c r="K573" s="51" t="s">
        <v>55</v>
      </c>
      <c r="L573" s="51" t="s">
        <v>98</v>
      </c>
      <c r="M573" s="51"/>
      <c r="N573" s="51" t="s">
        <v>57</v>
      </c>
      <c r="O573" s="106">
        <f>IF(Energy[[#This Row],[Currency]]="USD",E573,IF(AND(Energy[[#This Row],[Currency]]="EUR",VLOOKUP(Energy[[#This Row],[ISO]],'EXCH to USD 2022'!A:D,4,FALSE)="N"),(E573/'EXCH to USD 2022'!$F$25),E573/VLOOKUP(C573,'EXCH to USD 2022'!A:F,3,FALSE)))</f>
        <v>7606812.295307559</v>
      </c>
      <c r="P573" s="109" t="s">
        <v>1214</v>
      </c>
      <c r="Q573" s="51" t="s">
        <v>1325</v>
      </c>
      <c r="R573" s="123">
        <v>45023</v>
      </c>
      <c r="S573" s="51" t="s">
        <v>6</v>
      </c>
      <c r="T573" s="51">
        <v>1</v>
      </c>
    </row>
    <row r="574" spans="1:20" s="66" customFormat="1" ht="78.75">
      <c r="A574" s="118">
        <f t="shared" si="11"/>
        <v>572</v>
      </c>
      <c r="B574" s="109" t="s">
        <v>1211</v>
      </c>
      <c r="C574" s="109" t="s">
        <v>1212</v>
      </c>
      <c r="D574" s="108" t="s">
        <v>1326</v>
      </c>
      <c r="E574" s="50">
        <v>30100000</v>
      </c>
      <c r="F574" s="51" t="s">
        <v>92</v>
      </c>
      <c r="G574" s="117">
        <v>44743</v>
      </c>
      <c r="H574" s="117">
        <v>44866</v>
      </c>
      <c r="I574" s="119">
        <f>IFERROR(IF(Energy[[#This Row],[Start date]]="","0",DATEDIF(Energy[[#This Row],[Start date]],Energy[[#This Row],[End date]],"m")+1),"Open-ended")</f>
        <v>5</v>
      </c>
      <c r="J574" s="51" t="s">
        <v>70</v>
      </c>
      <c r="K574" s="51" t="s">
        <v>55</v>
      </c>
      <c r="L574" s="51" t="s">
        <v>56</v>
      </c>
      <c r="M574" s="51" t="s">
        <v>1327</v>
      </c>
      <c r="N574" s="51" t="s">
        <v>57</v>
      </c>
      <c r="O574" s="106">
        <f>IF(Energy[[#This Row],[Currency]]="USD",E574,IF(AND(Energy[[#This Row],[Currency]]="EUR",VLOOKUP(Energy[[#This Row],[ISO]],'EXCH to USD 2022'!A:D,4,FALSE)="N"),(E574/'EXCH to USD 2022'!$F$25),E574/VLOOKUP(C574,'EXCH to USD 2022'!A:F,3,FALSE)))</f>
        <v>31638534.473652009</v>
      </c>
      <c r="P574" s="109" t="s">
        <v>1328</v>
      </c>
      <c r="Q574" s="51" t="s">
        <v>1325</v>
      </c>
      <c r="R574" s="123">
        <v>45023</v>
      </c>
      <c r="S574" s="51" t="s">
        <v>6</v>
      </c>
      <c r="T574" s="51">
        <v>1</v>
      </c>
    </row>
    <row r="575" spans="1:20" s="66" customFormat="1" ht="22.5">
      <c r="A575" s="118">
        <f t="shared" si="11"/>
        <v>573</v>
      </c>
      <c r="B575" s="109" t="s">
        <v>1211</v>
      </c>
      <c r="C575" s="109" t="s">
        <v>1212</v>
      </c>
      <c r="D575" s="108" t="s">
        <v>1329</v>
      </c>
      <c r="E575" s="50">
        <v>46419753.086419798</v>
      </c>
      <c r="F575" s="51" t="s">
        <v>92</v>
      </c>
      <c r="G575" s="117">
        <v>44743</v>
      </c>
      <c r="H575" s="117">
        <v>44743</v>
      </c>
      <c r="I575" s="119">
        <f>IFERROR(IF(Energy[[#This Row],[Start date]]="","0",DATEDIF(Energy[[#This Row],[Start date]],Energy[[#This Row],[End date]],"m")+1),"Open-ended")</f>
        <v>1</v>
      </c>
      <c r="J575" s="51" t="s">
        <v>70</v>
      </c>
      <c r="K575" s="51" t="s">
        <v>55</v>
      </c>
      <c r="L575" s="51" t="s">
        <v>56</v>
      </c>
      <c r="M575" s="51" t="s">
        <v>1319</v>
      </c>
      <c r="N575" s="51" t="s">
        <v>57</v>
      </c>
      <c r="O575" s="106">
        <f>IF(Energy[[#This Row],[Currency]]="USD",E575,IF(AND(Energy[[#This Row],[Currency]]="EUR",VLOOKUP(Energy[[#This Row],[ISO]],'EXCH to USD 2022'!A:D,4,FALSE)="N"),(E575/'EXCH to USD 2022'!$F$25),E575/VLOOKUP(C575,'EXCH to USD 2022'!A:F,3,FALSE)))</f>
        <v>48792457.085817508</v>
      </c>
      <c r="P575" s="109" t="s">
        <v>1214</v>
      </c>
      <c r="Q575" s="51" t="s">
        <v>1330</v>
      </c>
      <c r="R575" s="123">
        <v>45023</v>
      </c>
      <c r="S575" s="51" t="s">
        <v>6</v>
      </c>
      <c r="T575" s="51">
        <v>1</v>
      </c>
    </row>
    <row r="576" spans="1:20" s="66" customFormat="1" ht="45">
      <c r="A576" s="118">
        <f t="shared" si="11"/>
        <v>574</v>
      </c>
      <c r="B576" s="109" t="s">
        <v>1211</v>
      </c>
      <c r="C576" s="109" t="s">
        <v>1212</v>
      </c>
      <c r="D576" s="108" t="s">
        <v>1331</v>
      </c>
      <c r="E576" s="50">
        <v>79000000</v>
      </c>
      <c r="F576" s="51" t="s">
        <v>92</v>
      </c>
      <c r="G576" s="117">
        <v>44562</v>
      </c>
      <c r="H576" s="117">
        <v>44896</v>
      </c>
      <c r="I576" s="119">
        <f>IFERROR(IF(Energy[[#This Row],[Start date]]="","0",DATEDIF(Energy[[#This Row],[Start date]],Energy[[#This Row],[End date]],"m")+1),"Open-ended")</f>
        <v>12</v>
      </c>
      <c r="J576" s="51" t="s">
        <v>70</v>
      </c>
      <c r="K576" s="51" t="s">
        <v>55</v>
      </c>
      <c r="L576" s="51" t="s">
        <v>56</v>
      </c>
      <c r="M576" s="51" t="s">
        <v>1332</v>
      </c>
      <c r="N576" s="51" t="s">
        <v>57</v>
      </c>
      <c r="O576" s="106">
        <f>IF(Energy[[#This Row],[Currency]]="USD",E576,IF(AND(Energy[[#This Row],[Currency]]="EUR",VLOOKUP(Energy[[#This Row],[ISO]],'EXCH to USD 2022'!A:D,4,FALSE)="N"),(E576/'EXCH to USD 2022'!$F$25),E576/VLOOKUP(C576,'EXCH to USD 2022'!A:F,3,FALSE)))</f>
        <v>83038014.067060098</v>
      </c>
      <c r="P576" s="109"/>
      <c r="Q576" s="51" t="s">
        <v>1333</v>
      </c>
      <c r="R576" s="123">
        <v>44904</v>
      </c>
      <c r="S576" s="51" t="s">
        <v>6</v>
      </c>
      <c r="T576" s="51">
        <v>1</v>
      </c>
    </row>
    <row r="577" spans="1:20" s="66" customFormat="1" ht="45">
      <c r="A577" s="118">
        <f t="shared" si="11"/>
        <v>575</v>
      </c>
      <c r="B577" s="109" t="s">
        <v>1211</v>
      </c>
      <c r="C577" s="109" t="s">
        <v>1212</v>
      </c>
      <c r="D577" s="108" t="s">
        <v>1334</v>
      </c>
      <c r="E577" s="50">
        <v>101000000</v>
      </c>
      <c r="F577" s="51" t="s">
        <v>92</v>
      </c>
      <c r="G577" s="117">
        <v>44562</v>
      </c>
      <c r="H577" s="117">
        <v>44896</v>
      </c>
      <c r="I577" s="119">
        <f>IFERROR(IF(Energy[[#This Row],[Start date]]="","0",DATEDIF(Energy[[#This Row],[Start date]],Energy[[#This Row],[End date]],"m")+1),"Open-ended")</f>
        <v>12</v>
      </c>
      <c r="J577" s="51" t="s">
        <v>70</v>
      </c>
      <c r="K577" s="51" t="s">
        <v>55</v>
      </c>
      <c r="L577" s="51" t="s">
        <v>56</v>
      </c>
      <c r="M577" s="51" t="s">
        <v>1332</v>
      </c>
      <c r="N577" s="51" t="s">
        <v>57</v>
      </c>
      <c r="O577" s="106">
        <f>IF(Energy[[#This Row],[Currency]]="USD",E577,IF(AND(Energy[[#This Row],[Currency]]="EUR",VLOOKUP(Energy[[#This Row],[ISO]],'EXCH to USD 2022'!A:D,4,FALSE)="N"),(E577/'EXCH to USD 2022'!$F$25),E577/VLOOKUP(C577,'EXCH to USD 2022'!A:F,3,FALSE)))</f>
        <v>106162524.31358315</v>
      </c>
      <c r="P577" s="109"/>
      <c r="Q577" s="51" t="s">
        <v>1333</v>
      </c>
      <c r="R577" s="123">
        <v>44904</v>
      </c>
      <c r="S577" s="51" t="s">
        <v>6</v>
      </c>
      <c r="T577" s="51">
        <v>1</v>
      </c>
    </row>
    <row r="578" spans="1:20" s="66" customFormat="1" ht="67.5">
      <c r="A578" s="118">
        <f t="shared" si="11"/>
        <v>576</v>
      </c>
      <c r="B578" s="109" t="s">
        <v>1211</v>
      </c>
      <c r="C578" s="109" t="s">
        <v>1212</v>
      </c>
      <c r="D578" s="108" t="s">
        <v>1335</v>
      </c>
      <c r="E578" s="50">
        <v>720195000</v>
      </c>
      <c r="F578" s="51" t="s">
        <v>92</v>
      </c>
      <c r="G578" s="117">
        <v>44896</v>
      </c>
      <c r="H578" s="117">
        <v>44896</v>
      </c>
      <c r="I578" s="119">
        <f>IFERROR(IF(Energy[[#This Row],[Start date]]="","0",DATEDIF(Energy[[#This Row],[Start date]],Energy[[#This Row],[End date]],"m")+1),"Open-ended")</f>
        <v>1</v>
      </c>
      <c r="J578" s="51" t="s">
        <v>48</v>
      </c>
      <c r="K578" s="51" t="s">
        <v>49</v>
      </c>
      <c r="L578" s="51" t="s">
        <v>101</v>
      </c>
      <c r="M578" s="51" t="s">
        <v>1288</v>
      </c>
      <c r="N578" s="51" t="s">
        <v>78</v>
      </c>
      <c r="O578" s="106">
        <f>IF(Energy[[#This Row],[Currency]]="USD",E578,IF(AND(Energy[[#This Row],[Currency]]="EUR",VLOOKUP(Energy[[#This Row],[ISO]],'EXCH to USD 2022'!A:D,4,FALSE)="N"),(E578/'EXCH to USD 2022'!$F$25),E578/VLOOKUP(C578,'EXCH to USD 2022'!A:F,3,FALSE)))</f>
        <v>757007120.77248538</v>
      </c>
      <c r="P578" s="109" t="s">
        <v>1214</v>
      </c>
      <c r="Q578" s="51" t="s">
        <v>1336</v>
      </c>
      <c r="R578" s="123">
        <v>45023</v>
      </c>
      <c r="S578" s="51" t="s">
        <v>6</v>
      </c>
      <c r="T578" s="51">
        <v>1</v>
      </c>
    </row>
    <row r="579" spans="1:20" s="66" customFormat="1" ht="90">
      <c r="A579" s="118">
        <f t="shared" si="11"/>
        <v>577</v>
      </c>
      <c r="B579" s="109" t="s">
        <v>1211</v>
      </c>
      <c r="C579" s="109" t="s">
        <v>1212</v>
      </c>
      <c r="D579" s="108" t="s">
        <v>1337</v>
      </c>
      <c r="E579" s="50">
        <v>1131060000</v>
      </c>
      <c r="F579" s="51" t="s">
        <v>92</v>
      </c>
      <c r="G579" s="117">
        <v>44896</v>
      </c>
      <c r="H579" s="117">
        <v>44896</v>
      </c>
      <c r="I579" s="119">
        <f>IFERROR(IF(Energy[[#This Row],[Start date]]="","0",DATEDIF(Energy[[#This Row],[Start date]],Energy[[#This Row],[End date]],"m")+1),"Open-ended")</f>
        <v>1</v>
      </c>
      <c r="J579" s="51" t="s">
        <v>48</v>
      </c>
      <c r="K579" s="51" t="s">
        <v>49</v>
      </c>
      <c r="L579" s="51" t="s">
        <v>101</v>
      </c>
      <c r="M579" s="51" t="s">
        <v>1338</v>
      </c>
      <c r="N579" s="51" t="s">
        <v>86</v>
      </c>
      <c r="O579" s="106">
        <f>IF(Energy[[#This Row],[Currency]]="USD",E579,IF(AND(Energy[[#This Row],[Currency]]="EUR",VLOOKUP(Energy[[#This Row],[ISO]],'EXCH to USD 2022'!A:D,4,FALSE)="N"),(E579/'EXCH to USD 2022'!$F$25),E579/VLOOKUP(C579,'EXCH to USD 2022'!A:F,3,FALSE)))</f>
        <v>1188873116.3378353</v>
      </c>
      <c r="P579" s="109" t="s">
        <v>1214</v>
      </c>
      <c r="Q579" s="51" t="s">
        <v>1336</v>
      </c>
      <c r="R579" s="123">
        <v>45023</v>
      </c>
      <c r="S579" s="51" t="s">
        <v>6</v>
      </c>
      <c r="T579" s="51">
        <v>1</v>
      </c>
    </row>
    <row r="580" spans="1:20" s="66" customFormat="1" ht="22.5">
      <c r="A580" s="118">
        <f t="shared" si="11"/>
        <v>578</v>
      </c>
      <c r="B580" s="109" t="s">
        <v>1211</v>
      </c>
      <c r="C580" s="109" t="s">
        <v>1212</v>
      </c>
      <c r="D580" s="108" t="s">
        <v>1245</v>
      </c>
      <c r="E580" s="50">
        <v>975610000</v>
      </c>
      <c r="F580" s="51" t="s">
        <v>92</v>
      </c>
      <c r="G580" s="117">
        <v>44866</v>
      </c>
      <c r="H580" s="117">
        <v>44926</v>
      </c>
      <c r="I580" s="119">
        <f>IFERROR(IF(Energy[[#This Row],[Start date]]="","0",DATEDIF(Energy[[#This Row],[Start date]],Energy[[#This Row],[End date]],"m")+1),"Open-ended")</f>
        <v>2</v>
      </c>
      <c r="J580" s="51" t="s">
        <v>48</v>
      </c>
      <c r="K580" s="51" t="s">
        <v>49</v>
      </c>
      <c r="L580" s="51" t="s">
        <v>50</v>
      </c>
      <c r="M580" s="51"/>
      <c r="N580" s="51" t="s">
        <v>1111</v>
      </c>
      <c r="O580" s="106">
        <f>IF(Energy[[#This Row],[Currency]]="USD",E580,IF(AND(Energy[[#This Row],[Currency]]="EUR",VLOOKUP(Energy[[#This Row],[ISO]],'EXCH to USD 2022'!A:D,4,FALSE)="N"),(E580/'EXCH to USD 2022'!$F$25),E580/VLOOKUP(C580,'EXCH to USD 2022'!A:F,3,FALSE)))</f>
        <v>1025477429.1641076</v>
      </c>
      <c r="P580" s="109" t="s">
        <v>1339</v>
      </c>
      <c r="Q580" s="51" t="s">
        <v>1340</v>
      </c>
      <c r="R580" s="123">
        <v>45023</v>
      </c>
      <c r="S580" s="51" t="s">
        <v>6</v>
      </c>
      <c r="T580" s="51">
        <v>1</v>
      </c>
    </row>
    <row r="581" spans="1:20" s="66" customFormat="1" ht="67.5">
      <c r="A581" s="118">
        <f t="shared" si="11"/>
        <v>579</v>
      </c>
      <c r="B581" s="109" t="s">
        <v>1211</v>
      </c>
      <c r="C581" s="109" t="s">
        <v>1212</v>
      </c>
      <c r="D581" s="108" t="s">
        <v>1341</v>
      </c>
      <c r="E581" s="50">
        <v>600000000</v>
      </c>
      <c r="F581" s="51" t="s">
        <v>92</v>
      </c>
      <c r="G581" s="117">
        <v>44287</v>
      </c>
      <c r="H581" s="117">
        <v>44377</v>
      </c>
      <c r="I581" s="119">
        <f>IFERROR(IF(Energy[[#This Row],[Start date]]="","0",DATEDIF(Energy[[#This Row],[Start date]],Energy[[#This Row],[End date]],"m")+1),"Open-ended")</f>
        <v>3</v>
      </c>
      <c r="J581" s="54" t="s">
        <v>54</v>
      </c>
      <c r="K581" s="54" t="s">
        <v>239</v>
      </c>
      <c r="L581" s="54" t="s">
        <v>101</v>
      </c>
      <c r="M581" s="54" t="s">
        <v>1342</v>
      </c>
      <c r="N581" s="51" t="s">
        <v>86</v>
      </c>
      <c r="O581" s="106">
        <f>IF(Energy[[#This Row],[Currency]]="USD",E581,IF(AND(Energy[[#This Row],[Currency]]="EUR",VLOOKUP(Energy[[#This Row],[ISO]],'EXCH to USD 2022'!A:D,4,FALSE)="N"),(E581/'EXCH to USD 2022'!$F$25),E581/VLOOKUP(C581,'EXCH to USD 2022'!A:F,3,FALSE)))</f>
        <v>630668461.26881087</v>
      </c>
      <c r="P581" s="51"/>
      <c r="Q581" s="64" t="s">
        <v>1343</v>
      </c>
      <c r="R581" s="153">
        <v>44953</v>
      </c>
      <c r="S581" s="51" t="s">
        <v>6</v>
      </c>
      <c r="T581" s="51">
        <v>2</v>
      </c>
    </row>
    <row r="582" spans="1:20" s="66" customFormat="1" ht="67.5">
      <c r="A582" s="118">
        <f t="shared" si="11"/>
        <v>580</v>
      </c>
      <c r="B582" s="109" t="s">
        <v>1211</v>
      </c>
      <c r="C582" s="109" t="s">
        <v>1212</v>
      </c>
      <c r="D582" s="108" t="s">
        <v>1341</v>
      </c>
      <c r="E582" s="50">
        <v>200000000</v>
      </c>
      <c r="F582" s="51" t="s">
        <v>92</v>
      </c>
      <c r="G582" s="117">
        <v>44378</v>
      </c>
      <c r="H582" s="117">
        <v>44408</v>
      </c>
      <c r="I582" s="119">
        <f>IFERROR(IF(Energy[[#This Row],[Start date]]="","0",DATEDIF(Energy[[#This Row],[Start date]],Energy[[#This Row],[End date]],"m")+1),"Open-ended")</f>
        <v>1</v>
      </c>
      <c r="J582" s="54" t="s">
        <v>54</v>
      </c>
      <c r="K582" s="54" t="s">
        <v>239</v>
      </c>
      <c r="L582" s="54" t="s">
        <v>101</v>
      </c>
      <c r="M582" s="54" t="s">
        <v>1342</v>
      </c>
      <c r="N582" s="51" t="s">
        <v>86</v>
      </c>
      <c r="O582" s="106">
        <f>IF(Energy[[#This Row],[Currency]]="USD",E582,IF(AND(Energy[[#This Row],[Currency]]="EUR",VLOOKUP(Energy[[#This Row],[ISO]],'EXCH to USD 2022'!A:D,4,FALSE)="N"),(E582/'EXCH to USD 2022'!$F$25),E582/VLOOKUP(C582,'EXCH to USD 2022'!A:F,3,FALSE)))</f>
        <v>210222820.42293695</v>
      </c>
      <c r="P582" s="51"/>
      <c r="Q582" s="64" t="s">
        <v>1344</v>
      </c>
      <c r="R582" s="153">
        <v>44953</v>
      </c>
      <c r="S582" s="51" t="s">
        <v>6</v>
      </c>
      <c r="T582" s="51">
        <v>2</v>
      </c>
    </row>
    <row r="583" spans="1:20" s="66" customFormat="1" ht="78.75">
      <c r="A583" s="118">
        <f t="shared" si="11"/>
        <v>581</v>
      </c>
      <c r="B583" s="109" t="s">
        <v>1211</v>
      </c>
      <c r="C583" s="109" t="s">
        <v>1212</v>
      </c>
      <c r="D583" s="108" t="s">
        <v>1345</v>
      </c>
      <c r="E583" s="50">
        <v>1200000000</v>
      </c>
      <c r="F583" s="51" t="s">
        <v>92</v>
      </c>
      <c r="G583" s="117">
        <v>44378</v>
      </c>
      <c r="H583" s="117">
        <v>44469</v>
      </c>
      <c r="I583" s="119">
        <f>IFERROR(IF(Energy[[#This Row],[Start date]]="","0",DATEDIF(Energy[[#This Row],[Start date]],Energy[[#This Row],[End date]],"m")+1),"Open-ended")</f>
        <v>3</v>
      </c>
      <c r="J583" s="54" t="s">
        <v>54</v>
      </c>
      <c r="K583" s="54" t="s">
        <v>239</v>
      </c>
      <c r="L583" s="54" t="s">
        <v>50</v>
      </c>
      <c r="M583" s="54"/>
      <c r="N583" s="51" t="s">
        <v>86</v>
      </c>
      <c r="O583" s="106">
        <f>IF(Energy[[#This Row],[Currency]]="USD",E583,IF(AND(Energy[[#This Row],[Currency]]="EUR",VLOOKUP(Energy[[#This Row],[ISO]],'EXCH to USD 2022'!A:D,4,FALSE)="N"),(E583/'EXCH to USD 2022'!$F$25),E583/VLOOKUP(C583,'EXCH to USD 2022'!A:F,3,FALSE)))</f>
        <v>1261336922.5376217</v>
      </c>
      <c r="P583" s="51"/>
      <c r="Q583" s="64" t="s">
        <v>1346</v>
      </c>
      <c r="R583" s="153">
        <v>44953</v>
      </c>
      <c r="S583" s="51" t="s">
        <v>6</v>
      </c>
      <c r="T583" s="51">
        <v>2</v>
      </c>
    </row>
    <row r="584" spans="1:20" s="66" customFormat="1" ht="67.5">
      <c r="A584" s="118">
        <f t="shared" si="11"/>
        <v>582</v>
      </c>
      <c r="B584" s="109" t="s">
        <v>1211</v>
      </c>
      <c r="C584" s="109" t="s">
        <v>1212</v>
      </c>
      <c r="D584" s="108" t="s">
        <v>1345</v>
      </c>
      <c r="E584" s="50">
        <v>1200000000</v>
      </c>
      <c r="F584" s="51" t="s">
        <v>92</v>
      </c>
      <c r="G584" s="117">
        <v>44470</v>
      </c>
      <c r="H584" s="117">
        <v>44560</v>
      </c>
      <c r="I584" s="119">
        <f>IFERROR(IF(Energy[[#This Row],[Start date]]="","0",DATEDIF(Energy[[#This Row],[Start date]],Energy[[#This Row],[End date]],"m")+1),"Open-ended")</f>
        <v>3</v>
      </c>
      <c r="J584" s="54" t="s">
        <v>54</v>
      </c>
      <c r="K584" s="54" t="s">
        <v>239</v>
      </c>
      <c r="L584" s="54" t="s">
        <v>50</v>
      </c>
      <c r="M584" s="54"/>
      <c r="N584" s="51" t="s">
        <v>86</v>
      </c>
      <c r="O584" s="106">
        <f>IF(Energy[[#This Row],[Currency]]="USD",E584,IF(AND(Energy[[#This Row],[Currency]]="EUR",VLOOKUP(Energy[[#This Row],[ISO]],'EXCH to USD 2022'!A:D,4,FALSE)="N"),(E584/'EXCH to USD 2022'!$F$25),E584/VLOOKUP(C584,'EXCH to USD 2022'!A:F,3,FALSE)))</f>
        <v>1261336922.5376217</v>
      </c>
      <c r="P584" s="51"/>
      <c r="Q584" s="64" t="s">
        <v>1347</v>
      </c>
      <c r="R584" s="153">
        <v>44953</v>
      </c>
      <c r="S584" s="51" t="s">
        <v>6</v>
      </c>
      <c r="T584" s="51">
        <v>2</v>
      </c>
    </row>
    <row r="585" spans="1:20" s="66" customFormat="1" ht="67.5">
      <c r="A585" s="118">
        <f t="shared" si="11"/>
        <v>583</v>
      </c>
      <c r="B585" s="109" t="s">
        <v>1211</v>
      </c>
      <c r="C585" s="109" t="s">
        <v>1212</v>
      </c>
      <c r="D585" s="108" t="s">
        <v>1348</v>
      </c>
      <c r="E585" s="147">
        <v>608400000</v>
      </c>
      <c r="F585" s="51" t="s">
        <v>92</v>
      </c>
      <c r="G585" s="117">
        <v>44470</v>
      </c>
      <c r="H585" s="117">
        <v>44560</v>
      </c>
      <c r="I585" s="119">
        <f>IFERROR(IF(Energy[[#This Row],[Start date]]="","0",DATEDIF(Energy[[#This Row],[Start date]],Energy[[#This Row],[End date]],"m")+1),"Open-ended")</f>
        <v>3</v>
      </c>
      <c r="J585" s="54" t="s">
        <v>48</v>
      </c>
      <c r="K585" s="54" t="s">
        <v>49</v>
      </c>
      <c r="L585" s="54" t="s">
        <v>50</v>
      </c>
      <c r="M585" s="54"/>
      <c r="N585" s="51" t="s">
        <v>78</v>
      </c>
      <c r="O585" s="106">
        <f>IF(Energy[[#This Row],[Currency]]="USD",E585,IF(AND(Energy[[#This Row],[Currency]]="EUR",VLOOKUP(Energy[[#This Row],[ISO]],'EXCH to USD 2022'!A:D,4,FALSE)="N"),(E585/'EXCH to USD 2022'!$F$25),E585/VLOOKUP(C585,'EXCH to USD 2022'!A:F,3,FALSE)))</f>
        <v>639497819.72657418</v>
      </c>
      <c r="P585" s="51" t="s">
        <v>1349</v>
      </c>
      <c r="Q585" s="64" t="s">
        <v>1350</v>
      </c>
      <c r="R585" s="153">
        <v>45023</v>
      </c>
      <c r="S585" s="51" t="s">
        <v>6</v>
      </c>
      <c r="T585" s="51">
        <v>2</v>
      </c>
    </row>
    <row r="586" spans="1:20" s="66" customFormat="1" ht="22.5">
      <c r="A586" s="118">
        <f t="shared" ref="A586:A650" si="12">ROW()-2</f>
        <v>584</v>
      </c>
      <c r="B586" s="109" t="s">
        <v>1211</v>
      </c>
      <c r="C586" s="109" t="s">
        <v>1212</v>
      </c>
      <c r="D586" s="108" t="s">
        <v>1348</v>
      </c>
      <c r="E586" s="147">
        <v>608400000</v>
      </c>
      <c r="F586" s="51" t="s">
        <v>92</v>
      </c>
      <c r="G586" s="117">
        <v>44562</v>
      </c>
      <c r="H586" s="117">
        <v>44621</v>
      </c>
      <c r="I586" s="119">
        <f>IFERROR(IF(Energy[[#This Row],[Start date]]="","0",DATEDIF(Energy[[#This Row],[Start date]],Energy[[#This Row],[End date]],"m")+1),"Open-ended")</f>
        <v>3</v>
      </c>
      <c r="J586" s="54" t="s">
        <v>48</v>
      </c>
      <c r="K586" s="54" t="s">
        <v>49</v>
      </c>
      <c r="L586" s="54" t="s">
        <v>50</v>
      </c>
      <c r="M586" s="54"/>
      <c r="N586" s="51" t="s">
        <v>78</v>
      </c>
      <c r="O586" s="106">
        <f>IF(Energy[[#This Row],[Currency]]="USD",E586,IF(AND(Energy[[#This Row],[Currency]]="EUR",VLOOKUP(Energy[[#This Row],[ISO]],'EXCH to USD 2022'!A:D,4,FALSE)="N"),(E586/'EXCH to USD 2022'!$F$25),E586/VLOOKUP(C586,'EXCH to USD 2022'!A:F,3,FALSE)))</f>
        <v>639497819.72657418</v>
      </c>
      <c r="P586" s="51" t="s">
        <v>1349</v>
      </c>
      <c r="Q586" s="64" t="s">
        <v>1351</v>
      </c>
      <c r="R586" s="153">
        <v>45023</v>
      </c>
      <c r="S586" s="51" t="s">
        <v>6</v>
      </c>
      <c r="T586" s="51">
        <v>2</v>
      </c>
    </row>
    <row r="587" spans="1:20" s="66" customFormat="1" ht="33.75">
      <c r="A587" s="118">
        <f t="shared" si="12"/>
        <v>585</v>
      </c>
      <c r="B587" s="109" t="s">
        <v>1211</v>
      </c>
      <c r="C587" s="109" t="s">
        <v>1212</v>
      </c>
      <c r="D587" s="108" t="s">
        <v>1352</v>
      </c>
      <c r="E587" s="50">
        <v>174100000</v>
      </c>
      <c r="F587" s="51" t="s">
        <v>92</v>
      </c>
      <c r="G587" s="117">
        <v>44927</v>
      </c>
      <c r="H587" s="117">
        <v>44986</v>
      </c>
      <c r="I587" s="119">
        <f>IFERROR(IF(Energy[[#This Row],[Start date]]="","0",DATEDIF(Energy[[#This Row],[Start date]],Energy[[#This Row],[End date]],"m")+1),"Open-ended")</f>
        <v>3</v>
      </c>
      <c r="J587" s="54" t="s">
        <v>48</v>
      </c>
      <c r="K587" s="54" t="s">
        <v>49</v>
      </c>
      <c r="L587" s="54" t="s">
        <v>192</v>
      </c>
      <c r="M587" s="54" t="s">
        <v>689</v>
      </c>
      <c r="N587" s="51" t="s">
        <v>1353</v>
      </c>
      <c r="O587" s="106">
        <f>IF(Energy[[#This Row],[Currency]]="USD",E587,IF(AND(Energy[[#This Row],[Currency]]="EUR",VLOOKUP(Energy[[#This Row],[ISO]],'EXCH to USD 2022'!A:D,4,FALSE)="N"),(E587/'EXCH to USD 2022'!$F$25),E587/VLOOKUP(C587,'EXCH to USD 2022'!A:F,3,FALSE)))</f>
        <v>182998965.1781666</v>
      </c>
      <c r="P587" s="51" t="s">
        <v>1354</v>
      </c>
      <c r="Q587" s="51" t="s">
        <v>1355</v>
      </c>
      <c r="R587" s="153">
        <v>45023</v>
      </c>
      <c r="S587" s="51" t="s">
        <v>6</v>
      </c>
      <c r="T587" s="51">
        <v>2</v>
      </c>
    </row>
    <row r="588" spans="1:20" s="66" customFormat="1" ht="33.75">
      <c r="A588" s="118">
        <f t="shared" si="12"/>
        <v>586</v>
      </c>
      <c r="B588" s="109" t="s">
        <v>1211</v>
      </c>
      <c r="C588" s="109" t="s">
        <v>1212</v>
      </c>
      <c r="D588" s="108" t="s">
        <v>1356</v>
      </c>
      <c r="E588" s="50">
        <v>0</v>
      </c>
      <c r="F588" s="51" t="s">
        <v>92</v>
      </c>
      <c r="G588" s="117">
        <v>44927</v>
      </c>
      <c r="H588" s="117">
        <v>44986</v>
      </c>
      <c r="I588" s="119">
        <f>IFERROR(IF(Energy[[#This Row],[Start date]]="","0",DATEDIF(Energy[[#This Row],[Start date]],Energy[[#This Row],[End date]],"m")+1),"Open-ended")</f>
        <v>3</v>
      </c>
      <c r="J588" s="54" t="s">
        <v>48</v>
      </c>
      <c r="K588" s="54" t="s">
        <v>61</v>
      </c>
      <c r="L588" s="54" t="s">
        <v>50</v>
      </c>
      <c r="M588" s="54"/>
      <c r="N588" s="51" t="s">
        <v>86</v>
      </c>
      <c r="O588" s="106">
        <f>IF(Energy[[#This Row],[Currency]]="USD",E588,IF(AND(Energy[[#This Row],[Currency]]="EUR",VLOOKUP(Energy[[#This Row],[ISO]],'EXCH to USD 2022'!A:D,4,FALSE)="N"),(E588/'EXCH to USD 2022'!$F$25),E588/VLOOKUP(C588,'EXCH to USD 2022'!A:F,3,FALSE)))</f>
        <v>0</v>
      </c>
      <c r="P588" s="51" t="s">
        <v>1357</v>
      </c>
      <c r="Q588" s="51" t="s">
        <v>1358</v>
      </c>
      <c r="R588" s="153">
        <v>44953</v>
      </c>
      <c r="S588" s="51" t="s">
        <v>6</v>
      </c>
      <c r="T588" s="51">
        <v>2</v>
      </c>
    </row>
    <row r="589" spans="1:20" s="66" customFormat="1" ht="33.75">
      <c r="A589" s="118">
        <f t="shared" si="12"/>
        <v>587</v>
      </c>
      <c r="B589" s="109" t="s">
        <v>1211</v>
      </c>
      <c r="C589" s="109" t="s">
        <v>1212</v>
      </c>
      <c r="D589" s="108" t="s">
        <v>1359</v>
      </c>
      <c r="E589" s="50">
        <v>115000000</v>
      </c>
      <c r="F589" s="51" t="s">
        <v>92</v>
      </c>
      <c r="G589" s="117">
        <v>44927</v>
      </c>
      <c r="H589" s="117">
        <v>45261</v>
      </c>
      <c r="I589" s="119">
        <f>IFERROR(IF(Energy[[#This Row],[Start date]]="","0",DATEDIF(Energy[[#This Row],[Start date]],Energy[[#This Row],[End date]],"m")+1),"Open-ended")</f>
        <v>12</v>
      </c>
      <c r="J589" s="54" t="s">
        <v>48</v>
      </c>
      <c r="K589" s="54" t="s">
        <v>61</v>
      </c>
      <c r="L589" s="54" t="s">
        <v>56</v>
      </c>
      <c r="M589" s="54" t="s">
        <v>1304</v>
      </c>
      <c r="N589" s="51" t="s">
        <v>94</v>
      </c>
      <c r="O589" s="106">
        <f>IF(Energy[[#This Row],[Currency]]="USD",E589,IF(AND(Energy[[#This Row],[Currency]]="EUR",VLOOKUP(Energy[[#This Row],[ISO]],'EXCH to USD 2022'!A:D,4,FALSE)="N"),(E589/'EXCH to USD 2022'!$F$25),E589/VLOOKUP(C589,'EXCH to USD 2022'!A:F,3,FALSE)))</f>
        <v>120878121.74318874</v>
      </c>
      <c r="P589" s="51"/>
      <c r="Q589" s="51" t="s">
        <v>1360</v>
      </c>
      <c r="R589" s="153">
        <v>44953</v>
      </c>
      <c r="S589" s="51" t="s">
        <v>6</v>
      </c>
      <c r="T589" s="51">
        <v>2</v>
      </c>
    </row>
    <row r="590" spans="1:20" s="66" customFormat="1" ht="33.75">
      <c r="A590" s="118">
        <f t="shared" si="12"/>
        <v>588</v>
      </c>
      <c r="B590" s="109" t="s">
        <v>1211</v>
      </c>
      <c r="C590" s="109" t="s">
        <v>1212</v>
      </c>
      <c r="D590" s="108" t="s">
        <v>1227</v>
      </c>
      <c r="E590" s="50">
        <v>2400000000</v>
      </c>
      <c r="F590" s="51" t="s">
        <v>92</v>
      </c>
      <c r="G590" s="117">
        <v>44927</v>
      </c>
      <c r="H590" s="117">
        <v>45016</v>
      </c>
      <c r="I590" s="119">
        <f>IFERROR(IF(Energy[[#This Row],[Start date]]="","0",DATEDIF(Energy[[#This Row],[Start date]],Energy[[#This Row],[End date]],"m")+1),"Open-ended")</f>
        <v>3</v>
      </c>
      <c r="J590" s="54" t="s">
        <v>48</v>
      </c>
      <c r="K590" s="54" t="s">
        <v>61</v>
      </c>
      <c r="L590" s="54" t="s">
        <v>56</v>
      </c>
      <c r="M590" s="54" t="s">
        <v>1304</v>
      </c>
      <c r="N590" s="51" t="s">
        <v>94</v>
      </c>
      <c r="O590" s="106">
        <f>IF(Energy[[#This Row],[Currency]]="USD",E590,IF(AND(Energy[[#This Row],[Currency]]="EUR",VLOOKUP(Energy[[#This Row],[ISO]],'EXCH to USD 2022'!A:D,4,FALSE)="N"),(E590/'EXCH to USD 2022'!$F$25),E590/VLOOKUP(C590,'EXCH to USD 2022'!A:F,3,FALSE)))</f>
        <v>2522673845.0752435</v>
      </c>
      <c r="P590" s="51"/>
      <c r="Q590" s="51" t="s">
        <v>1360</v>
      </c>
      <c r="R590" s="153">
        <v>44953</v>
      </c>
      <c r="S590" s="51" t="s">
        <v>6</v>
      </c>
      <c r="T590" s="51">
        <v>2</v>
      </c>
    </row>
    <row r="591" spans="1:20" s="66" customFormat="1" ht="54.75" customHeight="1">
      <c r="A591" s="118">
        <f t="shared" si="12"/>
        <v>589</v>
      </c>
      <c r="B591" s="109" t="s">
        <v>1211</v>
      </c>
      <c r="C591" s="109" t="s">
        <v>1212</v>
      </c>
      <c r="D591" s="108" t="s">
        <v>1361</v>
      </c>
      <c r="E591" s="50">
        <v>3543000000</v>
      </c>
      <c r="F591" s="51" t="s">
        <v>92</v>
      </c>
      <c r="G591" s="117">
        <v>44927</v>
      </c>
      <c r="H591" s="117">
        <v>45016</v>
      </c>
      <c r="I591" s="119">
        <f>IFERROR(IF(Energy[[#This Row],[Start date]]="","0",DATEDIF(Energy[[#This Row],[Start date]],Energy[[#This Row],[End date]],"m")+1),"Open-ended")</f>
        <v>3</v>
      </c>
      <c r="J591" s="54" t="s">
        <v>54</v>
      </c>
      <c r="K591" s="54" t="s">
        <v>239</v>
      </c>
      <c r="L591" s="54" t="s">
        <v>50</v>
      </c>
      <c r="M591" s="54"/>
      <c r="N591" s="51" t="s">
        <v>78</v>
      </c>
      <c r="O591" s="106">
        <f>IF(Energy[[#This Row],[Currency]]="USD",E591,IF(AND(Energy[[#This Row],[Currency]]="EUR",VLOOKUP(Energy[[#This Row],[ISO]],'EXCH to USD 2022'!A:D,4,FALSE)="N"),(E591/'EXCH to USD 2022'!$F$25),E591/VLOOKUP(C591,'EXCH to USD 2022'!A:F,3,FALSE)))</f>
        <v>3724097263.7923279</v>
      </c>
      <c r="P591" s="51"/>
      <c r="Q591" s="51" t="s">
        <v>1362</v>
      </c>
      <c r="R591" s="153">
        <v>45023</v>
      </c>
      <c r="S591" s="51" t="s">
        <v>6</v>
      </c>
      <c r="T591" s="51">
        <v>2</v>
      </c>
    </row>
    <row r="592" spans="1:20" s="66" customFormat="1" ht="129" customHeight="1">
      <c r="A592" s="118">
        <f t="shared" si="12"/>
        <v>590</v>
      </c>
      <c r="B592" s="109" t="s">
        <v>1211</v>
      </c>
      <c r="C592" s="109" t="s">
        <v>1212</v>
      </c>
      <c r="D592" s="108" t="s">
        <v>1241</v>
      </c>
      <c r="E592" s="50">
        <v>833600000</v>
      </c>
      <c r="F592" s="51" t="s">
        <v>92</v>
      </c>
      <c r="G592" s="117">
        <v>44927</v>
      </c>
      <c r="H592" s="117">
        <v>45016</v>
      </c>
      <c r="I592" s="119">
        <f>IFERROR(IF(Energy[[#This Row],[Start date]]="","0",DATEDIF(Energy[[#This Row],[Start date]],Energy[[#This Row],[End date]],"m")+1),"Open-ended")</f>
        <v>3</v>
      </c>
      <c r="J592" s="54" t="s">
        <v>48</v>
      </c>
      <c r="K592" s="54" t="s">
        <v>49</v>
      </c>
      <c r="L592" s="54" t="s">
        <v>50</v>
      </c>
      <c r="M592" s="54"/>
      <c r="N592" s="51" t="s">
        <v>78</v>
      </c>
      <c r="O592" s="106">
        <f>IF(Energy[[#This Row],[Currency]]="USD",E592,IF(AND(Energy[[#This Row],[Currency]]="EUR",VLOOKUP(Energy[[#This Row],[ISO]],'EXCH to USD 2022'!A:D,4,FALSE)="N"),(E592/'EXCH to USD 2022'!$F$25),E592/VLOOKUP(C592,'EXCH to USD 2022'!A:F,3,FALSE)))</f>
        <v>876208715.52280116</v>
      </c>
      <c r="P592" s="51"/>
      <c r="Q592" s="51" t="s">
        <v>1362</v>
      </c>
      <c r="R592" s="153">
        <v>45023</v>
      </c>
      <c r="S592" s="51" t="s">
        <v>6</v>
      </c>
      <c r="T592" s="51">
        <v>2</v>
      </c>
    </row>
    <row r="593" spans="1:20" s="66" customFormat="1" ht="67.5">
      <c r="A593" s="118">
        <f t="shared" si="12"/>
        <v>591</v>
      </c>
      <c r="B593" s="109" t="s">
        <v>1211</v>
      </c>
      <c r="C593" s="109" t="s">
        <v>1212</v>
      </c>
      <c r="D593" s="108" t="s">
        <v>1363</v>
      </c>
      <c r="E593" s="50">
        <v>963000000</v>
      </c>
      <c r="F593" s="51" t="s">
        <v>92</v>
      </c>
      <c r="G593" s="117">
        <v>44927</v>
      </c>
      <c r="H593" s="117">
        <v>45016</v>
      </c>
      <c r="I593" s="119">
        <f>IFERROR(IF(Energy[[#This Row],[Start date]]="","0",DATEDIF(Energy[[#This Row],[Start date]],Energy[[#This Row],[End date]],"m")+1),"Open-ended")</f>
        <v>3</v>
      </c>
      <c r="J593" s="54" t="s">
        <v>54</v>
      </c>
      <c r="K593" s="54" t="s">
        <v>239</v>
      </c>
      <c r="L593" s="54" t="s">
        <v>50</v>
      </c>
      <c r="M593" s="54" t="s">
        <v>1237</v>
      </c>
      <c r="N593" s="51" t="s">
        <v>86</v>
      </c>
      <c r="O593" s="106">
        <f>IF(Energy[[#This Row],[Currency]]="USD",E593,IF(AND(Energy[[#This Row],[Currency]]="EUR",VLOOKUP(Energy[[#This Row],[ISO]],'EXCH to USD 2022'!A:D,4,FALSE)="N"),(E593/'EXCH to USD 2022'!$F$25),E593/VLOOKUP(C593,'EXCH to USD 2022'!A:F,3,FALSE)))</f>
        <v>1012222880.3364414</v>
      </c>
      <c r="P593" s="51"/>
      <c r="Q593" s="51" t="s">
        <v>1362</v>
      </c>
      <c r="R593" s="153">
        <v>44953</v>
      </c>
      <c r="S593" s="51" t="s">
        <v>6</v>
      </c>
      <c r="T593" s="51">
        <v>2</v>
      </c>
    </row>
    <row r="594" spans="1:20" s="66" customFormat="1" ht="51" customHeight="1">
      <c r="A594" s="118">
        <f t="shared" si="12"/>
        <v>592</v>
      </c>
      <c r="B594" s="66" t="s">
        <v>1211</v>
      </c>
      <c r="C594" s="66" t="s">
        <v>1212</v>
      </c>
      <c r="D594" s="89" t="s">
        <v>1364</v>
      </c>
      <c r="E594" s="90">
        <v>500000</v>
      </c>
      <c r="F594" s="66" t="s">
        <v>92</v>
      </c>
      <c r="G594" s="188">
        <v>44562</v>
      </c>
      <c r="H594" s="188">
        <v>44926</v>
      </c>
      <c r="I594" s="119">
        <f>IFERROR(IF(Energy[[#This Row],[Start date]]="","0",DATEDIF(Energy[[#This Row],[Start date]],Energy[[#This Row],[End date]],"m")+1),"Open-ended")</f>
        <v>12</v>
      </c>
      <c r="J594" s="66" t="s">
        <v>54</v>
      </c>
      <c r="K594" s="51" t="s">
        <v>55</v>
      </c>
      <c r="L594" s="51" t="s">
        <v>56</v>
      </c>
      <c r="M594" s="51" t="s">
        <v>1365</v>
      </c>
      <c r="N594" s="66" t="s">
        <v>86</v>
      </c>
      <c r="O594" s="106">
        <f>IF(Energy[[#This Row],[Currency]]="USD",E594,IF(AND(Energy[[#This Row],[Currency]]="EUR",VLOOKUP(Energy[[#This Row],[ISO]],'EXCH to USD 2022'!A:D,4,FALSE)="N"),(E594/'EXCH to USD 2022'!$F$25),E594/VLOOKUP(C594,'EXCH to USD 2022'!A:F,3,FALSE)))</f>
        <v>525557.05105734232</v>
      </c>
      <c r="Q594" s="66" t="s">
        <v>1366</v>
      </c>
      <c r="R594" s="153">
        <v>45023</v>
      </c>
      <c r="S594" s="51" t="s">
        <v>6</v>
      </c>
      <c r="T594" s="51">
        <v>2</v>
      </c>
    </row>
    <row r="595" spans="1:20" s="66" customFormat="1" ht="48.75" customHeight="1">
      <c r="A595" s="118">
        <f t="shared" si="12"/>
        <v>593</v>
      </c>
      <c r="B595" s="66" t="s">
        <v>1211</v>
      </c>
      <c r="C595" s="66" t="s">
        <v>1212</v>
      </c>
      <c r="D595" s="89" t="s">
        <v>1367</v>
      </c>
      <c r="E595" s="90">
        <v>300000000</v>
      </c>
      <c r="F595" s="66" t="s">
        <v>92</v>
      </c>
      <c r="G595" s="188">
        <v>44562</v>
      </c>
      <c r="H595" s="188">
        <v>44926</v>
      </c>
      <c r="I595" s="119">
        <f>IFERROR(IF(Energy[[#This Row],[Start date]]="","0",DATEDIF(Energy[[#This Row],[Start date]],Energy[[#This Row],[End date]],"m")+1),"Open-ended")</f>
        <v>12</v>
      </c>
      <c r="J595" s="66" t="s">
        <v>153</v>
      </c>
      <c r="K595" s="51" t="s">
        <v>354</v>
      </c>
      <c r="L595" s="51" t="s">
        <v>276</v>
      </c>
      <c r="M595" s="51"/>
      <c r="N595" s="66" t="s">
        <v>57</v>
      </c>
      <c r="O595" s="106">
        <f>IF(Energy[[#This Row],[Currency]]="USD",E595,IF(AND(Energy[[#This Row],[Currency]]="EUR",VLOOKUP(Energy[[#This Row],[ISO]],'EXCH to USD 2022'!A:D,4,FALSE)="N"),(E595/'EXCH to USD 2022'!$F$25),E595/VLOOKUP(C595,'EXCH to USD 2022'!A:F,3,FALSE)))</f>
        <v>315334230.63440543</v>
      </c>
      <c r="P595" s="66" t="s">
        <v>1368</v>
      </c>
      <c r="Q595" s="66" t="s">
        <v>1369</v>
      </c>
      <c r="R595" s="153">
        <v>45023</v>
      </c>
      <c r="S595" s="51" t="s">
        <v>6</v>
      </c>
      <c r="T595" s="51">
        <v>2</v>
      </c>
    </row>
    <row r="596" spans="1:20" s="66" customFormat="1" ht="36" customHeight="1">
      <c r="A596" s="118">
        <f t="shared" si="12"/>
        <v>594</v>
      </c>
      <c r="B596" s="66" t="s">
        <v>1211</v>
      </c>
      <c r="C596" s="66" t="s">
        <v>1212</v>
      </c>
      <c r="D596" s="89" t="s">
        <v>1370</v>
      </c>
      <c r="E596" s="90">
        <v>10000000</v>
      </c>
      <c r="F596" s="66" t="s">
        <v>92</v>
      </c>
      <c r="G596" s="188">
        <v>44652</v>
      </c>
      <c r="H596" s="188">
        <v>44742</v>
      </c>
      <c r="I596" s="119">
        <f>IFERROR(IF(Energy[[#This Row],[Start date]]="","0",DATEDIF(Energy[[#This Row],[Start date]],Energy[[#This Row],[End date]],"m")+1),"Open-ended")</f>
        <v>3</v>
      </c>
      <c r="J596" s="173" t="s">
        <v>48</v>
      </c>
      <c r="K596" s="173" t="s">
        <v>49</v>
      </c>
      <c r="L596" s="173" t="s">
        <v>192</v>
      </c>
      <c r="M596" s="173"/>
      <c r="N596" s="51" t="s">
        <v>903</v>
      </c>
      <c r="O596" s="106">
        <f>IF(Energy[[#This Row],[Currency]]="USD",E596,IF(AND(Energy[[#This Row],[Currency]]="EUR",VLOOKUP(Energy[[#This Row],[ISO]],'EXCH to USD 2022'!A:D,4,FALSE)="N"),(E596/'EXCH to USD 2022'!$F$25),E596/VLOOKUP(C596,'EXCH to USD 2022'!A:F,3,FALSE)))</f>
        <v>10511141.021146847</v>
      </c>
      <c r="Q596" s="66" t="s">
        <v>1371</v>
      </c>
      <c r="R596" s="153">
        <v>45023</v>
      </c>
      <c r="S596" s="51" t="s">
        <v>6</v>
      </c>
      <c r="T596" s="51">
        <v>2</v>
      </c>
    </row>
    <row r="597" spans="1:20" s="66" customFormat="1" ht="42.75" customHeight="1">
      <c r="A597" s="118">
        <f t="shared" si="12"/>
        <v>595</v>
      </c>
      <c r="B597" s="66" t="s">
        <v>1211</v>
      </c>
      <c r="C597" s="66" t="s">
        <v>1212</v>
      </c>
      <c r="D597" s="89" t="s">
        <v>1372</v>
      </c>
      <c r="E597" s="90">
        <v>1000000</v>
      </c>
      <c r="F597" s="66" t="s">
        <v>92</v>
      </c>
      <c r="G597" s="188">
        <v>44652</v>
      </c>
      <c r="H597" s="188">
        <v>44742</v>
      </c>
      <c r="I597" s="119">
        <f>IFERROR(IF(Energy[[#This Row],[Start date]]="","0",DATEDIF(Energy[[#This Row],[Start date]],Energy[[#This Row],[End date]],"m")+1),"Open-ended")</f>
        <v>3</v>
      </c>
      <c r="J597" s="174" t="s">
        <v>54</v>
      </c>
      <c r="K597" s="174" t="s">
        <v>55</v>
      </c>
      <c r="L597" s="51" t="s">
        <v>375</v>
      </c>
      <c r="M597" s="51" t="s">
        <v>1373</v>
      </c>
      <c r="N597" s="51" t="s">
        <v>903</v>
      </c>
      <c r="O597" s="106">
        <f>IF(Energy[[#This Row],[Currency]]="USD",E597,IF(AND(Energy[[#This Row],[Currency]]="EUR",VLOOKUP(Energy[[#This Row],[ISO]],'EXCH to USD 2022'!A:D,4,FALSE)="N"),(E597/'EXCH to USD 2022'!$F$25),E597/VLOOKUP(C597,'EXCH to USD 2022'!A:F,3,FALSE)))</f>
        <v>1051114.1021146846</v>
      </c>
      <c r="Q597" s="66" t="s">
        <v>1371</v>
      </c>
      <c r="R597" s="153">
        <v>45023</v>
      </c>
      <c r="S597" s="51" t="s">
        <v>6</v>
      </c>
      <c r="T597" s="51">
        <v>2</v>
      </c>
    </row>
    <row r="598" spans="1:20" s="66" customFormat="1" ht="43.5" customHeight="1">
      <c r="A598" s="118">
        <f t="shared" si="12"/>
        <v>596</v>
      </c>
      <c r="B598" s="66" t="s">
        <v>1211</v>
      </c>
      <c r="C598" s="66" t="s">
        <v>1212</v>
      </c>
      <c r="D598" s="89" t="s">
        <v>1374</v>
      </c>
      <c r="E598" s="90">
        <v>100000000</v>
      </c>
      <c r="F598" s="66" t="s">
        <v>92</v>
      </c>
      <c r="G598" s="188">
        <v>44562</v>
      </c>
      <c r="H598" s="188">
        <v>44926</v>
      </c>
      <c r="I598" s="119">
        <f>IFERROR(IF(Energy[[#This Row],[Start date]]="","0",DATEDIF(Energy[[#This Row],[Start date]],Energy[[#This Row],[End date]],"m")+1),"Open-ended")</f>
        <v>12</v>
      </c>
      <c r="J598" s="66" t="s">
        <v>153</v>
      </c>
      <c r="K598" s="51" t="s">
        <v>354</v>
      </c>
      <c r="L598" s="173" t="s">
        <v>192</v>
      </c>
      <c r="M598" s="173"/>
      <c r="N598" s="66" t="s">
        <v>57</v>
      </c>
      <c r="O598" s="106">
        <f>IF(Energy[[#This Row],[Currency]]="USD",E598,IF(AND(Energy[[#This Row],[Currency]]="EUR",VLOOKUP(Energy[[#This Row],[ISO]],'EXCH to USD 2022'!A:D,4,FALSE)="N"),(E598/'EXCH to USD 2022'!$F$25),E598/VLOOKUP(C598,'EXCH to USD 2022'!A:F,3,FALSE)))</f>
        <v>105111410.21146847</v>
      </c>
      <c r="Q598" s="66" t="s">
        <v>1371</v>
      </c>
      <c r="R598" s="153">
        <v>45023</v>
      </c>
      <c r="S598" s="51" t="s">
        <v>6</v>
      </c>
      <c r="T598" s="51">
        <v>2</v>
      </c>
    </row>
    <row r="599" spans="1:20" s="66" customFormat="1" ht="42.75" customHeight="1">
      <c r="A599" s="118">
        <f t="shared" si="12"/>
        <v>597</v>
      </c>
      <c r="B599" s="66" t="s">
        <v>1211</v>
      </c>
      <c r="C599" s="66" t="s">
        <v>1212</v>
      </c>
      <c r="D599" s="89" t="s">
        <v>1375</v>
      </c>
      <c r="E599" s="90">
        <v>240000000</v>
      </c>
      <c r="F599" s="66" t="s">
        <v>92</v>
      </c>
      <c r="G599" s="188">
        <v>44743</v>
      </c>
      <c r="H599" s="188">
        <v>44834</v>
      </c>
      <c r="I599" s="119">
        <f>IFERROR(IF(Energy[[#This Row],[Start date]]="","0",DATEDIF(Energy[[#This Row],[Start date]],Energy[[#This Row],[End date]],"m")+1),"Open-ended")</f>
        <v>3</v>
      </c>
      <c r="J599" s="173" t="s">
        <v>54</v>
      </c>
      <c r="K599" s="173" t="s">
        <v>239</v>
      </c>
      <c r="L599" s="173" t="s">
        <v>50</v>
      </c>
      <c r="M599" s="51"/>
      <c r="N599" s="66" t="s">
        <v>78</v>
      </c>
      <c r="O599" s="106">
        <f>IF(Energy[[#This Row],[Currency]]="USD",E599,IF(AND(Energy[[#This Row],[Currency]]="EUR",VLOOKUP(Energy[[#This Row],[ISO]],'EXCH to USD 2022'!A:D,4,FALSE)="N"),(E599/'EXCH to USD 2022'!$F$25),E599/VLOOKUP(C599,'EXCH to USD 2022'!A:F,3,FALSE)))</f>
        <v>252267384.50752434</v>
      </c>
      <c r="Q599" s="66" t="s">
        <v>1371</v>
      </c>
      <c r="R599" s="153">
        <v>45023</v>
      </c>
      <c r="S599" s="51" t="s">
        <v>6</v>
      </c>
      <c r="T599" s="51">
        <v>2</v>
      </c>
    </row>
    <row r="600" spans="1:20" s="66" customFormat="1" ht="43.5" customHeight="1">
      <c r="A600" s="118">
        <f t="shared" si="12"/>
        <v>598</v>
      </c>
      <c r="B600" s="66" t="s">
        <v>1211</v>
      </c>
      <c r="C600" s="66" t="s">
        <v>1212</v>
      </c>
      <c r="D600" s="89" t="s">
        <v>1376</v>
      </c>
      <c r="E600" s="90">
        <v>238900000</v>
      </c>
      <c r="F600" s="66" t="s">
        <v>92</v>
      </c>
      <c r="G600" s="188">
        <v>44562</v>
      </c>
      <c r="H600" s="188">
        <v>44926</v>
      </c>
      <c r="I600" s="119">
        <f>IFERROR(IF(Energy[[#This Row],[Start date]]="","0",DATEDIF(Energy[[#This Row],[Start date]],Energy[[#This Row],[End date]],"m")+1),"Open-ended")</f>
        <v>12</v>
      </c>
      <c r="J600" s="173" t="s">
        <v>48</v>
      </c>
      <c r="K600" s="173" t="s">
        <v>61</v>
      </c>
      <c r="L600" s="173" t="s">
        <v>56</v>
      </c>
      <c r="M600" s="173" t="s">
        <v>1304</v>
      </c>
      <c r="N600" s="173" t="s">
        <v>94</v>
      </c>
      <c r="O600" s="106">
        <f>IF(Energy[[#This Row],[Currency]]="USD",E600,IF(AND(Energy[[#This Row],[Currency]]="EUR",VLOOKUP(Energy[[#This Row],[ISO]],'EXCH to USD 2022'!A:D,4,FALSE)="N"),(E600/'EXCH to USD 2022'!$F$25),E600/VLOOKUP(C600,'EXCH to USD 2022'!A:F,3,FALSE)))</f>
        <v>251111158.99519819</v>
      </c>
      <c r="P600" s="66" t="s">
        <v>1377</v>
      </c>
      <c r="Q600" s="66" t="s">
        <v>1371</v>
      </c>
      <c r="R600" s="153">
        <v>45023</v>
      </c>
      <c r="S600" s="51" t="s">
        <v>6</v>
      </c>
      <c r="T600" s="51">
        <v>2</v>
      </c>
    </row>
    <row r="601" spans="1:20" s="66" customFormat="1" ht="48.75" customHeight="1">
      <c r="A601" s="118">
        <f t="shared" si="12"/>
        <v>599</v>
      </c>
      <c r="B601" s="66" t="s">
        <v>1211</v>
      </c>
      <c r="C601" s="66" t="s">
        <v>1212</v>
      </c>
      <c r="D601" s="89" t="s">
        <v>1378</v>
      </c>
      <c r="E601" s="90">
        <v>1708000000</v>
      </c>
      <c r="F601" s="66" t="s">
        <v>92</v>
      </c>
      <c r="G601" s="188">
        <v>44743</v>
      </c>
      <c r="H601" s="188">
        <v>44926</v>
      </c>
      <c r="I601" s="119">
        <f>IFERROR(IF(Energy[[#This Row],[Start date]]="","0",DATEDIF(Energy[[#This Row],[Start date]],Energy[[#This Row],[End date]],"m")+1),"Open-ended")</f>
        <v>6</v>
      </c>
      <c r="J601" s="66" t="s">
        <v>70</v>
      </c>
      <c r="K601" s="173" t="s">
        <v>49</v>
      </c>
      <c r="L601" s="51" t="s">
        <v>56</v>
      </c>
      <c r="M601" s="51" t="s">
        <v>1379</v>
      </c>
      <c r="N601" s="66" t="s">
        <v>57</v>
      </c>
      <c r="O601" s="106">
        <f>IF(Energy[[#This Row],[Currency]]="USD",E601,IF(AND(Energy[[#This Row],[Currency]]="EUR",VLOOKUP(Energy[[#This Row],[ISO]],'EXCH to USD 2022'!A:D,4,FALSE)="N"),(E601/'EXCH to USD 2022'!$F$25),E601/VLOOKUP(C601,'EXCH to USD 2022'!A:F,3,FALSE)))</f>
        <v>1795302886.4118814</v>
      </c>
      <c r="P601" s="66" t="s">
        <v>1380</v>
      </c>
      <c r="Q601" s="66" t="s">
        <v>1381</v>
      </c>
      <c r="R601" s="153">
        <v>45023</v>
      </c>
      <c r="S601" s="51" t="s">
        <v>6</v>
      </c>
      <c r="T601" s="51">
        <v>2</v>
      </c>
    </row>
    <row r="602" spans="1:20" s="66" customFormat="1" ht="45.75" customHeight="1">
      <c r="A602" s="118">
        <f t="shared" si="12"/>
        <v>600</v>
      </c>
      <c r="B602" s="66" t="s">
        <v>1211</v>
      </c>
      <c r="C602" s="66" t="s">
        <v>1212</v>
      </c>
      <c r="D602" s="89" t="s">
        <v>1382</v>
      </c>
      <c r="E602" s="90">
        <v>1325000000</v>
      </c>
      <c r="F602" s="66" t="s">
        <v>92</v>
      </c>
      <c r="G602" s="188">
        <v>44835</v>
      </c>
      <c r="H602" s="188">
        <v>44926</v>
      </c>
      <c r="I602" s="119">
        <f>IFERROR(IF(Energy[[#This Row],[Start date]]="","0",DATEDIF(Energy[[#This Row],[Start date]],Energy[[#This Row],[End date]],"m")+1),"Open-ended")</f>
        <v>3</v>
      </c>
      <c r="J602" s="66" t="s">
        <v>70</v>
      </c>
      <c r="K602" s="174" t="s">
        <v>55</v>
      </c>
      <c r="L602" s="51" t="s">
        <v>56</v>
      </c>
      <c r="M602" s="51" t="s">
        <v>593</v>
      </c>
      <c r="N602" s="66" t="s">
        <v>57</v>
      </c>
      <c r="O602" s="106">
        <f>IF(Energy[[#This Row],[Currency]]="USD",E602,IF(AND(Energy[[#This Row],[Currency]]="EUR",VLOOKUP(Energy[[#This Row],[ISO]],'EXCH to USD 2022'!A:D,4,FALSE)="N"),(E602/'EXCH to USD 2022'!$F$25),E602/VLOOKUP(C602,'EXCH to USD 2022'!A:F,3,FALSE)))</f>
        <v>1392726185.3019574</v>
      </c>
      <c r="Q602" s="66" t="s">
        <v>1381</v>
      </c>
      <c r="R602" s="153">
        <v>45023</v>
      </c>
      <c r="S602" s="51" t="s">
        <v>6</v>
      </c>
      <c r="T602" s="51">
        <v>2</v>
      </c>
    </row>
    <row r="603" spans="1:20" s="66" customFormat="1" ht="53.25" customHeight="1">
      <c r="A603" s="118">
        <f t="shared" si="12"/>
        <v>601</v>
      </c>
      <c r="B603" s="66" t="s">
        <v>1211</v>
      </c>
      <c r="C603" s="66" t="s">
        <v>1212</v>
      </c>
      <c r="D603" s="89" t="s">
        <v>1383</v>
      </c>
      <c r="E603" s="90">
        <v>10000000</v>
      </c>
      <c r="F603" s="66" t="s">
        <v>92</v>
      </c>
      <c r="G603" s="188">
        <v>44835</v>
      </c>
      <c r="H603" s="188">
        <v>44926</v>
      </c>
      <c r="I603" s="119">
        <f>IFERROR(IF(Energy[[#This Row],[Start date]]="","0",DATEDIF(Energy[[#This Row],[Start date]],Energy[[#This Row],[End date]],"m")+1),"Open-ended")</f>
        <v>3</v>
      </c>
      <c r="J603" s="173" t="s">
        <v>70</v>
      </c>
      <c r="K603" s="173" t="s">
        <v>55</v>
      </c>
      <c r="L603" s="173" t="s">
        <v>56</v>
      </c>
      <c r="M603" s="173" t="s">
        <v>1332</v>
      </c>
      <c r="N603" s="66" t="s">
        <v>57</v>
      </c>
      <c r="O603" s="106">
        <f>IF(Energy[[#This Row],[Currency]]="USD",E603,IF(AND(Energy[[#This Row],[Currency]]="EUR",VLOOKUP(Energy[[#This Row],[ISO]],'EXCH to USD 2022'!A:D,4,FALSE)="N"),(E603/'EXCH to USD 2022'!$F$25),E603/VLOOKUP(C603,'EXCH to USD 2022'!A:F,3,FALSE)))</f>
        <v>10511141.021146847</v>
      </c>
      <c r="Q603" s="66" t="s">
        <v>1384</v>
      </c>
      <c r="R603" s="153">
        <v>45023</v>
      </c>
      <c r="S603" s="51" t="s">
        <v>6</v>
      </c>
      <c r="T603" s="51">
        <v>2</v>
      </c>
    </row>
    <row r="604" spans="1:20" s="66" customFormat="1" ht="60" customHeight="1">
      <c r="A604" s="118">
        <f t="shared" si="12"/>
        <v>602</v>
      </c>
      <c r="B604" s="66" t="s">
        <v>1211</v>
      </c>
      <c r="C604" s="66" t="s">
        <v>1212</v>
      </c>
      <c r="D604" s="89" t="s">
        <v>1385</v>
      </c>
      <c r="E604" s="90">
        <v>231968968.45694801</v>
      </c>
      <c r="F604" s="66" t="s">
        <v>92</v>
      </c>
      <c r="G604" s="188">
        <v>44866</v>
      </c>
      <c r="H604" s="188">
        <v>44895</v>
      </c>
      <c r="I604" s="119">
        <f>IFERROR(IF(Energy[[#This Row],[Start date]]="","0",DATEDIF(Energy[[#This Row],[Start date]],Energy[[#This Row],[End date]],"m")+1),"Open-ended")</f>
        <v>1</v>
      </c>
      <c r="J604" s="173" t="s">
        <v>70</v>
      </c>
      <c r="K604" s="173" t="s">
        <v>55</v>
      </c>
      <c r="L604" s="173" t="s">
        <v>56</v>
      </c>
      <c r="M604" s="173" t="s">
        <v>1332</v>
      </c>
      <c r="N604" s="66" t="s">
        <v>57</v>
      </c>
      <c r="O604" s="106">
        <f>IF(Energy[[#This Row],[Currency]]="USD",E604,IF(AND(Energy[[#This Row],[Currency]]="EUR",VLOOKUP(Energy[[#This Row],[ISO]],'EXCH to USD 2022'!A:D,4,FALSE)="N"),(E604/'EXCH to USD 2022'!$F$25),E604/VLOOKUP(C604,'EXCH to USD 2022'!A:F,3,FALSE)))</f>
        <v>243825853.99809453</v>
      </c>
      <c r="Q604" s="66" t="s">
        <v>1384</v>
      </c>
      <c r="R604" s="153">
        <v>45023</v>
      </c>
      <c r="S604" s="51" t="s">
        <v>6</v>
      </c>
      <c r="T604" s="51">
        <v>2</v>
      </c>
    </row>
    <row r="605" spans="1:20" s="66" customFormat="1" ht="34.5" customHeight="1">
      <c r="A605" s="118">
        <f t="shared" si="12"/>
        <v>603</v>
      </c>
      <c r="B605" s="66" t="s">
        <v>1211</v>
      </c>
      <c r="C605" s="66" t="s">
        <v>1212</v>
      </c>
      <c r="D605" s="89" t="s">
        <v>1386</v>
      </c>
      <c r="E605" s="90">
        <v>326053566.35407799</v>
      </c>
      <c r="F605" s="66" t="s">
        <v>92</v>
      </c>
      <c r="G605" s="188">
        <v>44866</v>
      </c>
      <c r="H605" s="188">
        <v>44895</v>
      </c>
      <c r="I605" s="119">
        <f>IFERROR(IF(Energy[[#This Row],[Start date]]="","0",DATEDIF(Energy[[#This Row],[Start date]],Energy[[#This Row],[End date]],"m")+1),"Open-ended")</f>
        <v>1</v>
      </c>
      <c r="J605" s="173" t="s">
        <v>70</v>
      </c>
      <c r="K605" s="173" t="s">
        <v>55</v>
      </c>
      <c r="L605" s="173" t="s">
        <v>56</v>
      </c>
      <c r="M605" s="173" t="s">
        <v>1387</v>
      </c>
      <c r="N605" s="66" t="s">
        <v>57</v>
      </c>
      <c r="O605" s="106">
        <f>IF(Energy[[#This Row],[Currency]]="USD",E605,IF(AND(Energy[[#This Row],[Currency]]="EUR",VLOOKUP(Energy[[#This Row],[ISO]],'EXCH to USD 2022'!A:D,4,FALSE)="N"),(E605/'EXCH to USD 2022'!$F$25),E605/VLOOKUP(C605,'EXCH to USD 2022'!A:F,3,FALSE)))</f>
        <v>342719501.63955748</v>
      </c>
      <c r="Q605" s="66" t="s">
        <v>1384</v>
      </c>
      <c r="R605" s="153">
        <v>45023</v>
      </c>
      <c r="S605" s="51" t="s">
        <v>6</v>
      </c>
      <c r="T605" s="51">
        <v>2</v>
      </c>
    </row>
    <row r="606" spans="1:20" s="66" customFormat="1" ht="37.5" customHeight="1">
      <c r="A606" s="118">
        <f t="shared" si="12"/>
        <v>604</v>
      </c>
      <c r="B606" s="66" t="s">
        <v>1211</v>
      </c>
      <c r="C606" s="66" t="s">
        <v>1212</v>
      </c>
      <c r="D606" s="89" t="s">
        <v>1388</v>
      </c>
      <c r="E606" s="90">
        <v>264600000</v>
      </c>
      <c r="F606" s="66" t="s">
        <v>92</v>
      </c>
      <c r="G606" s="188">
        <v>44835</v>
      </c>
      <c r="H606" s="188">
        <v>44926</v>
      </c>
      <c r="I606" s="119">
        <f>IFERROR(IF(Energy[[#This Row],[Start date]]="","0",DATEDIF(Energy[[#This Row],[Start date]],Energy[[#This Row],[End date]],"m")+1),"Open-ended")</f>
        <v>3</v>
      </c>
      <c r="J606" s="174" t="s">
        <v>54</v>
      </c>
      <c r="K606" s="174" t="s">
        <v>49</v>
      </c>
      <c r="L606" s="51" t="s">
        <v>1389</v>
      </c>
      <c r="M606" s="51"/>
      <c r="N606" s="173" t="s">
        <v>94</v>
      </c>
      <c r="O606" s="106">
        <f>IF(Energy[[#This Row],[Currency]]="USD",E606,IF(AND(Energy[[#This Row],[Currency]]="EUR",VLOOKUP(Energy[[#This Row],[ISO]],'EXCH to USD 2022'!A:D,4,FALSE)="N"),(E606/'EXCH to USD 2022'!$F$25),E606/VLOOKUP(C606,'EXCH to USD 2022'!A:F,3,FALSE)))</f>
        <v>278124791.41954559</v>
      </c>
      <c r="P606" s="66" t="s">
        <v>1390</v>
      </c>
      <c r="Q606" s="66" t="s">
        <v>1391</v>
      </c>
      <c r="R606" s="153">
        <v>45023</v>
      </c>
      <c r="S606" s="51" t="s">
        <v>6</v>
      </c>
      <c r="T606" s="51">
        <v>2</v>
      </c>
    </row>
    <row r="607" spans="1:20" s="66" customFormat="1" ht="45.75" customHeight="1">
      <c r="A607" s="118">
        <f t="shared" si="12"/>
        <v>605</v>
      </c>
      <c r="B607" s="66" t="s">
        <v>1211</v>
      </c>
      <c r="C607" s="66" t="s">
        <v>1212</v>
      </c>
      <c r="D607" s="89" t="s">
        <v>1392</v>
      </c>
      <c r="E607" s="90">
        <v>410000000</v>
      </c>
      <c r="F607" s="66" t="s">
        <v>92</v>
      </c>
      <c r="G607" s="188">
        <v>44835</v>
      </c>
      <c r="H607" s="188">
        <v>44926</v>
      </c>
      <c r="I607" s="119">
        <f>IFERROR(IF(Energy[[#This Row],[Start date]]="","0",DATEDIF(Energy[[#This Row],[Start date]],Energy[[#This Row],[End date]],"m")+1),"Open-ended")</f>
        <v>3</v>
      </c>
      <c r="J607" s="173" t="s">
        <v>48</v>
      </c>
      <c r="K607" s="173" t="s">
        <v>61</v>
      </c>
      <c r="L607" s="173" t="s">
        <v>56</v>
      </c>
      <c r="M607" s="173" t="s">
        <v>1304</v>
      </c>
      <c r="N607" s="173" t="s">
        <v>94</v>
      </c>
      <c r="O607" s="106">
        <f>IF(Energy[[#This Row],[Currency]]="USD",E607,IF(AND(Energy[[#This Row],[Currency]]="EUR",VLOOKUP(Energy[[#This Row],[ISO]],'EXCH to USD 2022'!A:D,4,FALSE)="N"),(E607/'EXCH to USD 2022'!$F$25),E607/VLOOKUP(C607,'EXCH to USD 2022'!A:F,3,FALSE)))</f>
        <v>430956781.86702073</v>
      </c>
      <c r="Q607" s="66" t="s">
        <v>1391</v>
      </c>
      <c r="R607" s="153">
        <v>45023</v>
      </c>
      <c r="S607" s="51" t="s">
        <v>6</v>
      </c>
      <c r="T607" s="51">
        <v>2</v>
      </c>
    </row>
    <row r="608" spans="1:20" s="66" customFormat="1" ht="46.5" customHeight="1">
      <c r="A608" s="118">
        <f t="shared" si="12"/>
        <v>606</v>
      </c>
      <c r="B608" s="66" t="s">
        <v>1211</v>
      </c>
      <c r="C608" s="66" t="s">
        <v>1212</v>
      </c>
      <c r="D608" s="89" t="s">
        <v>1393</v>
      </c>
      <c r="E608" s="90">
        <v>350000000</v>
      </c>
      <c r="F608" s="66" t="s">
        <v>92</v>
      </c>
      <c r="G608" s="188">
        <v>44835</v>
      </c>
      <c r="H608" s="188">
        <v>44926</v>
      </c>
      <c r="I608" s="119">
        <f>IFERROR(IF(Energy[[#This Row],[Start date]]="","0",DATEDIF(Energy[[#This Row],[Start date]],Energy[[#This Row],[End date]],"m")+1),"Open-ended")</f>
        <v>3</v>
      </c>
      <c r="J608" s="173" t="s">
        <v>48</v>
      </c>
      <c r="K608" s="173" t="s">
        <v>61</v>
      </c>
      <c r="L608" s="173" t="s">
        <v>98</v>
      </c>
      <c r="M608" s="173"/>
      <c r="N608" s="173" t="s">
        <v>78</v>
      </c>
      <c r="O608" s="106">
        <f>IF(Energy[[#This Row],[Currency]]="USD",E608,IF(AND(Energy[[#This Row],[Currency]]="EUR",VLOOKUP(Energy[[#This Row],[ISO]],'EXCH to USD 2022'!A:D,4,FALSE)="N"),(E608/'EXCH to USD 2022'!$F$25),E608/VLOOKUP(C608,'EXCH to USD 2022'!A:F,3,FALSE)))</f>
        <v>367889935.74013966</v>
      </c>
      <c r="Q608" s="66" t="s">
        <v>1391</v>
      </c>
      <c r="R608" s="153">
        <v>45023</v>
      </c>
      <c r="S608" s="51" t="s">
        <v>6</v>
      </c>
      <c r="T608" s="51">
        <v>2</v>
      </c>
    </row>
    <row r="609" spans="1:20" s="66" customFormat="1" ht="27" customHeight="1">
      <c r="A609" s="118">
        <f t="shared" si="12"/>
        <v>607</v>
      </c>
      <c r="B609" s="66" t="s">
        <v>1211</v>
      </c>
      <c r="C609" s="66" t="s">
        <v>1212</v>
      </c>
      <c r="D609" s="175" t="s">
        <v>1245</v>
      </c>
      <c r="E609" s="90">
        <v>93040000</v>
      </c>
      <c r="F609" s="66" t="s">
        <v>92</v>
      </c>
      <c r="G609" s="188">
        <v>44866</v>
      </c>
      <c r="H609" s="188">
        <v>44895</v>
      </c>
      <c r="I609" s="119">
        <f>IFERROR(IF(Energy[[#This Row],[Start date]]="","0",DATEDIF(Energy[[#This Row],[Start date]],Energy[[#This Row],[End date]],"m")+1),"Open-ended")</f>
        <v>1</v>
      </c>
      <c r="J609" s="173" t="s">
        <v>48</v>
      </c>
      <c r="K609" s="173" t="s">
        <v>49</v>
      </c>
      <c r="L609" s="173" t="s">
        <v>50</v>
      </c>
      <c r="M609" s="173"/>
      <c r="N609" s="173" t="s">
        <v>903</v>
      </c>
      <c r="O609" s="106">
        <f>IF(Energy[[#This Row],[Currency]]="USD",E609,IF(AND(Energy[[#This Row],[Currency]]="EUR",VLOOKUP(Energy[[#This Row],[ISO]],'EXCH to USD 2022'!A:D,4,FALSE)="N"),(E609/'EXCH to USD 2022'!$F$25),E609/VLOOKUP(C609,'EXCH to USD 2022'!A:F,3,FALSE)))</f>
        <v>97795656.060750261</v>
      </c>
      <c r="Q609" s="66" t="s">
        <v>1394</v>
      </c>
      <c r="R609" s="153">
        <v>45023</v>
      </c>
      <c r="S609" s="51" t="s">
        <v>6</v>
      </c>
      <c r="T609" s="51">
        <v>2</v>
      </c>
    </row>
    <row r="610" spans="1:20" s="66" customFormat="1" ht="33.75">
      <c r="A610" s="118">
        <f t="shared" si="12"/>
        <v>608</v>
      </c>
      <c r="B610" s="66" t="s">
        <v>1211</v>
      </c>
      <c r="C610" s="66" t="s">
        <v>1212</v>
      </c>
      <c r="D610" s="175" t="s">
        <v>1395</v>
      </c>
      <c r="E610" s="90">
        <v>69750000</v>
      </c>
      <c r="F610" s="66" t="s">
        <v>92</v>
      </c>
      <c r="G610" s="188">
        <v>44927</v>
      </c>
      <c r="H610" s="188">
        <v>45016</v>
      </c>
      <c r="I610" s="119">
        <f>IFERROR(IF(Energy[[#This Row],[Start date]]="","0",DATEDIF(Energy[[#This Row],[Start date]],Energy[[#This Row],[End date]],"m")+1),"Open-ended")</f>
        <v>3</v>
      </c>
      <c r="J610" s="173" t="s">
        <v>48</v>
      </c>
      <c r="K610" s="173" t="s">
        <v>49</v>
      </c>
      <c r="L610" s="173" t="s">
        <v>50</v>
      </c>
      <c r="M610" s="173"/>
      <c r="N610" s="173" t="s">
        <v>78</v>
      </c>
      <c r="O610" s="106">
        <f>IF(Energy[[#This Row],[Currency]]="USD",E610,IF(AND(Energy[[#This Row],[Currency]]="EUR",VLOOKUP(Energy[[#This Row],[ISO]],'EXCH to USD 2022'!A:D,4,FALSE)="N"),(E610/'EXCH to USD 2022'!$F$25),E610/VLOOKUP(C610,'EXCH to USD 2022'!A:F,3,FALSE)))</f>
        <v>73315208.622499257</v>
      </c>
      <c r="Q610" s="66" t="s">
        <v>1396</v>
      </c>
      <c r="R610" s="153">
        <v>45023</v>
      </c>
      <c r="S610" s="51" t="s">
        <v>6</v>
      </c>
      <c r="T610" s="51">
        <v>2</v>
      </c>
    </row>
    <row r="611" spans="1:20" s="66" customFormat="1" ht="22.5">
      <c r="A611" s="118">
        <f t="shared" si="12"/>
        <v>609</v>
      </c>
      <c r="B611" s="66" t="s">
        <v>1211</v>
      </c>
      <c r="C611" s="66" t="s">
        <v>1212</v>
      </c>
      <c r="D611" s="89" t="s">
        <v>1397</v>
      </c>
      <c r="E611" s="90">
        <v>133400000</v>
      </c>
      <c r="F611" s="66" t="s">
        <v>92</v>
      </c>
      <c r="G611" s="188">
        <v>44927</v>
      </c>
      <c r="H611" s="188">
        <v>45291</v>
      </c>
      <c r="I611" s="119">
        <f>IFERROR(IF(Energy[[#This Row],[Start date]]="","0",DATEDIF(Energy[[#This Row],[Start date]],Energy[[#This Row],[End date]],"m")+1),"Open-ended")</f>
        <v>12</v>
      </c>
      <c r="J611" s="173" t="s">
        <v>48</v>
      </c>
      <c r="K611" s="173" t="s">
        <v>49</v>
      </c>
      <c r="L611" s="173" t="s">
        <v>50</v>
      </c>
      <c r="M611" s="173"/>
      <c r="N611" s="66" t="s">
        <v>57</v>
      </c>
      <c r="O611" s="106">
        <f>IF(Energy[[#This Row],[Currency]]="USD",E611,IF(AND(Energy[[#This Row],[Currency]]="EUR",VLOOKUP(Energy[[#This Row],[ISO]],'EXCH to USD 2022'!A:D,4,FALSE)="N"),(E611/'EXCH to USD 2022'!$F$25),E611/VLOOKUP(C611,'EXCH to USD 2022'!A:F,3,FALSE)))</f>
        <v>140218621.22209895</v>
      </c>
      <c r="Q611" s="66" t="s">
        <v>1396</v>
      </c>
      <c r="R611" s="153">
        <v>45023</v>
      </c>
      <c r="S611" s="51" t="s">
        <v>6</v>
      </c>
      <c r="T611" s="51">
        <v>2</v>
      </c>
    </row>
    <row r="612" spans="1:20" s="66" customFormat="1" ht="45">
      <c r="A612" s="118">
        <f t="shared" si="12"/>
        <v>610</v>
      </c>
      <c r="B612" s="66" t="s">
        <v>1211</v>
      </c>
      <c r="C612" s="66" t="s">
        <v>1212</v>
      </c>
      <c r="D612" s="89" t="s">
        <v>1398</v>
      </c>
      <c r="E612" s="90">
        <v>50000000</v>
      </c>
      <c r="F612" s="66" t="s">
        <v>92</v>
      </c>
      <c r="G612" s="188">
        <v>44927</v>
      </c>
      <c r="H612" s="188">
        <v>44957</v>
      </c>
      <c r="I612" s="119">
        <f>IFERROR(IF(Energy[[#This Row],[Start date]]="","0",DATEDIF(Energy[[#This Row],[Start date]],Energy[[#This Row],[End date]],"m")+1),"Open-ended")</f>
        <v>1</v>
      </c>
      <c r="J612" s="173" t="s">
        <v>48</v>
      </c>
      <c r="K612" s="173" t="s">
        <v>61</v>
      </c>
      <c r="L612" s="173" t="s">
        <v>98</v>
      </c>
      <c r="M612" s="51"/>
      <c r="N612" s="66" t="s">
        <v>78</v>
      </c>
      <c r="O612" s="106">
        <f>IF(Energy[[#This Row],[Currency]]="USD",E612,IF(AND(Energy[[#This Row],[Currency]]="EUR",VLOOKUP(Energy[[#This Row],[ISO]],'EXCH to USD 2022'!A:D,4,FALSE)="N"),(E612/'EXCH to USD 2022'!$F$25),E612/VLOOKUP(C612,'EXCH to USD 2022'!A:F,3,FALSE)))</f>
        <v>52555705.105734237</v>
      </c>
      <c r="Q612" s="66" t="s">
        <v>1396</v>
      </c>
      <c r="R612" s="153">
        <v>45023</v>
      </c>
      <c r="S612" s="51" t="s">
        <v>6</v>
      </c>
      <c r="T612" s="51">
        <v>2</v>
      </c>
    </row>
    <row r="613" spans="1:20" s="66" customFormat="1" ht="37.5" customHeight="1">
      <c r="A613" s="118">
        <f t="shared" si="12"/>
        <v>611</v>
      </c>
      <c r="B613" s="66" t="s">
        <v>1211</v>
      </c>
      <c r="C613" s="66" t="s">
        <v>1212</v>
      </c>
      <c r="D613" s="89" t="s">
        <v>1399</v>
      </c>
      <c r="E613" s="90">
        <v>220000000</v>
      </c>
      <c r="F613" s="66" t="s">
        <v>92</v>
      </c>
      <c r="G613" s="188">
        <v>44927</v>
      </c>
      <c r="H613" s="188">
        <v>45291</v>
      </c>
      <c r="I613" s="119">
        <f>IFERROR(IF(Energy[[#This Row],[Start date]]="","0",DATEDIF(Energy[[#This Row],[Start date]],Energy[[#This Row],[End date]],"m")+1),"Open-ended")</f>
        <v>12</v>
      </c>
      <c r="J613" s="173" t="s">
        <v>48</v>
      </c>
      <c r="K613" s="173" t="s">
        <v>61</v>
      </c>
      <c r="L613" s="173" t="s">
        <v>98</v>
      </c>
      <c r="M613" s="51"/>
      <c r="N613" s="66" t="s">
        <v>78</v>
      </c>
      <c r="O613" s="106">
        <f>IF(Energy[[#This Row],[Currency]]="USD",E613,IF(AND(Energy[[#This Row],[Currency]]="EUR",VLOOKUP(Energy[[#This Row],[ISO]],'EXCH to USD 2022'!A:D,4,FALSE)="N"),(E613/'EXCH to USD 2022'!$F$25),E613/VLOOKUP(C613,'EXCH to USD 2022'!A:F,3,FALSE)))</f>
        <v>231245102.46523064</v>
      </c>
      <c r="P613" s="66" t="s">
        <v>1400</v>
      </c>
      <c r="Q613" s="66" t="s">
        <v>1396</v>
      </c>
      <c r="R613" s="153">
        <v>45023</v>
      </c>
      <c r="S613" s="51" t="s">
        <v>6</v>
      </c>
      <c r="T613" s="51">
        <v>2</v>
      </c>
    </row>
    <row r="614" spans="1:20" s="66" customFormat="1" ht="54" customHeight="1">
      <c r="A614" s="118">
        <f t="shared" si="12"/>
        <v>612</v>
      </c>
      <c r="B614" s="66" t="s">
        <v>1211</v>
      </c>
      <c r="C614" s="66" t="s">
        <v>1212</v>
      </c>
      <c r="D614" s="89" t="s">
        <v>1401</v>
      </c>
      <c r="E614" s="90">
        <v>6531000000</v>
      </c>
      <c r="F614" s="66" t="s">
        <v>92</v>
      </c>
      <c r="G614" s="188">
        <v>44927</v>
      </c>
      <c r="H614" s="188">
        <v>45291</v>
      </c>
      <c r="I614" s="119">
        <f>IFERROR(IF(Energy[[#This Row],[Start date]]="","0",DATEDIF(Energy[[#This Row],[Start date]],Energy[[#This Row],[End date]],"m")+1),"Open-ended")</f>
        <v>12</v>
      </c>
      <c r="J614" s="66" t="s">
        <v>70</v>
      </c>
      <c r="K614" s="173" t="s">
        <v>49</v>
      </c>
      <c r="L614" s="51" t="s">
        <v>56</v>
      </c>
      <c r="M614" s="51" t="s">
        <v>1379</v>
      </c>
      <c r="N614" s="66" t="s">
        <v>57</v>
      </c>
      <c r="O614" s="106">
        <f>IF(Energy[[#This Row],[Currency]]="USD",E614,IF(AND(Energy[[#This Row],[Currency]]="EUR",VLOOKUP(Energy[[#This Row],[ISO]],'EXCH to USD 2022'!A:D,4,FALSE)="N"),(E614/'EXCH to USD 2022'!$F$25),E614/VLOOKUP(C614,'EXCH to USD 2022'!A:F,3,FALSE)))</f>
        <v>6864826200.911006</v>
      </c>
      <c r="P614" s="66" t="s">
        <v>1402</v>
      </c>
      <c r="Q614" s="66" t="s">
        <v>1396</v>
      </c>
      <c r="R614" s="153">
        <v>45023</v>
      </c>
      <c r="S614" s="51" t="s">
        <v>6</v>
      </c>
      <c r="T614" s="51">
        <v>2</v>
      </c>
    </row>
    <row r="615" spans="1:20" s="66" customFormat="1" ht="41.25" customHeight="1">
      <c r="A615" s="118">
        <f t="shared" si="12"/>
        <v>613</v>
      </c>
      <c r="B615" s="66" t="s">
        <v>1211</v>
      </c>
      <c r="C615" s="66" t="s">
        <v>1212</v>
      </c>
      <c r="D615" s="89" t="s">
        <v>1403</v>
      </c>
      <c r="E615" s="90">
        <v>800000000</v>
      </c>
      <c r="F615" s="66" t="s">
        <v>92</v>
      </c>
      <c r="G615" s="188">
        <v>44927</v>
      </c>
      <c r="H615" s="188">
        <v>45291</v>
      </c>
      <c r="I615" s="119">
        <f>IFERROR(IF(Energy[[#This Row],[Start date]]="","0",DATEDIF(Energy[[#This Row],[Start date]],Energy[[#This Row],[End date]],"m")+1),"Open-ended")</f>
        <v>12</v>
      </c>
      <c r="J615" s="66" t="s">
        <v>153</v>
      </c>
      <c r="K615" s="51" t="s">
        <v>354</v>
      </c>
      <c r="L615" s="51" t="s">
        <v>276</v>
      </c>
      <c r="M615" s="51" t="s">
        <v>1404</v>
      </c>
      <c r="N615" s="66" t="s">
        <v>57</v>
      </c>
      <c r="O615" s="106">
        <f>IF(Energy[[#This Row],[Currency]]="USD",E615,IF(AND(Energy[[#This Row],[Currency]]="EUR",VLOOKUP(Energy[[#This Row],[ISO]],'EXCH to USD 2022'!A:D,4,FALSE)="N"),(E615/'EXCH to USD 2022'!$F$25),E615/VLOOKUP(C615,'EXCH to USD 2022'!A:F,3,FALSE)))</f>
        <v>840891281.69174778</v>
      </c>
      <c r="P615" s="66" t="s">
        <v>1405</v>
      </c>
      <c r="Q615" s="66" t="s">
        <v>1396</v>
      </c>
      <c r="R615" s="153">
        <v>45023</v>
      </c>
      <c r="S615" s="51" t="s">
        <v>6</v>
      </c>
      <c r="T615" s="51">
        <v>2</v>
      </c>
    </row>
    <row r="616" spans="1:20" s="66" customFormat="1" ht="54.75" customHeight="1">
      <c r="A616" s="118">
        <f t="shared" si="12"/>
        <v>614</v>
      </c>
      <c r="B616" s="66" t="s">
        <v>1211</v>
      </c>
      <c r="C616" s="66" t="s">
        <v>1212</v>
      </c>
      <c r="D616" s="89" t="s">
        <v>1406</v>
      </c>
      <c r="E616" s="90">
        <v>200000000</v>
      </c>
      <c r="F616" s="66" t="s">
        <v>92</v>
      </c>
      <c r="G616" s="188">
        <v>44927</v>
      </c>
      <c r="H616" s="188">
        <v>45291</v>
      </c>
      <c r="I616" s="119">
        <f>IFERROR(IF(Energy[[#This Row],[Start date]]="","0",DATEDIF(Energy[[#This Row],[Start date]],Energy[[#This Row],[End date]],"m")+1),"Open-ended")</f>
        <v>12</v>
      </c>
      <c r="J616" s="173" t="s">
        <v>48</v>
      </c>
      <c r="K616" s="173" t="s">
        <v>49</v>
      </c>
      <c r="L616" s="51" t="s">
        <v>375</v>
      </c>
      <c r="M616" s="51" t="s">
        <v>1407</v>
      </c>
      <c r="N616" s="66" t="s">
        <v>377</v>
      </c>
      <c r="O616" s="106">
        <f>IF(Energy[[#This Row],[Currency]]="USD",E616,IF(AND(Energy[[#This Row],[Currency]]="EUR",VLOOKUP(Energy[[#This Row],[ISO]],'EXCH to USD 2022'!A:D,4,FALSE)="N"),(E616/'EXCH to USD 2022'!$F$25),E616/VLOOKUP(C616,'EXCH to USD 2022'!A:F,3,FALSE)))</f>
        <v>210222820.42293695</v>
      </c>
      <c r="Q616" s="66" t="s">
        <v>1396</v>
      </c>
      <c r="R616" s="153">
        <v>45023</v>
      </c>
      <c r="S616" s="51" t="s">
        <v>6</v>
      </c>
      <c r="T616" s="51">
        <v>2</v>
      </c>
    </row>
    <row r="617" spans="1:20" s="66" customFormat="1" ht="36" customHeight="1">
      <c r="A617" s="118">
        <f t="shared" si="12"/>
        <v>615</v>
      </c>
      <c r="B617" s="66" t="s">
        <v>1211</v>
      </c>
      <c r="C617" s="66" t="s">
        <v>1212</v>
      </c>
      <c r="D617" s="175" t="s">
        <v>1256</v>
      </c>
      <c r="E617" s="92">
        <v>13300000</v>
      </c>
      <c r="F617" s="173" t="s">
        <v>92</v>
      </c>
      <c r="G617" s="200">
        <v>44927</v>
      </c>
      <c r="H617" s="200">
        <v>45261</v>
      </c>
      <c r="I617" s="119">
        <f>IFERROR(IF(Energy[[#This Row],[Start date]]="","0",DATEDIF(Energy[[#This Row],[Start date]],Energy[[#This Row],[End date]],"m")+1),"Open-ended")</f>
        <v>12</v>
      </c>
      <c r="J617" s="173" t="s">
        <v>54</v>
      </c>
      <c r="K617" s="173" t="s">
        <v>49</v>
      </c>
      <c r="L617" s="173" t="s">
        <v>98</v>
      </c>
      <c r="M617" s="173"/>
      <c r="N617" s="173" t="s">
        <v>903</v>
      </c>
      <c r="O617" s="106">
        <f>IF(Energy[[#This Row],[Currency]]="USD",E617,IF(AND(Energy[[#This Row],[Currency]]="EUR",VLOOKUP(Energy[[#This Row],[ISO]],'EXCH to USD 2022'!A:D,4,FALSE)="N"),(E617/'EXCH to USD 2022'!$F$25),E617/VLOOKUP(C617,'EXCH to USD 2022'!A:F,3,FALSE)))</f>
        <v>13979817.558125306</v>
      </c>
      <c r="Q617" s="66" t="s">
        <v>1408</v>
      </c>
      <c r="R617" s="153">
        <v>45023</v>
      </c>
      <c r="S617" s="51" t="s">
        <v>6</v>
      </c>
      <c r="T617" s="51">
        <v>2</v>
      </c>
    </row>
    <row r="618" spans="1:20" s="66" customFormat="1" ht="36" customHeight="1">
      <c r="A618" s="118">
        <f t="shared" si="12"/>
        <v>616</v>
      </c>
      <c r="B618" s="66" t="s">
        <v>1211</v>
      </c>
      <c r="C618" s="66" t="s">
        <v>1212</v>
      </c>
      <c r="D618" s="48" t="s">
        <v>1409</v>
      </c>
      <c r="E618" s="92">
        <v>405000000</v>
      </c>
      <c r="F618" s="51" t="s">
        <v>92</v>
      </c>
      <c r="G618" s="117">
        <v>45017</v>
      </c>
      <c r="H618" s="117">
        <v>45107</v>
      </c>
      <c r="I618" s="119">
        <f>IFERROR(IF(Energy[[#This Row],[Start date]]="","0",DATEDIF(Energy[[#This Row],[Start date]],Energy[[#This Row],[End date]],"m")+1),"Open-ended")</f>
        <v>3</v>
      </c>
      <c r="J618" s="66" t="s">
        <v>48</v>
      </c>
      <c r="K618" s="51" t="s">
        <v>61</v>
      </c>
      <c r="L618" s="66" t="s">
        <v>56</v>
      </c>
      <c r="M618" s="114" t="s">
        <v>93</v>
      </c>
      <c r="N618" s="51" t="s">
        <v>94</v>
      </c>
      <c r="O618" s="106">
        <f>IF(Energy[[#This Row],[Currency]]="USD",E618,IF(AND(Energy[[#This Row],[Currency]]="EUR",VLOOKUP(Energy[[#This Row],[ISO]],'EXCH to USD 2022'!A:D,4,FALSE)="N"),(E618/'EXCH to USD 2022'!$F$25),E618/VLOOKUP(C618,'EXCH to USD 2022'!A:F,3,FALSE)))</f>
        <v>425701211.35644734</v>
      </c>
      <c r="Q618" s="51" t="s">
        <v>1410</v>
      </c>
      <c r="R618" s="182">
        <v>45034</v>
      </c>
      <c r="S618" s="51" t="s">
        <v>6</v>
      </c>
      <c r="T618" s="51">
        <v>3</v>
      </c>
    </row>
    <row r="619" spans="1:20" s="66" customFormat="1" ht="36" customHeight="1">
      <c r="A619" s="118">
        <f t="shared" si="12"/>
        <v>617</v>
      </c>
      <c r="B619" s="66" t="s">
        <v>1211</v>
      </c>
      <c r="C619" s="66" t="s">
        <v>1212</v>
      </c>
      <c r="D619" s="148" t="s">
        <v>1241</v>
      </c>
      <c r="E619" s="92">
        <v>539780000</v>
      </c>
      <c r="F619" s="51" t="s">
        <v>92</v>
      </c>
      <c r="G619" s="117">
        <v>45017</v>
      </c>
      <c r="H619" s="117">
        <v>45107</v>
      </c>
      <c r="I619" s="119">
        <f>IFERROR(IF(Energy[[#This Row],[Start date]]="","0",DATEDIF(Energy[[#This Row],[Start date]],Energy[[#This Row],[End date]],"m")+1),"Open-ended")</f>
        <v>3</v>
      </c>
      <c r="J619" s="51" t="s">
        <v>48</v>
      </c>
      <c r="K619" s="51" t="s">
        <v>49</v>
      </c>
      <c r="L619" s="51" t="s">
        <v>50</v>
      </c>
      <c r="N619" s="51" t="s">
        <v>78</v>
      </c>
      <c r="O619" s="106">
        <f>IF(Energy[[#This Row],[Currency]]="USD",E619,IF(AND(Energy[[#This Row],[Currency]]="EUR",VLOOKUP(Energy[[#This Row],[ISO]],'EXCH to USD 2022'!A:D,4,FALSE)="N"),(E619/'EXCH to USD 2022'!$F$25),E619/VLOOKUP(C619,'EXCH to USD 2022'!A:F,3,FALSE)))</f>
        <v>567370370.03946447</v>
      </c>
      <c r="Q619" s="51" t="s">
        <v>1411</v>
      </c>
      <c r="R619" s="182">
        <v>45034</v>
      </c>
      <c r="S619" s="51" t="s">
        <v>6</v>
      </c>
      <c r="T619" s="51">
        <v>3</v>
      </c>
    </row>
    <row r="620" spans="1:20" s="66" customFormat="1" ht="36" customHeight="1">
      <c r="A620" s="118">
        <f t="shared" si="12"/>
        <v>618</v>
      </c>
      <c r="B620" s="66" t="s">
        <v>1211</v>
      </c>
      <c r="C620" s="66" t="s">
        <v>1212</v>
      </c>
      <c r="D620" s="48" t="s">
        <v>1412</v>
      </c>
      <c r="E620" s="92">
        <v>280000000</v>
      </c>
      <c r="F620" s="51" t="s">
        <v>92</v>
      </c>
      <c r="G620" s="117">
        <v>45017</v>
      </c>
      <c r="H620" s="117">
        <v>45107</v>
      </c>
      <c r="I620" s="119">
        <f>IFERROR(IF(Energy[[#This Row],[Start date]]="","0",DATEDIF(Energy[[#This Row],[Start date]],Energy[[#This Row],[End date]],"m")+1),"Open-ended")</f>
        <v>3</v>
      </c>
      <c r="J620" s="51" t="s">
        <v>54</v>
      </c>
      <c r="K620" s="51" t="s">
        <v>239</v>
      </c>
      <c r="L620" s="51" t="s">
        <v>50</v>
      </c>
      <c r="N620" s="51" t="s">
        <v>78</v>
      </c>
      <c r="O620" s="106">
        <f>IF(Energy[[#This Row],[Currency]]="USD",E620,IF(AND(Energy[[#This Row],[Currency]]="EUR",VLOOKUP(Energy[[#This Row],[ISO]],'EXCH to USD 2022'!A:D,4,FALSE)="N"),(E620/'EXCH to USD 2022'!$F$25),E620/VLOOKUP(C620,'EXCH to USD 2022'!A:F,3,FALSE)))</f>
        <v>294311948.59211171</v>
      </c>
      <c r="Q620" s="51" t="s">
        <v>1411</v>
      </c>
      <c r="R620" s="182">
        <v>45034</v>
      </c>
      <c r="S620" s="51" t="s">
        <v>6</v>
      </c>
      <c r="T620" s="51">
        <v>3</v>
      </c>
    </row>
    <row r="621" spans="1:20" s="66" customFormat="1" ht="75.75" customHeight="1">
      <c r="A621" s="118">
        <f t="shared" si="12"/>
        <v>619</v>
      </c>
      <c r="B621" s="66" t="s">
        <v>1211</v>
      </c>
      <c r="C621" s="66" t="s">
        <v>1212</v>
      </c>
      <c r="D621" s="48" t="s">
        <v>1413</v>
      </c>
      <c r="E621" s="92">
        <v>1000000000</v>
      </c>
      <c r="F621" s="51" t="s">
        <v>92</v>
      </c>
      <c r="G621" s="117">
        <v>45200</v>
      </c>
      <c r="H621" s="117">
        <v>45291</v>
      </c>
      <c r="I621" s="119">
        <f>IFERROR(IF(Energy[[#This Row],[Start date]]="","0",DATEDIF(Energy[[#This Row],[Start date]],Energy[[#This Row],[End date]],"m")+1),"Open-ended")</f>
        <v>3</v>
      </c>
      <c r="J621" s="51" t="s">
        <v>54</v>
      </c>
      <c r="K621" s="51" t="s">
        <v>55</v>
      </c>
      <c r="L621" s="51" t="s">
        <v>98</v>
      </c>
      <c r="M621" s="114" t="s">
        <v>1414</v>
      </c>
      <c r="N621" s="51" t="s">
        <v>78</v>
      </c>
      <c r="O621" s="106">
        <f>IF(Energy[[#This Row],[Currency]]="USD",E621,IF(AND(Energy[[#This Row],[Currency]]="EUR",VLOOKUP(Energy[[#This Row],[ISO]],'EXCH to USD 2022'!A:D,4,FALSE)="N"),(E621/'EXCH to USD 2022'!$F$25),E621/VLOOKUP(C621,'EXCH to USD 2022'!A:F,3,FALSE)))</f>
        <v>1051114102.1146847</v>
      </c>
      <c r="Q621" s="51" t="s">
        <v>1415</v>
      </c>
      <c r="R621" s="182">
        <v>45034</v>
      </c>
      <c r="S621" s="51" t="s">
        <v>6</v>
      </c>
      <c r="T621" s="51">
        <v>3</v>
      </c>
    </row>
    <row r="622" spans="1:20" s="66" customFormat="1" ht="110.25" customHeight="1">
      <c r="A622" s="118">
        <f t="shared" si="12"/>
        <v>620</v>
      </c>
      <c r="B622" s="66" t="s">
        <v>1211</v>
      </c>
      <c r="C622" s="66" t="s">
        <v>1212</v>
      </c>
      <c r="D622" s="48" t="s">
        <v>1416</v>
      </c>
      <c r="E622" s="92">
        <v>1348660000</v>
      </c>
      <c r="F622" s="51" t="s">
        <v>92</v>
      </c>
      <c r="G622" s="117">
        <v>45017</v>
      </c>
      <c r="H622" s="117">
        <v>45107</v>
      </c>
      <c r="I622" s="119">
        <f>IFERROR(IF(Energy[[#This Row],[Start date]]="","0",DATEDIF(Energy[[#This Row],[Start date]],Energy[[#This Row],[End date]],"m")+1),"Open-ended")</f>
        <v>3</v>
      </c>
      <c r="J622" s="51" t="s">
        <v>48</v>
      </c>
      <c r="K622" s="51" t="s">
        <v>49</v>
      </c>
      <c r="L622" s="51" t="s">
        <v>101</v>
      </c>
      <c r="M622" s="114" t="s">
        <v>1288</v>
      </c>
      <c r="N622" s="51" t="s">
        <v>94</v>
      </c>
      <c r="O622" s="106">
        <f>IF(Energy[[#This Row],[Currency]]="USD",E622,IF(AND(Energy[[#This Row],[Currency]]="EUR",VLOOKUP(Energy[[#This Row],[ISO]],'EXCH to USD 2022'!A:D,4,FALSE)="N"),(E622/'EXCH to USD 2022'!$F$25),E622/VLOOKUP(C622,'EXCH to USD 2022'!A:F,3,FALSE)))</f>
        <v>1417595544.9579906</v>
      </c>
      <c r="Q622" s="51" t="s">
        <v>1417</v>
      </c>
      <c r="R622" s="182">
        <v>45034</v>
      </c>
      <c r="S622" s="51" t="s">
        <v>6</v>
      </c>
      <c r="T622" s="51">
        <v>3</v>
      </c>
    </row>
    <row r="623" spans="1:20" s="66" customFormat="1" ht="46.5" customHeight="1">
      <c r="A623" s="118">
        <f t="shared" si="12"/>
        <v>621</v>
      </c>
      <c r="B623" s="66" t="s">
        <v>1211</v>
      </c>
      <c r="C623" s="66" t="s">
        <v>1212</v>
      </c>
      <c r="D623" s="175" t="s">
        <v>1418</v>
      </c>
      <c r="E623" s="92">
        <v>100000000</v>
      </c>
      <c r="F623" s="173" t="s">
        <v>92</v>
      </c>
      <c r="G623" s="200">
        <v>44562</v>
      </c>
      <c r="H623" s="200">
        <v>44896</v>
      </c>
      <c r="I623" s="119">
        <f>IFERROR(IF(Energy[[#This Row],[Start date]]="","0",DATEDIF(Energy[[#This Row],[Start date]],Energy[[#This Row],[End date]],"m")+1),"Open-ended")</f>
        <v>12</v>
      </c>
      <c r="J623" s="173" t="s">
        <v>70</v>
      </c>
      <c r="K623" s="173" t="s">
        <v>55</v>
      </c>
      <c r="L623" s="173" t="s">
        <v>56</v>
      </c>
      <c r="M623" s="173" t="s">
        <v>1332</v>
      </c>
      <c r="N623" s="173" t="s">
        <v>57</v>
      </c>
      <c r="O623" s="106">
        <f>IF(Energy[[#This Row],[Currency]]="USD",E623,IF(AND(Energy[[#This Row],[Currency]]="EUR",VLOOKUP(Energy[[#This Row],[ISO]],'EXCH to USD 2022'!A:D,4,FALSE)="N"),(E623/'EXCH to USD 2022'!$F$25),E623/VLOOKUP(C623,'EXCH to USD 2022'!A:F,3,FALSE)))</f>
        <v>105111410.21146847</v>
      </c>
      <c r="P623" s="176"/>
      <c r="Q623" s="66" t="s">
        <v>1408</v>
      </c>
      <c r="R623" s="153">
        <v>45023</v>
      </c>
      <c r="S623" s="51" t="s">
        <v>6</v>
      </c>
      <c r="T623" s="51">
        <v>2</v>
      </c>
    </row>
    <row r="624" spans="1:20" s="66" customFormat="1" ht="141.75" customHeight="1">
      <c r="A624" s="118">
        <f>ROW()-2</f>
        <v>622</v>
      </c>
      <c r="B624" s="66" t="s">
        <v>1211</v>
      </c>
      <c r="C624" s="66" t="s">
        <v>1212</v>
      </c>
      <c r="D624" s="108" t="s">
        <v>1419</v>
      </c>
      <c r="E624" s="92">
        <v>2790200</v>
      </c>
      <c r="F624" s="51" t="s">
        <v>92</v>
      </c>
      <c r="G624" s="117">
        <v>44927</v>
      </c>
      <c r="H624" s="117">
        <v>45016</v>
      </c>
      <c r="I624" s="119">
        <f>IFERROR(IF(Energy[[#This Row],[Start date]]="","0",DATEDIF(Energy[[#This Row],[Start date]],Energy[[#This Row],[End date]],"m")+1),"Open-ended")</f>
        <v>3</v>
      </c>
      <c r="J624" s="54" t="s">
        <v>48</v>
      </c>
      <c r="K624" s="54" t="s">
        <v>49</v>
      </c>
      <c r="L624" s="54" t="s">
        <v>101</v>
      </c>
      <c r="M624" s="54" t="s">
        <v>1420</v>
      </c>
      <c r="N624" s="51" t="s">
        <v>86</v>
      </c>
      <c r="O624" s="106">
        <f>IF(Energy[[#This Row],[Currency]]="USD",E624,IF(AND(Energy[[#This Row],[Currency]]="EUR",VLOOKUP(Energy[[#This Row],[ISO]],'EXCH to USD 2022'!A:D,4,FALSE)="N"),(E624/'EXCH to USD 2022'!$F$25),E624/VLOOKUP(C624,'EXCH to USD 2022'!A:F,3,FALSE)))</f>
        <v>2932818.5677203932</v>
      </c>
      <c r="P624" s="51" t="s">
        <v>1421</v>
      </c>
      <c r="Q624" s="51" t="s">
        <v>1422</v>
      </c>
      <c r="R624" s="153">
        <v>45055</v>
      </c>
      <c r="S624" s="51" t="s">
        <v>6</v>
      </c>
      <c r="T624" s="66">
        <v>3</v>
      </c>
    </row>
    <row r="625" spans="1:20" s="66" customFormat="1" ht="81" customHeight="1">
      <c r="A625" s="118">
        <f>ROW()-2</f>
        <v>623</v>
      </c>
      <c r="B625" s="66" t="s">
        <v>1211</v>
      </c>
      <c r="C625" s="66" t="s">
        <v>1212</v>
      </c>
      <c r="D625" s="91" t="s">
        <v>1423</v>
      </c>
      <c r="E625" s="92">
        <v>2117500</v>
      </c>
      <c r="F625" s="51" t="s">
        <v>92</v>
      </c>
      <c r="G625" s="155">
        <v>44927</v>
      </c>
      <c r="H625" s="155">
        <v>45016</v>
      </c>
      <c r="I625" s="119">
        <f>IFERROR(IF(Energy[[#This Row],[Start date]]="","0",DATEDIF(Energy[[#This Row],[Start date]],Energy[[#This Row],[End date]],"m")+1),"Open-ended")</f>
        <v>3</v>
      </c>
      <c r="J625" s="54" t="s">
        <v>48</v>
      </c>
      <c r="K625" s="54" t="s">
        <v>49</v>
      </c>
      <c r="L625" s="54" t="s">
        <v>101</v>
      </c>
      <c r="M625" s="54" t="s">
        <v>1420</v>
      </c>
      <c r="N625" s="51" t="s">
        <v>78</v>
      </c>
      <c r="O625" s="106">
        <f>IF(Energy[[#This Row],[Currency]]="USD",E625,IF(AND(Energy[[#This Row],[Currency]]="EUR",VLOOKUP(Energy[[#This Row],[ISO]],'EXCH to USD 2022'!A:D,4,FALSE)="N"),(E625/'EXCH to USD 2022'!$F$25),E625/VLOOKUP(C625,'EXCH to USD 2022'!A:F,3,FALSE)))</f>
        <v>2225734.1112278448</v>
      </c>
      <c r="P625" s="51" t="s">
        <v>1421</v>
      </c>
      <c r="Q625" s="51" t="s">
        <v>1422</v>
      </c>
      <c r="R625" s="153">
        <v>45055</v>
      </c>
      <c r="S625" s="66" t="s">
        <v>6</v>
      </c>
      <c r="T625" s="66">
        <v>3</v>
      </c>
    </row>
    <row r="626" spans="1:20" s="66" customFormat="1" ht="135.75" customHeight="1">
      <c r="A626" s="118">
        <f t="shared" si="12"/>
        <v>624</v>
      </c>
      <c r="B626" s="109" t="s">
        <v>1424</v>
      </c>
      <c r="C626" s="109" t="s">
        <v>1425</v>
      </c>
      <c r="D626" s="108" t="s">
        <v>1426</v>
      </c>
      <c r="E626" s="50">
        <v>6200000000000</v>
      </c>
      <c r="F626" s="51" t="s">
        <v>1427</v>
      </c>
      <c r="G626" s="117">
        <v>44583</v>
      </c>
      <c r="H626" s="117">
        <v>45192</v>
      </c>
      <c r="I626" s="119">
        <f>IFERROR(IF(Energy[[#This Row],[Start date]]="","0",DATEDIF(Energy[[#This Row],[Start date]],Energy[[#This Row],[End date]],"m")+1),"Open-ended")</f>
        <v>21</v>
      </c>
      <c r="J626" s="51" t="s">
        <v>48</v>
      </c>
      <c r="K626" s="51" t="s">
        <v>61</v>
      </c>
      <c r="L626" s="51" t="s">
        <v>50</v>
      </c>
      <c r="M626" s="51" t="s">
        <v>1428</v>
      </c>
      <c r="N626" s="51" t="s">
        <v>1429</v>
      </c>
      <c r="O626" s="106">
        <f>IF(Energy[[#This Row],[Currency]]="USD",E626,IF(AND(Energy[[#This Row],[Currency]]="EUR",VLOOKUP(Energy[[#This Row],[ISO]],'EXCH to USD 2022'!A:D,4,FALSE)="N"),(E626/'EXCH to USD 2022'!$F$25),E626/VLOOKUP(C626,'EXCH to USD 2022'!A:F,3,FALSE)))</f>
        <v>47140705648.404015</v>
      </c>
      <c r="P626" s="109" t="s">
        <v>1430</v>
      </c>
      <c r="Q626" s="51" t="s">
        <v>1431</v>
      </c>
      <c r="R626" s="123">
        <v>45002</v>
      </c>
      <c r="S626" s="51" t="s">
        <v>6</v>
      </c>
      <c r="T626" s="51">
        <v>1</v>
      </c>
    </row>
    <row r="627" spans="1:20" s="66" customFormat="1" ht="295.5">
      <c r="A627" s="118">
        <f t="shared" si="12"/>
        <v>625</v>
      </c>
      <c r="B627" s="109" t="s">
        <v>1424</v>
      </c>
      <c r="C627" s="109" t="s">
        <v>1425</v>
      </c>
      <c r="D627" s="177" t="s">
        <v>1432</v>
      </c>
      <c r="E627" s="50">
        <v>178394854000</v>
      </c>
      <c r="F627" s="51" t="s">
        <v>1427</v>
      </c>
      <c r="G627" s="117">
        <v>44764</v>
      </c>
      <c r="H627" s="117">
        <v>45008</v>
      </c>
      <c r="I627" s="119">
        <f>IFERROR(IF(Energy[[#This Row],[Start date]]="","0",DATEDIF(Energy[[#This Row],[Start date]],Energy[[#This Row],[End date]],"m")+1),"Open-ended")</f>
        <v>9</v>
      </c>
      <c r="J627" s="51" t="s">
        <v>1433</v>
      </c>
      <c r="K627" s="178"/>
      <c r="L627" s="51" t="s">
        <v>50</v>
      </c>
      <c r="M627" s="178"/>
      <c r="N627" s="51" t="s">
        <v>86</v>
      </c>
      <c r="O627" s="106">
        <f>IF(Energy[[#This Row],[Currency]]="USD",E627,IF(AND(Energy[[#This Row],[Currency]]="EUR",VLOOKUP(Energy[[#This Row],[ISO]],'EXCH to USD 2022'!A:D,4,FALSE)="N"),(E627/'EXCH to USD 2022'!$F$25),E627/VLOOKUP(C627,'EXCH to USD 2022'!A:F,3,FALSE)))</f>
        <v>1356396661.5490339</v>
      </c>
      <c r="P627" s="109" t="s">
        <v>1434</v>
      </c>
      <c r="Q627" s="51" t="s">
        <v>1435</v>
      </c>
      <c r="R627" s="123">
        <v>45002</v>
      </c>
      <c r="S627" s="51" t="s">
        <v>6</v>
      </c>
      <c r="T627" s="51">
        <v>1</v>
      </c>
    </row>
    <row r="628" spans="1:20" s="66" customFormat="1" ht="139.5">
      <c r="A628" s="118">
        <f t="shared" si="12"/>
        <v>626</v>
      </c>
      <c r="B628" s="109" t="s">
        <v>1424</v>
      </c>
      <c r="C628" s="109" t="s">
        <v>1425</v>
      </c>
      <c r="D628" s="177" t="s">
        <v>1436</v>
      </c>
      <c r="E628" s="50">
        <v>854000000000</v>
      </c>
      <c r="F628" s="51" t="s">
        <v>1427</v>
      </c>
      <c r="G628" s="117">
        <v>44805</v>
      </c>
      <c r="H628" s="117">
        <v>44986</v>
      </c>
      <c r="I628" s="119">
        <f>IFERROR(IF(Energy[[#This Row],[Start date]]="","0",DATEDIF(Energy[[#This Row],[Start date]],Energy[[#This Row],[End date]],"m")+1),"Open-ended")</f>
        <v>7</v>
      </c>
      <c r="J628" s="51" t="s">
        <v>1437</v>
      </c>
      <c r="K628" s="51" t="s">
        <v>55</v>
      </c>
      <c r="L628" s="51" t="s">
        <v>1438</v>
      </c>
      <c r="M628" s="51" t="s">
        <v>1439</v>
      </c>
      <c r="N628" s="51" t="s">
        <v>1440</v>
      </c>
      <c r="O628" s="106">
        <f>IF(Energy[[#This Row],[Currency]]="USD",E628,IF(AND(Energy[[#This Row],[Currency]]="EUR",VLOOKUP(Energy[[#This Row],[ISO]],'EXCH to USD 2022'!A:D,4,FALSE)="N"),(E628/'EXCH to USD 2022'!$F$25),E628/VLOOKUP(C628,'EXCH to USD 2022'!A:F,3,FALSE)))</f>
        <v>6493252036.0866175</v>
      </c>
      <c r="P628" s="109" t="s">
        <v>1441</v>
      </c>
      <c r="Q628" s="51" t="s">
        <v>1442</v>
      </c>
      <c r="R628" s="123">
        <v>45062</v>
      </c>
      <c r="S628" s="51" t="s">
        <v>6</v>
      </c>
      <c r="T628" s="51">
        <v>1</v>
      </c>
    </row>
    <row r="629" spans="1:20" s="66" customFormat="1" ht="139.5">
      <c r="A629" s="118">
        <f t="shared" si="12"/>
        <v>627</v>
      </c>
      <c r="B629" s="109" t="s">
        <v>1424</v>
      </c>
      <c r="C629" s="109" t="s">
        <v>1425</v>
      </c>
      <c r="D629" s="177" t="s">
        <v>1443</v>
      </c>
      <c r="E629" s="50">
        <v>600000000000</v>
      </c>
      <c r="F629" s="51" t="s">
        <v>1427</v>
      </c>
      <c r="G629" s="117">
        <v>44805</v>
      </c>
      <c r="H629" s="117">
        <v>44986</v>
      </c>
      <c r="I629" s="119">
        <f>IFERROR(IF(Energy[[#This Row],[Start date]]="","0",DATEDIF(Energy[[#This Row],[Start date]],Energy[[#This Row],[End date]],"m")+1),"Open-ended")</f>
        <v>7</v>
      </c>
      <c r="J629" s="51" t="s">
        <v>107</v>
      </c>
      <c r="K629" s="51"/>
      <c r="L629" s="51" t="s">
        <v>50</v>
      </c>
      <c r="M629" s="51" t="s">
        <v>1444</v>
      </c>
      <c r="N629" s="51" t="s">
        <v>1440</v>
      </c>
      <c r="O629" s="106">
        <f>IF(Energy[[#This Row],[Currency]]="USD",E629,IF(AND(Energy[[#This Row],[Currency]]="EUR",VLOOKUP(Energy[[#This Row],[ISO]],'EXCH to USD 2022'!A:D,4,FALSE)="N"),(E629/'EXCH to USD 2022'!$F$25),E629/VLOOKUP(C629,'EXCH to USD 2022'!A:F,3,FALSE)))</f>
        <v>4562003772.4261951</v>
      </c>
      <c r="P629" s="109" t="s">
        <v>1434</v>
      </c>
      <c r="Q629" s="51" t="s">
        <v>1445</v>
      </c>
      <c r="R629" s="123">
        <v>45002</v>
      </c>
      <c r="S629" s="51" t="s">
        <v>6</v>
      </c>
      <c r="T629" s="51">
        <v>1</v>
      </c>
    </row>
    <row r="630" spans="1:20" s="66" customFormat="1" ht="205.5">
      <c r="A630" s="118">
        <f t="shared" si="12"/>
        <v>628</v>
      </c>
      <c r="B630" s="109" t="s">
        <v>1424</v>
      </c>
      <c r="C630" s="109" t="s">
        <v>1425</v>
      </c>
      <c r="D630" s="177" t="s">
        <v>1446</v>
      </c>
      <c r="E630" s="50">
        <v>3107400000000</v>
      </c>
      <c r="F630" s="51" t="s">
        <v>1427</v>
      </c>
      <c r="G630" s="117">
        <v>44927</v>
      </c>
      <c r="H630" s="117">
        <v>45170</v>
      </c>
      <c r="I630" s="119">
        <f>IFERROR(IF(Energy[[#This Row],[Start date]]="","0",DATEDIF(Energy[[#This Row],[Start date]],Energy[[#This Row],[End date]],"m")+1),"Open-ended")</f>
        <v>9</v>
      </c>
      <c r="J630" s="51" t="s">
        <v>48</v>
      </c>
      <c r="K630" s="51" t="s">
        <v>61</v>
      </c>
      <c r="L630" s="51" t="s">
        <v>50</v>
      </c>
      <c r="M630" s="51" t="s">
        <v>1447</v>
      </c>
      <c r="N630" s="51" t="s">
        <v>1448</v>
      </c>
      <c r="O630" s="106">
        <f>IF(Energy[[#This Row],[Currency]]="USD",E630,IF(AND(Energy[[#This Row],[Currency]]="EUR",VLOOKUP(Energy[[#This Row],[ISO]],'EXCH to USD 2022'!A:D,4,FALSE)="N"),(E630/'EXCH to USD 2022'!$F$25),E630/VLOOKUP(C630,'EXCH to USD 2022'!A:F,3,FALSE)))</f>
        <v>23626617537.395264</v>
      </c>
      <c r="P630" s="109" t="s">
        <v>1449</v>
      </c>
      <c r="Q630" s="51" t="s">
        <v>1450</v>
      </c>
      <c r="R630" s="123">
        <v>45002</v>
      </c>
      <c r="S630" s="51" t="s">
        <v>6</v>
      </c>
      <c r="T630" s="51">
        <v>1</v>
      </c>
    </row>
    <row r="631" spans="1:20" s="66" customFormat="1" ht="139.5">
      <c r="A631" s="118">
        <f t="shared" si="12"/>
        <v>629</v>
      </c>
      <c r="B631" s="109" t="s">
        <v>1424</v>
      </c>
      <c r="C631" s="109" t="s">
        <v>1425</v>
      </c>
      <c r="D631" s="179" t="s">
        <v>1451</v>
      </c>
      <c r="E631" s="101">
        <v>1200000000000</v>
      </c>
      <c r="F631" s="114" t="s">
        <v>1427</v>
      </c>
      <c r="G631" s="165">
        <v>45017</v>
      </c>
      <c r="H631" s="165">
        <v>45352</v>
      </c>
      <c r="I631" s="119">
        <f>IFERROR(IF(Energy[[#This Row],[Start date]]="","0",DATEDIF(Energy[[#This Row],[Start date]],Energy[[#This Row],[End date]],"m")+1),"Open-ended")</f>
        <v>12</v>
      </c>
      <c r="J631" s="114" t="s">
        <v>107</v>
      </c>
      <c r="K631" s="114"/>
      <c r="L631" s="114" t="s">
        <v>50</v>
      </c>
      <c r="M631" s="114" t="s">
        <v>1444</v>
      </c>
      <c r="N631" s="114" t="s">
        <v>1440</v>
      </c>
      <c r="O631" s="106">
        <f>IF(Energy[[#This Row],[Currency]]="USD",E631,IF(AND(Energy[[#This Row],[Currency]]="EUR",VLOOKUP(Energy[[#This Row],[ISO]],'EXCH to USD 2022'!A:D,4,FALSE)="N"),(E631/'EXCH to USD 2022'!$F$25),E631/VLOOKUP(C631,'EXCH to USD 2022'!A:F,3,FALSE)))</f>
        <v>9124007544.8523903</v>
      </c>
      <c r="P631" s="167" t="s">
        <v>1434</v>
      </c>
      <c r="Q631" s="114" t="s">
        <v>1452</v>
      </c>
      <c r="R631" s="185">
        <v>45033</v>
      </c>
      <c r="S631" s="51" t="s">
        <v>6</v>
      </c>
      <c r="T631" s="51">
        <v>3</v>
      </c>
    </row>
    <row r="632" spans="1:20" s="66" customFormat="1" ht="56.25">
      <c r="A632" s="118">
        <f t="shared" si="12"/>
        <v>630</v>
      </c>
      <c r="B632" s="109" t="s">
        <v>1424</v>
      </c>
      <c r="C632" s="109" t="s">
        <v>1425</v>
      </c>
      <c r="D632" s="148" t="s">
        <v>1453</v>
      </c>
      <c r="E632" s="101">
        <v>0</v>
      </c>
      <c r="F632" s="114" t="s">
        <v>1427</v>
      </c>
      <c r="G632" s="165">
        <v>45017</v>
      </c>
      <c r="H632" s="165">
        <v>45352</v>
      </c>
      <c r="I632" s="119">
        <f>IFERROR(IF(Energy[[#This Row],[Start date]]="","0",DATEDIF(Energy[[#This Row],[Start date]],Energy[[#This Row],[End date]],"m")+1),"Open-ended")</f>
        <v>12</v>
      </c>
      <c r="J632" s="114" t="s">
        <v>48</v>
      </c>
      <c r="K632" s="114" t="s">
        <v>61</v>
      </c>
      <c r="L632" s="114" t="s">
        <v>50</v>
      </c>
      <c r="M632" s="114"/>
      <c r="N632" s="114" t="s">
        <v>86</v>
      </c>
      <c r="O632" s="106">
        <f>IF(Energy[[#This Row],[Currency]]="USD",E632,IF(AND(Energy[[#This Row],[Currency]]="EUR",VLOOKUP(Energy[[#This Row],[ISO]],'EXCH to USD 2022'!A:D,4,FALSE)="N"),(E632/'EXCH to USD 2022'!$F$25),E632/VLOOKUP(C632,'EXCH to USD 2022'!A:F,3,FALSE)))</f>
        <v>0</v>
      </c>
      <c r="P632" s="167" t="s">
        <v>1454</v>
      </c>
      <c r="Q632" s="114" t="s">
        <v>1455</v>
      </c>
      <c r="R632" s="185">
        <v>45033</v>
      </c>
      <c r="S632" s="51" t="s">
        <v>6</v>
      </c>
      <c r="T632" s="51">
        <v>3</v>
      </c>
    </row>
    <row r="633" spans="1:20" s="66" customFormat="1" ht="213.75">
      <c r="A633" s="118">
        <f t="shared" si="12"/>
        <v>631</v>
      </c>
      <c r="B633" s="109" t="s">
        <v>1456</v>
      </c>
      <c r="C633" s="109" t="s">
        <v>1457</v>
      </c>
      <c r="D633" s="108" t="s">
        <v>1458</v>
      </c>
      <c r="E633" s="50">
        <v>6989000000</v>
      </c>
      <c r="F633" s="51" t="s">
        <v>371</v>
      </c>
      <c r="G633" s="117">
        <v>44501</v>
      </c>
      <c r="H633" s="117">
        <v>44896</v>
      </c>
      <c r="I633" s="119">
        <f>IFERROR(IF(Energy[[#This Row],[Start date]]="","0",DATEDIF(Energy[[#This Row],[Start date]],Energy[[#This Row],[End date]],"m")+1),"Open-ended")</f>
        <v>14</v>
      </c>
      <c r="J633" s="51" t="s">
        <v>48</v>
      </c>
      <c r="K633" s="51" t="s">
        <v>49</v>
      </c>
      <c r="L633" s="51" t="s">
        <v>50</v>
      </c>
      <c r="M633" s="51"/>
      <c r="N633" s="51" t="s">
        <v>1459</v>
      </c>
      <c r="O633" s="106">
        <f>IF(Energy[[#This Row],[Currency]]="USD",E633,IF(AND(Energy[[#This Row],[Currency]]="EUR",VLOOKUP(Energy[[#This Row],[ISO]],'EXCH to USD 2022'!A:D,4,FALSE)="N"),(E633/'EXCH to USD 2022'!$F$25),E633/VLOOKUP(C633,'EXCH to USD 2022'!A:F,3,FALSE)))</f>
        <v>6989000000</v>
      </c>
      <c r="P633" s="109" t="s">
        <v>1460</v>
      </c>
      <c r="Q633" s="51" t="s">
        <v>1461</v>
      </c>
      <c r="R633" s="123">
        <v>44904</v>
      </c>
      <c r="S633" s="51" t="s">
        <v>6</v>
      </c>
      <c r="T633" s="51">
        <v>1</v>
      </c>
    </row>
    <row r="634" spans="1:20" s="66" customFormat="1" ht="33.75">
      <c r="A634" s="118">
        <f t="shared" si="12"/>
        <v>632</v>
      </c>
      <c r="B634" s="109" t="s">
        <v>1456</v>
      </c>
      <c r="C634" s="109" t="s">
        <v>1457</v>
      </c>
      <c r="D634" s="108" t="s">
        <v>1462</v>
      </c>
      <c r="E634" s="50">
        <v>72000000</v>
      </c>
      <c r="F634" s="51" t="s">
        <v>371</v>
      </c>
      <c r="G634" s="117">
        <v>44743</v>
      </c>
      <c r="H634" s="117">
        <v>44896</v>
      </c>
      <c r="I634" s="119">
        <f>IFERROR(IF(Energy[[#This Row],[Start date]]="","0",DATEDIF(Energy[[#This Row],[Start date]],Energy[[#This Row],[End date]],"m")+1),"Open-ended")</f>
        <v>6</v>
      </c>
      <c r="J634" s="51" t="s">
        <v>54</v>
      </c>
      <c r="K634" s="51" t="s">
        <v>55</v>
      </c>
      <c r="L634" s="51" t="s">
        <v>56</v>
      </c>
      <c r="M634" s="51" t="s">
        <v>103</v>
      </c>
      <c r="N634" s="51" t="s">
        <v>365</v>
      </c>
      <c r="O634" s="106">
        <f>IF(Energy[[#This Row],[Currency]]="USD",E634,IF(AND(Energy[[#This Row],[Currency]]="EUR",VLOOKUP(Energy[[#This Row],[ISO]],'EXCH to USD 2022'!A:D,4,FALSE)="N"),(E634/'EXCH to USD 2022'!$F$25),E634/VLOOKUP(C634,'EXCH to USD 2022'!A:F,3,FALSE)))</f>
        <v>72000000</v>
      </c>
      <c r="P634" s="109"/>
      <c r="Q634" s="51"/>
      <c r="R634" s="123">
        <v>45002</v>
      </c>
      <c r="S634" s="51" t="s">
        <v>6</v>
      </c>
      <c r="T634" s="51">
        <v>1</v>
      </c>
    </row>
    <row r="635" spans="1:20" s="66" customFormat="1" ht="45">
      <c r="A635" s="118">
        <f t="shared" si="12"/>
        <v>633</v>
      </c>
      <c r="B635" s="109" t="s">
        <v>1456</v>
      </c>
      <c r="C635" s="109" t="s">
        <v>1457</v>
      </c>
      <c r="D635" s="108" t="s">
        <v>1463</v>
      </c>
      <c r="E635" s="50">
        <v>348000000</v>
      </c>
      <c r="F635" s="51" t="s">
        <v>371</v>
      </c>
      <c r="G635" s="117">
        <v>44743</v>
      </c>
      <c r="H635" s="117">
        <v>44896</v>
      </c>
      <c r="I635" s="119">
        <f>IFERROR(IF(Energy[[#This Row],[Start date]]="","0",DATEDIF(Energy[[#This Row],[Start date]],Energy[[#This Row],[End date]],"m")+1),"Open-ended")</f>
        <v>6</v>
      </c>
      <c r="J635" s="51" t="s">
        <v>70</v>
      </c>
      <c r="K635" s="51" t="s">
        <v>55</v>
      </c>
      <c r="L635" s="51" t="s">
        <v>56</v>
      </c>
      <c r="M635" s="51" t="s">
        <v>103</v>
      </c>
      <c r="N635" s="51" t="s">
        <v>57</v>
      </c>
      <c r="O635" s="106">
        <f>IF(Energy[[#This Row],[Currency]]="USD",E635,IF(AND(Energy[[#This Row],[Currency]]="EUR",VLOOKUP(Energy[[#This Row],[ISO]],'EXCH to USD 2022'!A:D,4,FALSE)="N"),(E635/'EXCH to USD 2022'!$F$25),E635/VLOOKUP(C635,'EXCH to USD 2022'!A:F,3,FALSE)))</f>
        <v>348000000</v>
      </c>
      <c r="P635" s="109"/>
      <c r="Q635" s="51"/>
      <c r="R635" s="123">
        <v>44904</v>
      </c>
      <c r="S635" s="51" t="s">
        <v>6</v>
      </c>
      <c r="T635" s="51">
        <v>1</v>
      </c>
    </row>
    <row r="636" spans="1:20" s="66" customFormat="1" ht="56.25">
      <c r="A636" s="118">
        <f t="shared" si="12"/>
        <v>634</v>
      </c>
      <c r="B636" s="109" t="s">
        <v>1456</v>
      </c>
      <c r="C636" s="109" t="s">
        <v>1457</v>
      </c>
      <c r="D636" s="108" t="s">
        <v>1464</v>
      </c>
      <c r="E636" s="50">
        <v>376000000</v>
      </c>
      <c r="F636" s="51" t="s">
        <v>371</v>
      </c>
      <c r="G636" s="117">
        <v>44866</v>
      </c>
      <c r="H636" s="117">
        <v>44986</v>
      </c>
      <c r="I636" s="119">
        <f>IFERROR(IF(Energy[[#This Row],[Start date]]="","0",DATEDIF(Energy[[#This Row],[Start date]],Energy[[#This Row],[End date]],"m")+1),"Open-ended")</f>
        <v>5</v>
      </c>
      <c r="J636" s="51" t="s">
        <v>48</v>
      </c>
      <c r="K636" s="51" t="s">
        <v>49</v>
      </c>
      <c r="L636" s="51" t="s">
        <v>50</v>
      </c>
      <c r="M636" s="51"/>
      <c r="N636" s="51" t="s">
        <v>1465</v>
      </c>
      <c r="O636" s="106">
        <f>IF(Energy[[#This Row],[Currency]]="USD",E636,IF(AND(Energy[[#This Row],[Currency]]="EUR",VLOOKUP(Energy[[#This Row],[ISO]],'EXCH to USD 2022'!A:D,4,FALSE)="N"),(E636/'EXCH to USD 2022'!$F$25),E636/VLOOKUP(C636,'EXCH to USD 2022'!A:F,3,FALSE)))</f>
        <v>376000000</v>
      </c>
      <c r="P636" s="109"/>
      <c r="Q636" s="51" t="s">
        <v>1466</v>
      </c>
      <c r="R636" s="123">
        <v>44904</v>
      </c>
      <c r="S636" s="51" t="s">
        <v>6</v>
      </c>
      <c r="T636" s="51">
        <v>1</v>
      </c>
    </row>
    <row r="637" spans="1:20" s="66" customFormat="1" ht="45">
      <c r="A637" s="118">
        <f t="shared" si="12"/>
        <v>635</v>
      </c>
      <c r="B637" s="109" t="s">
        <v>1456</v>
      </c>
      <c r="C637" s="109" t="s">
        <v>1457</v>
      </c>
      <c r="D637" s="108" t="s">
        <v>1467</v>
      </c>
      <c r="E637" s="50">
        <v>1390564000</v>
      </c>
      <c r="F637" s="51" t="s">
        <v>371</v>
      </c>
      <c r="G637" s="117">
        <v>44927</v>
      </c>
      <c r="H637" s="117">
        <v>45017</v>
      </c>
      <c r="I637" s="119">
        <f>IFERROR(IF(Energy[[#This Row],[Start date]]="","0",DATEDIF(Energy[[#This Row],[Start date]],Energy[[#This Row],[End date]],"m")+1),"Open-ended")</f>
        <v>4</v>
      </c>
      <c r="J637" s="54" t="s">
        <v>48</v>
      </c>
      <c r="K637" s="54" t="s">
        <v>49</v>
      </c>
      <c r="L637" s="54" t="s">
        <v>50</v>
      </c>
      <c r="M637" s="54"/>
      <c r="N637" s="51" t="s">
        <v>1459</v>
      </c>
      <c r="O637" s="106">
        <f>IF(Energy[[#This Row],[Currency]]="USD",E637,IF(AND(Energy[[#This Row],[Currency]]="EUR",VLOOKUP(Energy[[#This Row],[ISO]],'EXCH to USD 2022'!A:D,4,FALSE)="N"),(E637/'EXCH to USD 2022'!$F$25),E637/VLOOKUP(C637,'EXCH to USD 2022'!A:F,3,FALSE)))</f>
        <v>1390564000</v>
      </c>
      <c r="P637" s="51"/>
      <c r="Q637" s="64" t="s">
        <v>1468</v>
      </c>
      <c r="R637" s="153">
        <v>44953</v>
      </c>
      <c r="S637" s="51" t="s">
        <v>6</v>
      </c>
      <c r="T637" s="51">
        <v>2</v>
      </c>
    </row>
    <row r="638" spans="1:20" s="66" customFormat="1" ht="33.75">
      <c r="A638" s="118">
        <f t="shared" si="12"/>
        <v>636</v>
      </c>
      <c r="B638" s="109" t="s">
        <v>1456</v>
      </c>
      <c r="C638" s="109" t="s">
        <v>1457</v>
      </c>
      <c r="D638" s="180" t="s">
        <v>1469</v>
      </c>
      <c r="E638" s="63">
        <v>134592000</v>
      </c>
      <c r="F638" s="51" t="s">
        <v>371</v>
      </c>
      <c r="G638" s="117">
        <v>44927</v>
      </c>
      <c r="H638" s="117">
        <v>45261</v>
      </c>
      <c r="I638" s="119">
        <f>IFERROR(IF(Energy[[#This Row],[Start date]]="","0",DATEDIF(Energy[[#This Row],[Start date]],Energy[[#This Row],[End date]],"m")+1),"Open-ended")</f>
        <v>12</v>
      </c>
      <c r="J638" s="54" t="s">
        <v>54</v>
      </c>
      <c r="K638" s="54" t="s">
        <v>55</v>
      </c>
      <c r="L638" s="54" t="s">
        <v>56</v>
      </c>
      <c r="M638" s="54" t="s">
        <v>103</v>
      </c>
      <c r="N638" s="51" t="s">
        <v>365</v>
      </c>
      <c r="O638" s="106">
        <f>IF(Energy[[#This Row],[Currency]]="USD",E638,IF(AND(Energy[[#This Row],[Currency]]="EUR",VLOOKUP(Energy[[#This Row],[ISO]],'EXCH to USD 2022'!A:D,4,FALSE)="N"),(E638/'EXCH to USD 2022'!$F$25),E638/VLOOKUP(C638,'EXCH to USD 2022'!A:F,3,FALSE)))</f>
        <v>134592000</v>
      </c>
      <c r="P638" s="51"/>
      <c r="Q638" s="64" t="s">
        <v>1470</v>
      </c>
      <c r="R638" s="123">
        <v>45063</v>
      </c>
      <c r="S638" s="51" t="s">
        <v>6</v>
      </c>
      <c r="T638" s="51">
        <v>2</v>
      </c>
    </row>
    <row r="639" spans="1:20" s="66" customFormat="1" ht="45">
      <c r="A639" s="118">
        <f t="shared" si="12"/>
        <v>637</v>
      </c>
      <c r="B639" s="109" t="s">
        <v>1456</v>
      </c>
      <c r="C639" s="109" t="s">
        <v>1457</v>
      </c>
      <c r="D639" s="180" t="s">
        <v>1471</v>
      </c>
      <c r="E639" s="63">
        <v>58800000</v>
      </c>
      <c r="F639" s="51" t="s">
        <v>371</v>
      </c>
      <c r="G639" s="117">
        <v>44927</v>
      </c>
      <c r="H639" s="117">
        <v>44986</v>
      </c>
      <c r="I639" s="119">
        <f>IFERROR(IF(Energy[[#This Row],[Start date]]="","0",DATEDIF(Energy[[#This Row],[Start date]],Energy[[#This Row],[End date]],"m")+1),"Open-ended")</f>
        <v>3</v>
      </c>
      <c r="J639" s="54" t="s">
        <v>48</v>
      </c>
      <c r="K639" s="54" t="s">
        <v>61</v>
      </c>
      <c r="L639" s="54" t="s">
        <v>56</v>
      </c>
      <c r="M639" s="54" t="s">
        <v>103</v>
      </c>
      <c r="N639" s="51" t="s">
        <v>78</v>
      </c>
      <c r="O639" s="106">
        <f>IF(Energy[[#This Row],[Currency]]="USD",E639,IF(AND(Energy[[#This Row],[Currency]]="EUR",VLOOKUP(Energy[[#This Row],[ISO]],'EXCH to USD 2022'!A:D,4,FALSE)="N"),(E639/'EXCH to USD 2022'!$F$25),E639/VLOOKUP(C639,'EXCH to USD 2022'!A:F,3,FALSE)))</f>
        <v>58800000</v>
      </c>
      <c r="P639" s="51"/>
      <c r="Q639" s="64" t="s">
        <v>1470</v>
      </c>
      <c r="R639" s="123">
        <v>45002</v>
      </c>
      <c r="S639" s="51" t="s">
        <v>6</v>
      </c>
      <c r="T639" s="51">
        <v>2</v>
      </c>
    </row>
    <row r="640" spans="1:20" s="66" customFormat="1" ht="33.75">
      <c r="A640" s="118">
        <f t="shared" si="12"/>
        <v>638</v>
      </c>
      <c r="B640" s="109" t="s">
        <v>1456</v>
      </c>
      <c r="C640" s="109" t="s">
        <v>1457</v>
      </c>
      <c r="D640" s="180" t="s">
        <v>1472</v>
      </c>
      <c r="E640" s="63">
        <v>1390564000</v>
      </c>
      <c r="F640" s="51" t="s">
        <v>371</v>
      </c>
      <c r="G640" s="117">
        <v>45047</v>
      </c>
      <c r="H640" s="117">
        <v>45169</v>
      </c>
      <c r="I640" s="119">
        <f>IFERROR(IF(Energy[[#This Row],[Start date]]="","0",DATEDIF(Energy[[#This Row],[Start date]],Energy[[#This Row],[End date]],"m")+1),"Open-ended")</f>
        <v>4</v>
      </c>
      <c r="J640" s="54" t="s">
        <v>48</v>
      </c>
      <c r="K640" s="54" t="s">
        <v>49</v>
      </c>
      <c r="L640" s="54" t="s">
        <v>50</v>
      </c>
      <c r="M640" s="54"/>
      <c r="N640" s="51" t="s">
        <v>1459</v>
      </c>
      <c r="O640" s="106">
        <f>IF(Energy[[#This Row],[Currency]]="USD",E640,IF(AND(Energy[[#This Row],[Currency]]="EUR",VLOOKUP(Energy[[#This Row],[ISO]],'EXCH to USD 2022'!A:D,4,FALSE)="N"),(E640/'EXCH to USD 2022'!$F$25),E640/VLOOKUP(C640,'EXCH to USD 2022'!A:F,3,FALSE)))</f>
        <v>1390564000</v>
      </c>
      <c r="P640" s="51"/>
      <c r="Q640" s="64" t="s">
        <v>1468</v>
      </c>
      <c r="R640" s="123">
        <v>45034</v>
      </c>
      <c r="S640" s="51" t="s">
        <v>6</v>
      </c>
      <c r="T640" s="51">
        <v>3</v>
      </c>
    </row>
    <row r="641" spans="1:20" s="66" customFormat="1" ht="90">
      <c r="A641" s="118">
        <f t="shared" si="12"/>
        <v>639</v>
      </c>
      <c r="B641" s="51" t="s">
        <v>1473</v>
      </c>
      <c r="C641" s="51" t="s">
        <v>1474</v>
      </c>
      <c r="D641" s="48" t="s">
        <v>1475</v>
      </c>
      <c r="E641" s="50">
        <v>570000000</v>
      </c>
      <c r="F641" s="51" t="s">
        <v>92</v>
      </c>
      <c r="G641" s="117">
        <v>44652</v>
      </c>
      <c r="H641" s="117">
        <v>44896</v>
      </c>
      <c r="I641" s="119">
        <f>IFERROR(IF(Energy[[#This Row],[Start date]]="","0",DATEDIF(Energy[[#This Row],[Start date]],Energy[[#This Row],[End date]],"m")+1),"Open-ended")</f>
        <v>9</v>
      </c>
      <c r="J641" s="51" t="s">
        <v>48</v>
      </c>
      <c r="K641" s="51" t="s">
        <v>61</v>
      </c>
      <c r="L641" s="51" t="s">
        <v>98</v>
      </c>
      <c r="M641" s="51"/>
      <c r="N641" s="51" t="s">
        <v>776</v>
      </c>
      <c r="O641" s="106">
        <f>IF(Energy[[#This Row],[Currency]]="USD",E641,IF(AND(Energy[[#This Row],[Currency]]="EUR",VLOOKUP(Energy[[#This Row],[ISO]],'EXCH to USD 2022'!A:D,4,FALSE)="N"),(E641/'EXCH to USD 2022'!$F$25),E641/VLOOKUP(C641,'EXCH to USD 2022'!A:F,3,FALSE)))</f>
        <v>599135038.20537031</v>
      </c>
      <c r="P641" s="51" t="s">
        <v>1476</v>
      </c>
      <c r="Q641" s="51" t="s">
        <v>1477</v>
      </c>
      <c r="R641" s="182">
        <v>44995</v>
      </c>
      <c r="S641" s="51" t="s">
        <v>6</v>
      </c>
      <c r="T641" s="51">
        <v>2</v>
      </c>
    </row>
    <row r="642" spans="1:20" s="66" customFormat="1" ht="90">
      <c r="A642" s="118">
        <f t="shared" si="12"/>
        <v>640</v>
      </c>
      <c r="B642" s="51" t="s">
        <v>1473</v>
      </c>
      <c r="C642" s="51" t="s">
        <v>1474</v>
      </c>
      <c r="D642" s="48" t="s">
        <v>1475</v>
      </c>
      <c r="E642" s="50">
        <v>120000000</v>
      </c>
      <c r="F642" s="51" t="s">
        <v>92</v>
      </c>
      <c r="G642" s="117">
        <v>44652</v>
      </c>
      <c r="H642" s="117">
        <v>44896</v>
      </c>
      <c r="I642" s="119">
        <f>IFERROR(IF(Energy[[#This Row],[Start date]]="","0",DATEDIF(Energy[[#This Row],[Start date]],Energy[[#This Row],[End date]],"m")+1),"Open-ended")</f>
        <v>9</v>
      </c>
      <c r="J642" s="51" t="s">
        <v>48</v>
      </c>
      <c r="K642" s="51" t="s">
        <v>61</v>
      </c>
      <c r="L642" s="51" t="s">
        <v>101</v>
      </c>
      <c r="M642" s="51"/>
      <c r="N642" s="51" t="s">
        <v>776</v>
      </c>
      <c r="O642" s="106">
        <f>IF(Energy[[#This Row],[Currency]]="USD",E642,IF(AND(Energy[[#This Row],[Currency]]="EUR",VLOOKUP(Energy[[#This Row],[ISO]],'EXCH to USD 2022'!A:D,4,FALSE)="N"),(E642/'EXCH to USD 2022'!$F$25),E642/VLOOKUP(C642,'EXCH to USD 2022'!A:F,3,FALSE)))</f>
        <v>126133692.25376217</v>
      </c>
      <c r="P642" s="109" t="s">
        <v>1476</v>
      </c>
      <c r="Q642" s="51" t="s">
        <v>1477</v>
      </c>
      <c r="R642" s="182">
        <v>44995</v>
      </c>
      <c r="S642" s="51" t="s">
        <v>6</v>
      </c>
      <c r="T642" s="51">
        <v>2</v>
      </c>
    </row>
    <row r="643" spans="1:20" s="66" customFormat="1" ht="45">
      <c r="A643" s="118">
        <f t="shared" si="12"/>
        <v>641</v>
      </c>
      <c r="B643" s="51" t="s">
        <v>1473</v>
      </c>
      <c r="C643" s="51" t="s">
        <v>1474</v>
      </c>
      <c r="D643" s="48" t="s">
        <v>1478</v>
      </c>
      <c r="E643" s="50">
        <v>142000000</v>
      </c>
      <c r="F643" s="51" t="s">
        <v>92</v>
      </c>
      <c r="G643" s="117">
        <v>44652</v>
      </c>
      <c r="H643" s="117">
        <v>44896</v>
      </c>
      <c r="I643" s="119">
        <f>IFERROR(IF(Energy[[#This Row],[Start date]]="","0",DATEDIF(Energy[[#This Row],[Start date]],Energy[[#This Row],[End date]],"m")+1),"Open-ended")</f>
        <v>9</v>
      </c>
      <c r="J643" s="51" t="s">
        <v>54</v>
      </c>
      <c r="K643" s="51" t="s">
        <v>55</v>
      </c>
      <c r="L643" s="51" t="s">
        <v>101</v>
      </c>
      <c r="N643" s="51" t="s">
        <v>57</v>
      </c>
      <c r="O643" s="106">
        <f>IF(Energy[[#This Row],[Currency]]="USD",E643,IF(AND(Energy[[#This Row],[Currency]]="EUR",VLOOKUP(Energy[[#This Row],[ISO]],'EXCH to USD 2022'!A:D,4,FALSE)="N"),(E643/'EXCH to USD 2022'!$F$25),E643/VLOOKUP(C643,'EXCH to USD 2022'!A:F,3,FALSE)))</f>
        <v>149258202.50028524</v>
      </c>
      <c r="Q643" s="66" t="s">
        <v>1479</v>
      </c>
      <c r="R643" s="182">
        <v>44995</v>
      </c>
      <c r="S643" s="51" t="s">
        <v>6</v>
      </c>
      <c r="T643" s="51">
        <v>2</v>
      </c>
    </row>
    <row r="644" spans="1:20" s="66" customFormat="1" ht="45">
      <c r="A644" s="118">
        <f t="shared" si="12"/>
        <v>642</v>
      </c>
      <c r="B644" s="51" t="s">
        <v>1473</v>
      </c>
      <c r="C644" s="51" t="s">
        <v>1474</v>
      </c>
      <c r="D644" s="48" t="s">
        <v>1480</v>
      </c>
      <c r="E644" s="50">
        <v>106300000</v>
      </c>
      <c r="F644" s="51" t="s">
        <v>92</v>
      </c>
      <c r="G644" s="117">
        <v>44652</v>
      </c>
      <c r="H644" s="117"/>
      <c r="I644" s="119" t="str">
        <f>IFERROR(IF(Energy[[#This Row],[Start date]]="","0",DATEDIF(Energy[[#This Row],[Start date]],Energy[[#This Row],[End date]],"m")+1),"Open-ended")</f>
        <v>Open-ended</v>
      </c>
      <c r="J644" s="51" t="s">
        <v>70</v>
      </c>
      <c r="K644" s="51" t="s">
        <v>55</v>
      </c>
      <c r="L644" s="51" t="s">
        <v>98</v>
      </c>
      <c r="M644" s="51" t="s">
        <v>1481</v>
      </c>
      <c r="N644" s="51" t="s">
        <v>57</v>
      </c>
      <c r="O644" s="106">
        <f>IF(Energy[[#This Row],[Currency]]="USD",E644,IF(AND(Energy[[#This Row],[Currency]]="EUR",VLOOKUP(Energy[[#This Row],[ISO]],'EXCH to USD 2022'!A:D,4,FALSE)="N"),(E644/'EXCH to USD 2022'!$F$25),E644/VLOOKUP(C644,'EXCH to USD 2022'!A:F,3,FALSE)))</f>
        <v>111733429.05479099</v>
      </c>
      <c r="P644" s="66" t="s">
        <v>1482</v>
      </c>
      <c r="Q644" s="66" t="s">
        <v>1479</v>
      </c>
      <c r="R644" s="182">
        <v>44995</v>
      </c>
      <c r="S644" s="51" t="s">
        <v>6</v>
      </c>
      <c r="T644" s="51">
        <v>2</v>
      </c>
    </row>
    <row r="645" spans="1:20" s="66" customFormat="1" ht="45">
      <c r="A645" s="118">
        <f t="shared" si="12"/>
        <v>643</v>
      </c>
      <c r="B645" s="51" t="s">
        <v>1473</v>
      </c>
      <c r="C645" s="51" t="s">
        <v>1474</v>
      </c>
      <c r="D645" s="48" t="s">
        <v>1483</v>
      </c>
      <c r="E645" s="50">
        <v>103000000</v>
      </c>
      <c r="F645" s="51" t="s">
        <v>92</v>
      </c>
      <c r="G645" s="117">
        <v>44652</v>
      </c>
      <c r="H645" s="117"/>
      <c r="I645" s="119" t="str">
        <f>IFERROR(IF(Energy[[#This Row],[Start date]]="","0",DATEDIF(Energy[[#This Row],[Start date]],Energy[[#This Row],[End date]],"m")+1),"Open-ended")</f>
        <v>Open-ended</v>
      </c>
      <c r="J645" s="51" t="s">
        <v>70</v>
      </c>
      <c r="K645" s="51" t="s">
        <v>49</v>
      </c>
      <c r="L645" s="51" t="s">
        <v>56</v>
      </c>
      <c r="M645" s="51"/>
      <c r="N645" s="51" t="s">
        <v>57</v>
      </c>
      <c r="O645" s="106">
        <f>IF(Energy[[#This Row],[Currency]]="USD",E645,IF(AND(Energy[[#This Row],[Currency]]="EUR",VLOOKUP(Energy[[#This Row],[ISO]],'EXCH to USD 2022'!A:D,4,FALSE)="N"),(E645/'EXCH to USD 2022'!$F$25),E645/VLOOKUP(C645,'EXCH to USD 2022'!A:F,3,FALSE)))</f>
        <v>108264752.51781252</v>
      </c>
      <c r="P645" s="66" t="s">
        <v>1482</v>
      </c>
      <c r="Q645" s="66" t="s">
        <v>1479</v>
      </c>
      <c r="R645" s="182">
        <v>44995</v>
      </c>
      <c r="S645" s="51" t="s">
        <v>6</v>
      </c>
      <c r="T645" s="51">
        <v>2</v>
      </c>
    </row>
    <row r="646" spans="1:20" s="66" customFormat="1" ht="45">
      <c r="A646" s="118">
        <f t="shared" si="12"/>
        <v>644</v>
      </c>
      <c r="B646" s="51" t="s">
        <v>1473</v>
      </c>
      <c r="C646" s="51" t="s">
        <v>1474</v>
      </c>
      <c r="D646" s="48" t="s">
        <v>1484</v>
      </c>
      <c r="E646" s="50">
        <v>30300000</v>
      </c>
      <c r="F646" s="51" t="s">
        <v>92</v>
      </c>
      <c r="G646" s="117">
        <v>44652</v>
      </c>
      <c r="H646" s="117">
        <v>44896</v>
      </c>
      <c r="I646" s="119">
        <f>IFERROR(IF(Energy[[#This Row],[Start date]]="","0",DATEDIF(Energy[[#This Row],[Start date]],Energy[[#This Row],[End date]],"m")+1),"Open-ended")</f>
        <v>9</v>
      </c>
      <c r="J646" s="51" t="s">
        <v>54</v>
      </c>
      <c r="K646" s="51" t="s">
        <v>55</v>
      </c>
      <c r="L646" s="51" t="s">
        <v>56</v>
      </c>
      <c r="M646" s="51"/>
      <c r="N646" s="51" t="s">
        <v>776</v>
      </c>
      <c r="O646" s="106">
        <f>IF(Energy[[#This Row],[Currency]]="USD",E646,IF(AND(Energy[[#This Row],[Currency]]="EUR",VLOOKUP(Energy[[#This Row],[ISO]],'EXCH to USD 2022'!A:D,4,FALSE)="N"),(E646/'EXCH to USD 2022'!$F$25),E646/VLOOKUP(C646,'EXCH to USD 2022'!A:F,3,FALSE)))</f>
        <v>31848757.294074949</v>
      </c>
      <c r="Q646" s="66" t="s">
        <v>1479</v>
      </c>
      <c r="R646" s="182">
        <v>44995</v>
      </c>
      <c r="S646" s="51" t="s">
        <v>6</v>
      </c>
      <c r="T646" s="51">
        <v>2</v>
      </c>
    </row>
    <row r="647" spans="1:20" s="66" customFormat="1" ht="45">
      <c r="A647" s="118">
        <f t="shared" si="12"/>
        <v>645</v>
      </c>
      <c r="B647" s="51" t="s">
        <v>1473</v>
      </c>
      <c r="C647" s="51" t="s">
        <v>1474</v>
      </c>
      <c r="D647" s="48" t="s">
        <v>1485</v>
      </c>
      <c r="E647" s="50">
        <v>75700000</v>
      </c>
      <c r="F647" s="51" t="s">
        <v>92</v>
      </c>
      <c r="G647" s="117">
        <v>44652</v>
      </c>
      <c r="H647" s="117"/>
      <c r="I647" s="119" t="str">
        <f>IFERROR(IF(Energy[[#This Row],[Start date]]="","0",DATEDIF(Energy[[#This Row],[Start date]],Energy[[#This Row],[End date]],"m")+1),"Open-ended")</f>
        <v>Open-ended</v>
      </c>
      <c r="J647" s="51" t="s">
        <v>70</v>
      </c>
      <c r="K647" s="51" t="s">
        <v>55</v>
      </c>
      <c r="L647" s="51" t="s">
        <v>56</v>
      </c>
      <c r="M647" s="51" t="s">
        <v>1486</v>
      </c>
      <c r="N647" s="51" t="s">
        <v>57</v>
      </c>
      <c r="O647" s="106">
        <f>IF(Energy[[#This Row],[Currency]]="USD",E647,IF(AND(Energy[[#This Row],[Currency]]="EUR",VLOOKUP(Energy[[#This Row],[ISO]],'EXCH to USD 2022'!A:D,4,FALSE)="N"),(E647/'EXCH to USD 2022'!$F$25),E647/VLOOKUP(C647,'EXCH to USD 2022'!A:F,3,FALSE)))</f>
        <v>79569337.53008163</v>
      </c>
      <c r="P647" s="66" t="s">
        <v>1482</v>
      </c>
      <c r="Q647" s="66" t="s">
        <v>1479</v>
      </c>
      <c r="R647" s="182">
        <v>44995</v>
      </c>
      <c r="S647" s="51" t="s">
        <v>6</v>
      </c>
      <c r="T647" s="51">
        <v>2</v>
      </c>
    </row>
    <row r="648" spans="1:20" s="66" customFormat="1" ht="45">
      <c r="A648" s="118">
        <f t="shared" si="12"/>
        <v>646</v>
      </c>
      <c r="B648" s="51" t="s">
        <v>1473</v>
      </c>
      <c r="C648" s="51" t="s">
        <v>1474</v>
      </c>
      <c r="D648" s="48" t="s">
        <v>1487</v>
      </c>
      <c r="E648" s="50">
        <v>275000000</v>
      </c>
      <c r="F648" s="51" t="s">
        <v>92</v>
      </c>
      <c r="G648" s="117">
        <v>44652</v>
      </c>
      <c r="H648" s="117">
        <v>44896</v>
      </c>
      <c r="I648" s="119">
        <f>IFERROR(IF(Energy[[#This Row],[Start date]]="","0",DATEDIF(Energy[[#This Row],[Start date]],Energy[[#This Row],[End date]],"m")+1),"Open-ended")</f>
        <v>9</v>
      </c>
      <c r="J648" s="51" t="s">
        <v>107</v>
      </c>
      <c r="K648" s="51"/>
      <c r="L648" s="51" t="s">
        <v>98</v>
      </c>
      <c r="N648" s="51" t="s">
        <v>57</v>
      </c>
      <c r="O648" s="106">
        <f>IF(Energy[[#This Row],[Currency]]="USD",E648,IF(AND(Energy[[#This Row],[Currency]]="EUR",VLOOKUP(Energy[[#This Row],[ISO]],'EXCH to USD 2022'!A:D,4,FALSE)="N"),(E648/'EXCH to USD 2022'!$F$25),E648/VLOOKUP(C648,'EXCH to USD 2022'!A:F,3,FALSE)))</f>
        <v>289056378.08153832</v>
      </c>
      <c r="Q648" s="66" t="s">
        <v>1479</v>
      </c>
      <c r="R648" s="182">
        <v>44995</v>
      </c>
      <c r="S648" s="51" t="s">
        <v>6</v>
      </c>
      <c r="T648" s="51">
        <v>2</v>
      </c>
    </row>
    <row r="649" spans="1:20" s="66" customFormat="1" ht="45">
      <c r="A649" s="118">
        <f t="shared" si="12"/>
        <v>647</v>
      </c>
      <c r="B649" s="51" t="s">
        <v>1473</v>
      </c>
      <c r="C649" s="51" t="s">
        <v>1474</v>
      </c>
      <c r="D649" s="48" t="s">
        <v>1488</v>
      </c>
      <c r="E649" s="50">
        <v>277000000</v>
      </c>
      <c r="F649" s="51" t="s">
        <v>92</v>
      </c>
      <c r="G649" s="117">
        <v>44652</v>
      </c>
      <c r="H649" s="117">
        <v>44896</v>
      </c>
      <c r="I649" s="119">
        <f>IFERROR(IF(Energy[[#This Row],[Start date]]="","0",DATEDIF(Energy[[#This Row],[Start date]],Energy[[#This Row],[End date]],"m")+1),"Open-ended")</f>
        <v>9</v>
      </c>
      <c r="J649" s="51" t="s">
        <v>107</v>
      </c>
      <c r="K649" s="51"/>
      <c r="L649" s="51" t="s">
        <v>98</v>
      </c>
      <c r="N649" s="51" t="s">
        <v>57</v>
      </c>
      <c r="O649" s="106">
        <f>IF(Energy[[#This Row],[Currency]]="USD",E649,IF(AND(Energy[[#This Row],[Currency]]="EUR",VLOOKUP(Energy[[#This Row],[ISO]],'EXCH to USD 2022'!A:D,4,FALSE)="N"),(E649/'EXCH to USD 2022'!$F$25),E649/VLOOKUP(C649,'EXCH to USD 2022'!A:F,3,FALSE)))</f>
        <v>291158606.28576767</v>
      </c>
      <c r="Q649" s="66" t="s">
        <v>1479</v>
      </c>
      <c r="R649" s="182">
        <v>44995</v>
      </c>
      <c r="S649" s="51" t="s">
        <v>6</v>
      </c>
      <c r="T649" s="51">
        <v>2</v>
      </c>
    </row>
    <row r="650" spans="1:20" s="66" customFormat="1" ht="45">
      <c r="A650" s="118">
        <f t="shared" si="12"/>
        <v>648</v>
      </c>
      <c r="B650" s="51" t="s">
        <v>1473</v>
      </c>
      <c r="C650" s="51" t="s">
        <v>1474</v>
      </c>
      <c r="D650" s="48" t="s">
        <v>1489</v>
      </c>
      <c r="E650" s="50">
        <v>46000000</v>
      </c>
      <c r="F650" s="51" t="s">
        <v>92</v>
      </c>
      <c r="G650" s="117">
        <v>44652</v>
      </c>
      <c r="H650" s="117">
        <v>44896</v>
      </c>
      <c r="I650" s="119">
        <f>IFERROR(IF(Energy[[#This Row],[Start date]]="","0",DATEDIF(Energy[[#This Row],[Start date]],Energy[[#This Row],[End date]],"m")+1),"Open-ended")</f>
        <v>9</v>
      </c>
      <c r="J650" s="51" t="s">
        <v>107</v>
      </c>
      <c r="K650" s="51"/>
      <c r="L650" s="51" t="s">
        <v>98</v>
      </c>
      <c r="N650" s="51" t="s">
        <v>86</v>
      </c>
      <c r="O650" s="106">
        <f>IF(Energy[[#This Row],[Currency]]="USD",E650,IF(AND(Energy[[#This Row],[Currency]]="EUR",VLOOKUP(Energy[[#This Row],[ISO]],'EXCH to USD 2022'!A:D,4,FALSE)="N"),(E650/'EXCH to USD 2022'!$F$25),E650/VLOOKUP(C650,'EXCH to USD 2022'!A:F,3,FALSE)))</f>
        <v>48351248.697275497</v>
      </c>
      <c r="Q650" s="66" t="s">
        <v>1479</v>
      </c>
      <c r="R650" s="182">
        <v>44995</v>
      </c>
      <c r="S650" s="51" t="s">
        <v>6</v>
      </c>
      <c r="T650" s="51">
        <v>2</v>
      </c>
    </row>
    <row r="651" spans="1:20" s="66" customFormat="1" ht="45">
      <c r="A651" s="118">
        <f t="shared" ref="A651:A715" si="13">ROW()-2</f>
        <v>649</v>
      </c>
      <c r="B651" s="51" t="s">
        <v>1473</v>
      </c>
      <c r="C651" s="51" t="s">
        <v>1474</v>
      </c>
      <c r="D651" s="48" t="s">
        <v>1490</v>
      </c>
      <c r="E651" s="50">
        <v>60000000</v>
      </c>
      <c r="F651" s="51" t="s">
        <v>92</v>
      </c>
      <c r="G651" s="117">
        <v>44652</v>
      </c>
      <c r="H651" s="117">
        <v>44896</v>
      </c>
      <c r="I651" s="119">
        <f>IFERROR(IF(Energy[[#This Row],[Start date]]="","0",DATEDIF(Energy[[#This Row],[Start date]],Energy[[#This Row],[End date]],"m")+1),"Open-ended")</f>
        <v>9</v>
      </c>
      <c r="J651" s="51" t="s">
        <v>107</v>
      </c>
      <c r="K651" s="51"/>
      <c r="L651" s="51" t="s">
        <v>98</v>
      </c>
      <c r="N651" s="51" t="s">
        <v>1491</v>
      </c>
      <c r="O651" s="106">
        <f>IF(Energy[[#This Row],[Currency]]="USD",E651,IF(AND(Energy[[#This Row],[Currency]]="EUR",VLOOKUP(Energy[[#This Row],[ISO]],'EXCH to USD 2022'!A:D,4,FALSE)="N"),(E651/'EXCH to USD 2022'!$F$25),E651/VLOOKUP(C651,'EXCH to USD 2022'!A:F,3,FALSE)))</f>
        <v>63066846.126881085</v>
      </c>
      <c r="Q651" s="66" t="s">
        <v>1479</v>
      </c>
      <c r="R651" s="182">
        <v>44995</v>
      </c>
      <c r="S651" s="51" t="s">
        <v>6</v>
      </c>
      <c r="T651" s="51">
        <v>2</v>
      </c>
    </row>
    <row r="652" spans="1:20" s="66" customFormat="1" ht="45">
      <c r="A652" s="118">
        <f t="shared" si="13"/>
        <v>650</v>
      </c>
      <c r="B652" s="51" t="s">
        <v>1473</v>
      </c>
      <c r="C652" s="51" t="s">
        <v>1474</v>
      </c>
      <c r="D652" s="48" t="s">
        <v>1492</v>
      </c>
      <c r="E652" s="50">
        <v>19000000</v>
      </c>
      <c r="F652" s="51" t="s">
        <v>92</v>
      </c>
      <c r="G652" s="117">
        <v>44652</v>
      </c>
      <c r="H652" s="117">
        <v>44896</v>
      </c>
      <c r="I652" s="119">
        <f>IFERROR(IF(Energy[[#This Row],[Start date]]="","0",DATEDIF(Energy[[#This Row],[Start date]],Energy[[#This Row],[End date]],"m")+1),"Open-ended")</f>
        <v>9</v>
      </c>
      <c r="J652" s="51" t="s">
        <v>107</v>
      </c>
      <c r="K652" s="51"/>
      <c r="L652" s="51" t="s">
        <v>98</v>
      </c>
      <c r="N652" s="51" t="s">
        <v>1493</v>
      </c>
      <c r="O652" s="106">
        <f>IF(Energy[[#This Row],[Currency]]="USD",E652,IF(AND(Energy[[#This Row],[Currency]]="EUR",VLOOKUP(Energy[[#This Row],[ISO]],'EXCH to USD 2022'!A:D,4,FALSE)="N"),(E652/'EXCH to USD 2022'!$F$25),E652/VLOOKUP(C652,'EXCH to USD 2022'!A:F,3,FALSE)))</f>
        <v>19971167.940179009</v>
      </c>
      <c r="Q652" s="66" t="s">
        <v>1479</v>
      </c>
      <c r="R652" s="182">
        <v>44995</v>
      </c>
      <c r="S652" s="51" t="s">
        <v>6</v>
      </c>
      <c r="T652" s="51">
        <v>2</v>
      </c>
    </row>
    <row r="653" spans="1:20" s="66" customFormat="1" ht="45">
      <c r="A653" s="118">
        <f t="shared" si="13"/>
        <v>651</v>
      </c>
      <c r="B653" s="51" t="s">
        <v>1473</v>
      </c>
      <c r="C653" s="51" t="s">
        <v>1474</v>
      </c>
      <c r="D653" s="48" t="s">
        <v>1494</v>
      </c>
      <c r="E653" s="50">
        <v>253700000</v>
      </c>
      <c r="F653" s="51" t="s">
        <v>92</v>
      </c>
      <c r="G653" s="117">
        <v>44652</v>
      </c>
      <c r="H653" s="117">
        <v>44896</v>
      </c>
      <c r="I653" s="119">
        <f>IFERROR(IF(Energy[[#This Row],[Start date]]="","0",DATEDIF(Energy[[#This Row],[Start date]],Energy[[#This Row],[End date]],"m")+1),"Open-ended")</f>
        <v>9</v>
      </c>
      <c r="J653" s="51" t="s">
        <v>107</v>
      </c>
      <c r="K653" s="51"/>
      <c r="L653" s="51" t="s">
        <v>101</v>
      </c>
      <c r="N653" s="51" t="s">
        <v>1495</v>
      </c>
      <c r="O653" s="106">
        <f>IF(Energy[[#This Row],[Currency]]="USD",E653,IF(AND(Energy[[#This Row],[Currency]]="EUR",VLOOKUP(Energy[[#This Row],[ISO]],'EXCH to USD 2022'!A:D,4,FALSE)="N"),(E653/'EXCH to USD 2022'!$F$25),E653/VLOOKUP(C653,'EXCH to USD 2022'!A:F,3,FALSE)))</f>
        <v>266667647.70649552</v>
      </c>
      <c r="Q653" s="66" t="s">
        <v>1479</v>
      </c>
      <c r="R653" s="182">
        <v>44995</v>
      </c>
      <c r="S653" s="51" t="s">
        <v>6</v>
      </c>
      <c r="T653" s="51">
        <v>2</v>
      </c>
    </row>
    <row r="654" spans="1:20" s="66" customFormat="1" ht="123.75">
      <c r="A654" s="118">
        <f t="shared" si="13"/>
        <v>652</v>
      </c>
      <c r="B654" s="51" t="s">
        <v>1473</v>
      </c>
      <c r="C654" s="51" t="s">
        <v>1474</v>
      </c>
      <c r="D654" s="48" t="s">
        <v>1496</v>
      </c>
      <c r="E654" s="50">
        <v>888500000</v>
      </c>
      <c r="F654" s="51" t="s">
        <v>92</v>
      </c>
      <c r="G654" s="189">
        <v>44927</v>
      </c>
      <c r="H654" s="189">
        <v>45078</v>
      </c>
      <c r="I654" s="119">
        <f>IFERROR(IF(Energy[[#This Row],[Start date]]="","0",DATEDIF(Energy[[#This Row],[Start date]],Energy[[#This Row],[End date]],"m")+1),"Open-ended")</f>
        <v>6</v>
      </c>
      <c r="J654" s="51" t="s">
        <v>48</v>
      </c>
      <c r="K654" s="51" t="s">
        <v>61</v>
      </c>
      <c r="L654" s="51" t="s">
        <v>50</v>
      </c>
      <c r="N654" s="51" t="s">
        <v>776</v>
      </c>
      <c r="O654" s="106">
        <f>IF(Energy[[#This Row],[Currency]]="USD",E654,IF(AND(Energy[[#This Row],[Currency]]="EUR",VLOOKUP(Energy[[#This Row],[ISO]],'EXCH to USD 2022'!A:D,4,FALSE)="N"),(E654/'EXCH to USD 2022'!$F$25),E654/VLOOKUP(C654,'EXCH to USD 2022'!A:F,3,FALSE)))</f>
        <v>933914879.72889733</v>
      </c>
      <c r="P654" s="66" t="s">
        <v>1497</v>
      </c>
      <c r="Q654" s="66" t="s">
        <v>1498</v>
      </c>
      <c r="R654" s="182">
        <v>44995</v>
      </c>
      <c r="S654" s="51" t="s">
        <v>6</v>
      </c>
      <c r="T654" s="51">
        <v>2</v>
      </c>
    </row>
    <row r="655" spans="1:20" s="66" customFormat="1" ht="33.75">
      <c r="A655" s="118">
        <f t="shared" si="13"/>
        <v>653</v>
      </c>
      <c r="B655" s="51" t="s">
        <v>1473</v>
      </c>
      <c r="C655" s="51" t="s">
        <v>1474</v>
      </c>
      <c r="D655" s="48" t="s">
        <v>1499</v>
      </c>
      <c r="E655" s="50">
        <v>764000000</v>
      </c>
      <c r="F655" s="51" t="s">
        <v>92</v>
      </c>
      <c r="G655" s="189">
        <v>44927</v>
      </c>
      <c r="H655" s="189">
        <v>45261</v>
      </c>
      <c r="I655" s="119">
        <f>IFERROR(IF(Energy[[#This Row],[Start date]]="","0",DATEDIF(Energy[[#This Row],[Start date]],Energy[[#This Row],[End date]],"m")+1),"Open-ended")</f>
        <v>12</v>
      </c>
      <c r="J655" s="51" t="s">
        <v>54</v>
      </c>
      <c r="K655" s="51" t="s">
        <v>49</v>
      </c>
      <c r="L655" s="51" t="s">
        <v>176</v>
      </c>
      <c r="N655" s="51" t="s">
        <v>776</v>
      </c>
      <c r="O655" s="106">
        <f>IF(Energy[[#This Row],[Currency]]="USD",E655,IF(AND(Energy[[#This Row],[Currency]]="EUR",VLOOKUP(Energy[[#This Row],[ISO]],'EXCH to USD 2022'!A:D,4,FALSE)="N"),(E655/'EXCH to USD 2022'!$F$25),E655/VLOOKUP(C655,'EXCH to USD 2022'!A:F,3,FALSE)))</f>
        <v>803051174.01561916</v>
      </c>
      <c r="Q655" s="66" t="s">
        <v>1500</v>
      </c>
      <c r="R655" s="182">
        <v>44995</v>
      </c>
      <c r="S655" s="51" t="s">
        <v>6</v>
      </c>
      <c r="T655" s="51">
        <v>2</v>
      </c>
    </row>
    <row r="656" spans="1:20" s="66" customFormat="1" ht="33.75">
      <c r="A656" s="118">
        <f t="shared" si="13"/>
        <v>654</v>
      </c>
      <c r="B656" s="51" t="s">
        <v>1473</v>
      </c>
      <c r="C656" s="51" t="s">
        <v>1474</v>
      </c>
      <c r="D656" s="91" t="s">
        <v>1501</v>
      </c>
      <c r="E656" s="50">
        <v>125100000</v>
      </c>
      <c r="F656" s="51" t="s">
        <v>92</v>
      </c>
      <c r="G656" s="189">
        <v>44927</v>
      </c>
      <c r="H656" s="189">
        <v>45261</v>
      </c>
      <c r="I656" s="119">
        <f>IFERROR(IF(Energy[[#This Row],[Start date]]="","0",DATEDIF(Energy[[#This Row],[Start date]],Energy[[#This Row],[End date]],"m")+1),"Open-ended")</f>
        <v>12</v>
      </c>
      <c r="J656" s="51" t="s">
        <v>107</v>
      </c>
      <c r="K656" s="51"/>
      <c r="L656" s="51" t="s">
        <v>98</v>
      </c>
      <c r="N656" s="51" t="s">
        <v>57</v>
      </c>
      <c r="O656" s="106">
        <f>IF(Energy[[#This Row],[Currency]]="USD",E656,IF(AND(Energy[[#This Row],[Currency]]="EUR",VLOOKUP(Energy[[#This Row],[ISO]],'EXCH to USD 2022'!A:D,4,FALSE)="N"),(E656/'EXCH to USD 2022'!$F$25),E656/VLOOKUP(C656,'EXCH to USD 2022'!A:F,3,FALSE)))</f>
        <v>131494374.17454706</v>
      </c>
      <c r="P656" s="66" t="s">
        <v>1502</v>
      </c>
      <c r="Q656" s="66" t="s">
        <v>1500</v>
      </c>
      <c r="R656" s="182">
        <v>44995</v>
      </c>
      <c r="S656" s="51" t="s">
        <v>6</v>
      </c>
      <c r="T656" s="51">
        <v>2</v>
      </c>
    </row>
    <row r="657" spans="1:20" s="66" customFormat="1" ht="33.75">
      <c r="A657" s="118">
        <f t="shared" si="13"/>
        <v>655</v>
      </c>
      <c r="B657" s="51" t="s">
        <v>1473</v>
      </c>
      <c r="C657" s="51" t="s">
        <v>1474</v>
      </c>
      <c r="D657" s="91" t="s">
        <v>1503</v>
      </c>
      <c r="E657" s="50">
        <v>55600000</v>
      </c>
      <c r="F657" s="51" t="s">
        <v>92</v>
      </c>
      <c r="G657" s="189">
        <v>44927</v>
      </c>
      <c r="H657" s="189">
        <v>45261</v>
      </c>
      <c r="I657" s="119">
        <f>IFERROR(IF(Energy[[#This Row],[Start date]]="","0",DATEDIF(Energy[[#This Row],[Start date]],Energy[[#This Row],[End date]],"m")+1),"Open-ended")</f>
        <v>12</v>
      </c>
      <c r="J657" s="51" t="s">
        <v>48</v>
      </c>
      <c r="K657" s="51" t="s">
        <v>49</v>
      </c>
      <c r="L657" s="51" t="s">
        <v>98</v>
      </c>
      <c r="N657" s="51" t="s">
        <v>776</v>
      </c>
      <c r="O657" s="106">
        <f>IF(Energy[[#This Row],[Currency]]="USD",E657,IF(AND(Energy[[#This Row],[Currency]]="EUR",VLOOKUP(Energy[[#This Row],[ISO]],'EXCH to USD 2022'!A:D,4,FALSE)="N"),(E657/'EXCH to USD 2022'!$F$25),E657/VLOOKUP(C657,'EXCH to USD 2022'!A:F,3,FALSE)))</f>
        <v>58441944.077576473</v>
      </c>
      <c r="P657" s="66" t="s">
        <v>1502</v>
      </c>
      <c r="Q657" s="66" t="s">
        <v>1500</v>
      </c>
      <c r="R657" s="182">
        <v>44995</v>
      </c>
      <c r="S657" s="51" t="s">
        <v>6</v>
      </c>
      <c r="T657" s="51">
        <v>2</v>
      </c>
    </row>
    <row r="658" spans="1:20" s="66" customFormat="1" ht="191.25">
      <c r="A658" s="118">
        <f t="shared" si="13"/>
        <v>656</v>
      </c>
      <c r="B658" s="109" t="s">
        <v>1504</v>
      </c>
      <c r="C658" s="109" t="s">
        <v>1505</v>
      </c>
      <c r="D658" s="108" t="s">
        <v>1506</v>
      </c>
      <c r="E658" s="147">
        <v>15000000</v>
      </c>
      <c r="F658" s="51" t="s">
        <v>92</v>
      </c>
      <c r="G658" s="117">
        <v>44621</v>
      </c>
      <c r="H658" s="117">
        <v>44896</v>
      </c>
      <c r="I658" s="119">
        <f>IFERROR(IF(Energy[[#This Row],[Start date]]="","0",DATEDIF(Energy[[#This Row],[Start date]],Energy[[#This Row],[End date]],"m")+1),"Open-ended")</f>
        <v>10</v>
      </c>
      <c r="J658" s="118" t="s">
        <v>54</v>
      </c>
      <c r="K658" s="118" t="s">
        <v>55</v>
      </c>
      <c r="L658" s="118" t="s">
        <v>56</v>
      </c>
      <c r="M658" s="118" t="s">
        <v>103</v>
      </c>
      <c r="N658" s="51" t="s">
        <v>57</v>
      </c>
      <c r="O658" s="106">
        <f>IF(Energy[[#This Row],[Currency]]="USD",E658,IF(AND(Energy[[#This Row],[Currency]]="EUR",VLOOKUP(Energy[[#This Row],[ISO]],'EXCH to USD 2022'!A:D,4,FALSE)="N"),(E658/'EXCH to USD 2022'!$F$25),E658/VLOOKUP(C658,'EXCH to USD 2022'!A:F,3,FALSE)))</f>
        <v>15766711.531720271</v>
      </c>
      <c r="P658" s="51"/>
      <c r="Q658" s="51" t="s">
        <v>1507</v>
      </c>
      <c r="R658" s="182">
        <v>44978</v>
      </c>
      <c r="S658" s="51" t="s">
        <v>6</v>
      </c>
      <c r="T658" s="51">
        <v>2</v>
      </c>
    </row>
    <row r="659" spans="1:20" s="66" customFormat="1" ht="112.5">
      <c r="A659" s="118">
        <f t="shared" si="13"/>
        <v>657</v>
      </c>
      <c r="B659" s="109" t="s">
        <v>1504</v>
      </c>
      <c r="C659" s="109" t="s">
        <v>1505</v>
      </c>
      <c r="D659" s="108" t="s">
        <v>1508</v>
      </c>
      <c r="E659" s="147">
        <v>495000000</v>
      </c>
      <c r="F659" s="51" t="s">
        <v>92</v>
      </c>
      <c r="G659" s="117">
        <v>44774</v>
      </c>
      <c r="H659" s="117">
        <v>44986</v>
      </c>
      <c r="I659" s="119">
        <f>IFERROR(IF(Energy[[#This Row],[Start date]]="","0",DATEDIF(Energy[[#This Row],[Start date]],Energy[[#This Row],[End date]],"m")+1),"Open-ended")</f>
        <v>8</v>
      </c>
      <c r="J659" s="118" t="s">
        <v>70</v>
      </c>
      <c r="K659" s="118" t="s">
        <v>55</v>
      </c>
      <c r="L659" s="118" t="s">
        <v>56</v>
      </c>
      <c r="M659" s="118" t="s">
        <v>103</v>
      </c>
      <c r="N659" s="51" t="s">
        <v>57</v>
      </c>
      <c r="O659" s="106">
        <f>IF(Energy[[#This Row],[Currency]]="USD",E659,IF(AND(Energy[[#This Row],[Currency]]="EUR",VLOOKUP(Energy[[#This Row],[ISO]],'EXCH to USD 2022'!A:D,4,FALSE)="N"),(E659/'EXCH to USD 2022'!$F$25),E659/VLOOKUP(C659,'EXCH to USD 2022'!A:F,3,FALSE)))</f>
        <v>520301480.54676896</v>
      </c>
      <c r="P659" s="51"/>
      <c r="Q659" s="51" t="s">
        <v>1507</v>
      </c>
      <c r="R659" s="182">
        <v>44978</v>
      </c>
      <c r="S659" s="51" t="s">
        <v>6</v>
      </c>
      <c r="T659" s="51">
        <v>2</v>
      </c>
    </row>
    <row r="660" spans="1:20" s="66" customFormat="1" ht="33.75">
      <c r="A660" s="118">
        <f t="shared" si="13"/>
        <v>658</v>
      </c>
      <c r="B660" s="109" t="s">
        <v>1504</v>
      </c>
      <c r="C660" s="109" t="s">
        <v>1505</v>
      </c>
      <c r="D660" s="108" t="s">
        <v>1509</v>
      </c>
      <c r="E660" s="147">
        <v>25000000</v>
      </c>
      <c r="F660" s="51" t="s">
        <v>92</v>
      </c>
      <c r="G660" s="117">
        <v>44927</v>
      </c>
      <c r="H660" s="117">
        <v>45261</v>
      </c>
      <c r="I660" s="119">
        <f>IFERROR(IF(Energy[[#This Row],[Start date]]="","0",DATEDIF(Energy[[#This Row],[Start date]],Energy[[#This Row],[End date]],"m")+1),"Open-ended")</f>
        <v>12</v>
      </c>
      <c r="J660" s="118" t="s">
        <v>54</v>
      </c>
      <c r="K660" s="118" t="s">
        <v>55</v>
      </c>
      <c r="L660" s="118" t="s">
        <v>101</v>
      </c>
      <c r="M660" s="118"/>
      <c r="N660" s="51" t="s">
        <v>57</v>
      </c>
      <c r="O660" s="106">
        <f>IF(Energy[[#This Row],[Currency]]="USD",E660,IF(AND(Energy[[#This Row],[Currency]]="EUR",VLOOKUP(Energy[[#This Row],[ISO]],'EXCH to USD 2022'!A:D,4,FALSE)="N"),(E660/'EXCH to USD 2022'!$F$25),E660/VLOOKUP(C660,'EXCH to USD 2022'!A:F,3,FALSE)))</f>
        <v>26277852.552867118</v>
      </c>
      <c r="P660" s="51"/>
      <c r="Q660" s="51" t="s">
        <v>1507</v>
      </c>
      <c r="R660" s="182">
        <v>44978</v>
      </c>
      <c r="S660" s="51" t="s">
        <v>6</v>
      </c>
      <c r="T660" s="51">
        <v>2</v>
      </c>
    </row>
    <row r="661" spans="1:20" s="66" customFormat="1" ht="11.25">
      <c r="A661" s="118">
        <f t="shared" si="13"/>
        <v>659</v>
      </c>
      <c r="B661" s="109" t="s">
        <v>1504</v>
      </c>
      <c r="C661" s="109" t="s">
        <v>1505</v>
      </c>
      <c r="D661" s="108" t="s">
        <v>1510</v>
      </c>
      <c r="E661" s="147">
        <v>50000000</v>
      </c>
      <c r="F661" s="51" t="s">
        <v>92</v>
      </c>
      <c r="G661" s="117">
        <v>44562</v>
      </c>
      <c r="H661" s="117">
        <v>44896</v>
      </c>
      <c r="I661" s="119">
        <f>IFERROR(IF(Energy[[#This Row],[Start date]]="","0",DATEDIF(Energy[[#This Row],[Start date]],Energy[[#This Row],[End date]],"m")+1),"Open-ended")</f>
        <v>12</v>
      </c>
      <c r="J661" s="118" t="s">
        <v>54</v>
      </c>
      <c r="K661" s="118" t="s">
        <v>55</v>
      </c>
      <c r="L661" s="118" t="s">
        <v>101</v>
      </c>
      <c r="M661" s="118"/>
      <c r="N661" s="51" t="s">
        <v>57</v>
      </c>
      <c r="O661" s="106">
        <f>IF(Energy[[#This Row],[Currency]]="USD",E661,IF(AND(Energy[[#This Row],[Currency]]="EUR",VLOOKUP(Energy[[#This Row],[ISO]],'EXCH to USD 2022'!A:D,4,FALSE)="N"),(E661/'EXCH to USD 2022'!$F$25),E661/VLOOKUP(C661,'EXCH to USD 2022'!A:F,3,FALSE)))</f>
        <v>52555705.105734237</v>
      </c>
      <c r="P661" s="51"/>
      <c r="Q661" s="51" t="s">
        <v>1507</v>
      </c>
      <c r="R661" s="182">
        <v>44978</v>
      </c>
      <c r="S661" s="51" t="s">
        <v>6</v>
      </c>
      <c r="T661" s="51">
        <v>2</v>
      </c>
    </row>
    <row r="662" spans="1:20" s="66" customFormat="1" ht="11.25">
      <c r="A662" s="118">
        <f t="shared" si="13"/>
        <v>660</v>
      </c>
      <c r="B662" s="109" t="s">
        <v>1504</v>
      </c>
      <c r="C662" s="109" t="s">
        <v>1505</v>
      </c>
      <c r="D662" s="108" t="s">
        <v>1510</v>
      </c>
      <c r="E662" s="147">
        <v>100000000</v>
      </c>
      <c r="F662" s="51" t="s">
        <v>92</v>
      </c>
      <c r="G662" s="117">
        <v>44927</v>
      </c>
      <c r="H662" s="117">
        <v>45261</v>
      </c>
      <c r="I662" s="119">
        <f>IFERROR(IF(Energy[[#This Row],[Start date]]="","0",DATEDIF(Energy[[#This Row],[Start date]],Energy[[#This Row],[End date]],"m")+1),"Open-ended")</f>
        <v>12</v>
      </c>
      <c r="J662" s="118" t="s">
        <v>54</v>
      </c>
      <c r="K662" s="118" t="s">
        <v>55</v>
      </c>
      <c r="L662" s="118" t="s">
        <v>101</v>
      </c>
      <c r="M662" s="118"/>
      <c r="N662" s="51" t="s">
        <v>57</v>
      </c>
      <c r="O662" s="106">
        <f>IF(Energy[[#This Row],[Currency]]="USD",E662,IF(AND(Energy[[#This Row],[Currency]]="EUR",VLOOKUP(Energy[[#This Row],[ISO]],'EXCH to USD 2022'!A:D,4,FALSE)="N"),(E662/'EXCH to USD 2022'!$F$25),E662/VLOOKUP(C662,'EXCH to USD 2022'!A:F,3,FALSE)))</f>
        <v>105111410.21146847</v>
      </c>
      <c r="P662" s="51"/>
      <c r="Q662" s="51" t="s">
        <v>1507</v>
      </c>
      <c r="R662" s="182">
        <v>44978</v>
      </c>
      <c r="S662" s="51" t="s">
        <v>6</v>
      </c>
      <c r="T662" s="51">
        <v>2</v>
      </c>
    </row>
    <row r="663" spans="1:20" s="66" customFormat="1" ht="22.5">
      <c r="A663" s="118">
        <f t="shared" si="13"/>
        <v>661</v>
      </c>
      <c r="B663" s="109" t="s">
        <v>1504</v>
      </c>
      <c r="C663" s="109" t="s">
        <v>1505</v>
      </c>
      <c r="D663" s="108" t="s">
        <v>1511</v>
      </c>
      <c r="E663" s="147">
        <v>225000000</v>
      </c>
      <c r="F663" s="51" t="s">
        <v>92</v>
      </c>
      <c r="G663" s="117">
        <v>44562</v>
      </c>
      <c r="H663" s="117">
        <v>44896</v>
      </c>
      <c r="I663" s="119">
        <f>IFERROR(IF(Energy[[#This Row],[Start date]]="","0",DATEDIF(Energy[[#This Row],[Start date]],Energy[[#This Row],[End date]],"m")+1),"Open-ended")</f>
        <v>12</v>
      </c>
      <c r="J663" s="118" t="s">
        <v>54</v>
      </c>
      <c r="K663" s="118" t="s">
        <v>55</v>
      </c>
      <c r="L663" s="118" t="s">
        <v>101</v>
      </c>
      <c r="M663" s="118"/>
      <c r="N663" s="51" t="s">
        <v>57</v>
      </c>
      <c r="O663" s="106">
        <f>IF(Energy[[#This Row],[Currency]]="USD",E663,IF(AND(Energy[[#This Row],[Currency]]="EUR",VLOOKUP(Energy[[#This Row],[ISO]],'EXCH to USD 2022'!A:D,4,FALSE)="N"),(E663/'EXCH to USD 2022'!$F$25),E663/VLOOKUP(C663,'EXCH to USD 2022'!A:F,3,FALSE)))</f>
        <v>236500672.97580406</v>
      </c>
      <c r="P663" s="51"/>
      <c r="Q663" s="51" t="s">
        <v>1507</v>
      </c>
      <c r="R663" s="182">
        <v>44978</v>
      </c>
      <c r="S663" s="51" t="s">
        <v>6</v>
      </c>
      <c r="T663" s="51">
        <v>2</v>
      </c>
    </row>
    <row r="664" spans="1:20" s="66" customFormat="1" ht="90">
      <c r="A664" s="118">
        <f t="shared" si="13"/>
        <v>662</v>
      </c>
      <c r="B664" s="109" t="s">
        <v>1504</v>
      </c>
      <c r="C664" s="109" t="s">
        <v>1505</v>
      </c>
      <c r="D664" s="108" t="s">
        <v>1512</v>
      </c>
      <c r="E664" s="147">
        <v>15000000</v>
      </c>
      <c r="F664" s="51" t="s">
        <v>92</v>
      </c>
      <c r="G664" s="117">
        <v>44562</v>
      </c>
      <c r="H664" s="117">
        <v>44896</v>
      </c>
      <c r="I664" s="119">
        <f>IFERROR(IF(Energy[[#This Row],[Start date]]="","0",DATEDIF(Energy[[#This Row],[Start date]],Energy[[#This Row],[End date]],"m")+1),"Open-ended")</f>
        <v>12</v>
      </c>
      <c r="J664" s="118" t="s">
        <v>48</v>
      </c>
      <c r="K664" s="118" t="s">
        <v>61</v>
      </c>
      <c r="L664" s="118" t="s">
        <v>50</v>
      </c>
      <c r="M664" s="118"/>
      <c r="N664" s="51" t="s">
        <v>86</v>
      </c>
      <c r="O664" s="106">
        <f>IF(Energy[[#This Row],[Currency]]="USD",E664,IF(AND(Energy[[#This Row],[Currency]]="EUR",VLOOKUP(Energy[[#This Row],[ISO]],'EXCH to USD 2022'!A:D,4,FALSE)="N"),(E664/'EXCH to USD 2022'!$F$25),E664/VLOOKUP(C664,'EXCH to USD 2022'!A:F,3,FALSE)))</f>
        <v>15766711.531720271</v>
      </c>
      <c r="P664" s="51"/>
      <c r="Q664" s="51" t="s">
        <v>1507</v>
      </c>
      <c r="R664" s="182">
        <v>44978</v>
      </c>
      <c r="S664" s="51" t="s">
        <v>6</v>
      </c>
      <c r="T664" s="51">
        <v>2</v>
      </c>
    </row>
    <row r="665" spans="1:20" s="66" customFormat="1" ht="33.75">
      <c r="A665" s="118">
        <f t="shared" si="13"/>
        <v>663</v>
      </c>
      <c r="B665" s="109" t="s">
        <v>1504</v>
      </c>
      <c r="C665" s="109" t="s">
        <v>1505</v>
      </c>
      <c r="D665" s="108" t="s">
        <v>1513</v>
      </c>
      <c r="E665" s="181">
        <v>156000000</v>
      </c>
      <c r="F665" s="51" t="s">
        <v>92</v>
      </c>
      <c r="G665" s="117">
        <v>44562</v>
      </c>
      <c r="H665" s="117">
        <v>44896</v>
      </c>
      <c r="I665" s="119">
        <f>IFERROR(IF(Energy[[#This Row],[Start date]]="","0",DATEDIF(Energy[[#This Row],[Start date]],Energy[[#This Row],[End date]],"m")+1),"Open-ended")</f>
        <v>12</v>
      </c>
      <c r="J665" s="118" t="s">
        <v>48</v>
      </c>
      <c r="K665" s="118" t="s">
        <v>61</v>
      </c>
      <c r="L665" s="118" t="s">
        <v>98</v>
      </c>
      <c r="M665" s="118"/>
      <c r="N665" s="51" t="s">
        <v>168</v>
      </c>
      <c r="O665" s="106">
        <f>IF(Energy[[#This Row],[Currency]]="USD",E665,IF(AND(Energy[[#This Row],[Currency]]="EUR",VLOOKUP(Energy[[#This Row],[ISO]],'EXCH to USD 2022'!A:D,4,FALSE)="N"),(E665/'EXCH to USD 2022'!$F$25),E665/VLOOKUP(C665,'EXCH to USD 2022'!A:F,3,FALSE)))</f>
        <v>163973799.92989081</v>
      </c>
      <c r="P665" s="51"/>
      <c r="Q665" s="51" t="s">
        <v>1507</v>
      </c>
      <c r="R665" s="182">
        <v>44978</v>
      </c>
      <c r="S665" s="51" t="s">
        <v>6</v>
      </c>
      <c r="T665" s="51">
        <v>2</v>
      </c>
    </row>
    <row r="666" spans="1:20" s="66" customFormat="1" ht="33.75">
      <c r="A666" s="118">
        <f t="shared" si="13"/>
        <v>664</v>
      </c>
      <c r="B666" s="109" t="s">
        <v>1504</v>
      </c>
      <c r="C666" s="109" t="s">
        <v>1505</v>
      </c>
      <c r="D666" s="108" t="s">
        <v>1513</v>
      </c>
      <c r="E666" s="181">
        <v>314000000</v>
      </c>
      <c r="F666" s="51" t="s">
        <v>92</v>
      </c>
      <c r="G666" s="117">
        <v>44927</v>
      </c>
      <c r="H666" s="117">
        <v>45261</v>
      </c>
      <c r="I666" s="119">
        <f>IFERROR(IF(Energy[[#This Row],[Start date]]="","0",DATEDIF(Energy[[#This Row],[Start date]],Energy[[#This Row],[End date]],"m")+1),"Open-ended")</f>
        <v>12</v>
      </c>
      <c r="J666" s="118" t="s">
        <v>48</v>
      </c>
      <c r="K666" s="118" t="s">
        <v>61</v>
      </c>
      <c r="L666" s="118" t="s">
        <v>98</v>
      </c>
      <c r="M666" s="118"/>
      <c r="N666" s="51" t="s">
        <v>168</v>
      </c>
      <c r="O666" s="106">
        <f>IF(Energy[[#This Row],[Currency]]="USD",E666,IF(AND(Energy[[#This Row],[Currency]]="EUR",VLOOKUP(Energy[[#This Row],[ISO]],'EXCH to USD 2022'!A:D,4,FALSE)="N"),(E666/'EXCH to USD 2022'!$F$25),E666/VLOOKUP(C666,'EXCH to USD 2022'!A:F,3,FALSE)))</f>
        <v>330049828.06401098</v>
      </c>
      <c r="P666" s="51"/>
      <c r="Q666" s="51" t="s">
        <v>1507</v>
      </c>
      <c r="R666" s="182">
        <v>44978</v>
      </c>
      <c r="S666" s="51" t="s">
        <v>6</v>
      </c>
      <c r="T666" s="51">
        <v>2</v>
      </c>
    </row>
    <row r="667" spans="1:20" s="66" customFormat="1" ht="56.25">
      <c r="A667" s="118">
        <f t="shared" si="13"/>
        <v>665</v>
      </c>
      <c r="B667" s="109" t="s">
        <v>1504</v>
      </c>
      <c r="C667" s="109" t="s">
        <v>1505</v>
      </c>
      <c r="D667" s="108" t="s">
        <v>1514</v>
      </c>
      <c r="E667" s="147">
        <v>110000000</v>
      </c>
      <c r="F667" s="51" t="s">
        <v>92</v>
      </c>
      <c r="G667" s="117">
        <v>44927</v>
      </c>
      <c r="H667" s="117">
        <v>45261</v>
      </c>
      <c r="I667" s="119">
        <f>IFERROR(IF(Energy[[#This Row],[Start date]]="","0",DATEDIF(Energy[[#This Row],[Start date]],Energy[[#This Row],[End date]],"m")+1),"Open-ended")</f>
        <v>12</v>
      </c>
      <c r="J667" s="118" t="s">
        <v>48</v>
      </c>
      <c r="K667" s="118" t="s">
        <v>61</v>
      </c>
      <c r="L667" s="118" t="s">
        <v>98</v>
      </c>
      <c r="M667" s="118"/>
      <c r="N667" s="51" t="s">
        <v>86</v>
      </c>
      <c r="O667" s="106">
        <f>IF(Energy[[#This Row],[Currency]]="USD",E667,IF(AND(Energy[[#This Row],[Currency]]="EUR",VLOOKUP(Energy[[#This Row],[ISO]],'EXCH to USD 2022'!A:D,4,FALSE)="N"),(E667/'EXCH to USD 2022'!$F$25),E667/VLOOKUP(C667,'EXCH to USD 2022'!A:F,3,FALSE)))</f>
        <v>115622551.23261532</v>
      </c>
      <c r="P667" s="51"/>
      <c r="Q667" s="51" t="s">
        <v>1507</v>
      </c>
      <c r="R667" s="182">
        <v>44978</v>
      </c>
      <c r="S667" s="51" t="s">
        <v>6</v>
      </c>
      <c r="T667" s="51">
        <v>2</v>
      </c>
    </row>
    <row r="668" spans="1:20" s="66" customFormat="1" ht="33.75">
      <c r="A668" s="118">
        <f t="shared" si="13"/>
        <v>666</v>
      </c>
      <c r="B668" s="109" t="s">
        <v>1504</v>
      </c>
      <c r="C668" s="109" t="s">
        <v>1505</v>
      </c>
      <c r="D668" s="108" t="s">
        <v>1515</v>
      </c>
      <c r="E668" s="147">
        <v>7000000</v>
      </c>
      <c r="F668" s="51" t="s">
        <v>92</v>
      </c>
      <c r="G668" s="117">
        <v>44562</v>
      </c>
      <c r="H668" s="117">
        <v>44896</v>
      </c>
      <c r="I668" s="119">
        <f>IFERROR(IF(Energy[[#This Row],[Start date]]="","0",DATEDIF(Energy[[#This Row],[Start date]],Energy[[#This Row],[End date]],"m")+1),"Open-ended")</f>
        <v>12</v>
      </c>
      <c r="J668" s="118" t="s">
        <v>48</v>
      </c>
      <c r="K668" s="118" t="s">
        <v>61</v>
      </c>
      <c r="L668" s="118" t="s">
        <v>98</v>
      </c>
      <c r="M668" s="118" t="s">
        <v>1516</v>
      </c>
      <c r="N668" s="51" t="s">
        <v>377</v>
      </c>
      <c r="O668" s="106">
        <f>IF(Energy[[#This Row],[Currency]]="USD",E668,IF(AND(Energy[[#This Row],[Currency]]="EUR",VLOOKUP(Energy[[#This Row],[ISO]],'EXCH to USD 2022'!A:D,4,FALSE)="N"),(E668/'EXCH to USD 2022'!$F$25),E668/VLOOKUP(C668,'EXCH to USD 2022'!A:F,3,FALSE)))</f>
        <v>7357798.7148027932</v>
      </c>
      <c r="P668" s="51"/>
      <c r="Q668" s="51" t="s">
        <v>1507</v>
      </c>
      <c r="R668" s="182">
        <v>44978</v>
      </c>
      <c r="S668" s="51" t="s">
        <v>6</v>
      </c>
      <c r="T668" s="51">
        <v>2</v>
      </c>
    </row>
    <row r="669" spans="1:20" s="66" customFormat="1" ht="33.75">
      <c r="A669" s="118">
        <f t="shared" si="13"/>
        <v>667</v>
      </c>
      <c r="B669" s="109" t="s">
        <v>1504</v>
      </c>
      <c r="C669" s="109" t="s">
        <v>1505</v>
      </c>
      <c r="D669" s="108" t="s">
        <v>1515</v>
      </c>
      <c r="E669" s="147">
        <v>28000000</v>
      </c>
      <c r="F669" s="51" t="s">
        <v>92</v>
      </c>
      <c r="G669" s="117">
        <v>44927</v>
      </c>
      <c r="H669" s="117">
        <v>45261</v>
      </c>
      <c r="I669" s="119">
        <f>IFERROR(IF(Energy[[#This Row],[Start date]]="","0",DATEDIF(Energy[[#This Row],[Start date]],Energy[[#This Row],[End date]],"m")+1),"Open-ended")</f>
        <v>12</v>
      </c>
      <c r="J669" s="118" t="s">
        <v>48</v>
      </c>
      <c r="K669" s="118" t="s">
        <v>61</v>
      </c>
      <c r="L669" s="118" t="s">
        <v>98</v>
      </c>
      <c r="M669" s="118" t="s">
        <v>1516</v>
      </c>
      <c r="N669" s="51" t="s">
        <v>377</v>
      </c>
      <c r="O669" s="106">
        <f>IF(Energy[[#This Row],[Currency]]="USD",E669,IF(AND(Energy[[#This Row],[Currency]]="EUR",VLOOKUP(Energy[[#This Row],[ISO]],'EXCH to USD 2022'!A:D,4,FALSE)="N"),(E669/'EXCH to USD 2022'!$F$25),E669/VLOOKUP(C669,'EXCH to USD 2022'!A:F,3,FALSE)))</f>
        <v>29431194.859211173</v>
      </c>
      <c r="P669" s="51"/>
      <c r="Q669" s="51" t="s">
        <v>1507</v>
      </c>
      <c r="R669" s="182">
        <v>44978</v>
      </c>
      <c r="S669" s="51" t="s">
        <v>6</v>
      </c>
      <c r="T669" s="51">
        <v>2</v>
      </c>
    </row>
    <row r="670" spans="1:20" s="66" customFormat="1" ht="33.75">
      <c r="A670" s="118">
        <f t="shared" si="13"/>
        <v>668</v>
      </c>
      <c r="B670" s="109" t="s">
        <v>1504</v>
      </c>
      <c r="C670" s="109" t="s">
        <v>1505</v>
      </c>
      <c r="D670" s="108" t="s">
        <v>1517</v>
      </c>
      <c r="E670" s="181">
        <v>267000000</v>
      </c>
      <c r="F670" s="51" t="s">
        <v>92</v>
      </c>
      <c r="G670" s="117">
        <v>44927</v>
      </c>
      <c r="H670" s="117">
        <v>45261</v>
      </c>
      <c r="I670" s="119">
        <f>IFERROR(IF(Energy[[#This Row],[Start date]]="","0",DATEDIF(Energy[[#This Row],[Start date]],Energy[[#This Row],[End date]],"m")+1),"Open-ended")</f>
        <v>12</v>
      </c>
      <c r="J670" s="118" t="s">
        <v>70</v>
      </c>
      <c r="K670" s="118" t="s">
        <v>49</v>
      </c>
      <c r="L670" s="118" t="s">
        <v>98</v>
      </c>
      <c r="M670" s="118"/>
      <c r="N670" s="51" t="s">
        <v>57</v>
      </c>
      <c r="O670" s="106">
        <f>IF(Energy[[#This Row],[Currency]]="USD",E670,IF(AND(Energy[[#This Row],[Currency]]="EUR",VLOOKUP(Energy[[#This Row],[ISO]],'EXCH to USD 2022'!A:D,4,FALSE)="N"),(E670/'EXCH to USD 2022'!$F$25),E670/VLOOKUP(C670,'EXCH to USD 2022'!A:F,3,FALSE)))</f>
        <v>280647465.26462084</v>
      </c>
      <c r="P670" s="51"/>
      <c r="Q670" s="51" t="s">
        <v>1507</v>
      </c>
      <c r="R670" s="182">
        <v>44978</v>
      </c>
      <c r="S670" s="51" t="s">
        <v>6</v>
      </c>
      <c r="T670" s="51">
        <v>2</v>
      </c>
    </row>
    <row r="671" spans="1:20" s="66" customFormat="1" ht="22.5">
      <c r="A671" s="118">
        <f t="shared" si="13"/>
        <v>669</v>
      </c>
      <c r="B671" s="109" t="s">
        <v>1504</v>
      </c>
      <c r="C671" s="109" t="s">
        <v>1505</v>
      </c>
      <c r="D671" s="108" t="s">
        <v>1518</v>
      </c>
      <c r="E671" s="147">
        <v>8000000</v>
      </c>
      <c r="F671" s="51" t="s">
        <v>92</v>
      </c>
      <c r="G671" s="117">
        <v>44927</v>
      </c>
      <c r="H671" s="117">
        <v>45261</v>
      </c>
      <c r="I671" s="119">
        <f>IFERROR(IF(Energy[[#This Row],[Start date]]="","0",DATEDIF(Energy[[#This Row],[Start date]],Energy[[#This Row],[End date]],"m")+1),"Open-ended")</f>
        <v>12</v>
      </c>
      <c r="J671" s="118" t="s">
        <v>54</v>
      </c>
      <c r="K671" s="118" t="s">
        <v>55</v>
      </c>
      <c r="L671" s="118" t="s">
        <v>98</v>
      </c>
      <c r="M671" s="118"/>
      <c r="N671" s="51" t="s">
        <v>57</v>
      </c>
      <c r="O671" s="106">
        <f>IF(Energy[[#This Row],[Currency]]="USD",E671,IF(AND(Energy[[#This Row],[Currency]]="EUR",VLOOKUP(Energy[[#This Row],[ISO]],'EXCH to USD 2022'!A:D,4,FALSE)="N"),(E671/'EXCH to USD 2022'!$F$25),E671/VLOOKUP(C671,'EXCH to USD 2022'!A:F,3,FALSE)))</f>
        <v>8408912.8169174772</v>
      </c>
      <c r="P671" s="51"/>
      <c r="Q671" s="51" t="s">
        <v>1519</v>
      </c>
      <c r="R671" s="182">
        <v>45055</v>
      </c>
      <c r="S671" s="51" t="s">
        <v>6</v>
      </c>
      <c r="T671" s="51">
        <v>2</v>
      </c>
    </row>
    <row r="672" spans="1:20" s="66" customFormat="1" ht="45">
      <c r="A672" s="118">
        <f t="shared" si="13"/>
        <v>670</v>
      </c>
      <c r="B672" s="109" t="s">
        <v>1504</v>
      </c>
      <c r="C672" s="109" t="s">
        <v>1505</v>
      </c>
      <c r="D672" s="108" t="s">
        <v>1520</v>
      </c>
      <c r="E672" s="147">
        <v>8000000</v>
      </c>
      <c r="F672" s="51" t="s">
        <v>92</v>
      </c>
      <c r="G672" s="117">
        <v>44927</v>
      </c>
      <c r="H672" s="117">
        <v>45261</v>
      </c>
      <c r="I672" s="119">
        <f>IFERROR(IF(Energy[[#This Row],[Start date]]="","0",DATEDIF(Energy[[#This Row],[Start date]],Energy[[#This Row],[End date]],"m")+1),"Open-ended")</f>
        <v>12</v>
      </c>
      <c r="J672" s="118" t="s">
        <v>48</v>
      </c>
      <c r="K672" s="118" t="s">
        <v>61</v>
      </c>
      <c r="L672" s="118" t="s">
        <v>264</v>
      </c>
      <c r="M672" s="118" t="s">
        <v>1521</v>
      </c>
      <c r="N672" s="51" t="s">
        <v>57</v>
      </c>
      <c r="O672" s="106">
        <f>IF(Energy[[#This Row],[Currency]]="USD",E672,IF(AND(Energy[[#This Row],[Currency]]="EUR",VLOOKUP(Energy[[#This Row],[ISO]],'EXCH to USD 2022'!A:D,4,FALSE)="N"),(E672/'EXCH to USD 2022'!$F$25),E672/VLOOKUP(C672,'EXCH to USD 2022'!A:F,3,FALSE)))</f>
        <v>8408912.8169174772</v>
      </c>
      <c r="P672" s="51"/>
      <c r="Q672" s="51" t="s">
        <v>1519</v>
      </c>
      <c r="R672" s="182">
        <v>45055</v>
      </c>
      <c r="S672" s="51" t="s">
        <v>6</v>
      </c>
      <c r="T672" s="51">
        <v>2</v>
      </c>
    </row>
    <row r="673" spans="1:20" s="66" customFormat="1" ht="45">
      <c r="A673" s="118">
        <f t="shared" si="13"/>
        <v>671</v>
      </c>
      <c r="B673" s="109" t="s">
        <v>1504</v>
      </c>
      <c r="C673" s="109" t="s">
        <v>1505</v>
      </c>
      <c r="D673" s="108" t="s">
        <v>1520</v>
      </c>
      <c r="E673" s="147">
        <v>4000000</v>
      </c>
      <c r="F673" s="51" t="s">
        <v>92</v>
      </c>
      <c r="G673" s="117">
        <v>45292</v>
      </c>
      <c r="H673" s="117">
        <v>45627</v>
      </c>
      <c r="I673" s="119">
        <f>IFERROR(IF(Energy[[#This Row],[Start date]]="","0",DATEDIF(Energy[[#This Row],[Start date]],Energy[[#This Row],[End date]],"m")+1),"Open-ended")</f>
        <v>12</v>
      </c>
      <c r="J673" s="118" t="s">
        <v>48</v>
      </c>
      <c r="K673" s="118" t="s">
        <v>61</v>
      </c>
      <c r="L673" s="118" t="s">
        <v>264</v>
      </c>
      <c r="M673" s="118" t="s">
        <v>1521</v>
      </c>
      <c r="N673" s="51" t="s">
        <v>57</v>
      </c>
      <c r="O673" s="106">
        <f>IF(Energy[[#This Row],[Currency]]="USD",E673,IF(AND(Energy[[#This Row],[Currency]]="EUR",VLOOKUP(Energy[[#This Row],[ISO]],'EXCH to USD 2022'!A:D,4,FALSE)="N"),(E673/'EXCH to USD 2022'!$F$25),E673/VLOOKUP(C673,'EXCH to USD 2022'!A:F,3,FALSE)))</f>
        <v>4204456.4084587386</v>
      </c>
      <c r="P673" s="51"/>
      <c r="Q673" s="51" t="s">
        <v>1507</v>
      </c>
      <c r="R673" s="182">
        <v>44978</v>
      </c>
      <c r="S673" s="51" t="s">
        <v>6</v>
      </c>
      <c r="T673" s="51">
        <v>2</v>
      </c>
    </row>
    <row r="674" spans="1:20" s="66" customFormat="1" ht="33.75">
      <c r="A674" s="118">
        <f t="shared" si="13"/>
        <v>672</v>
      </c>
      <c r="B674" s="109" t="s">
        <v>1504</v>
      </c>
      <c r="C674" s="109" t="s">
        <v>1505</v>
      </c>
      <c r="D674" s="108" t="s">
        <v>1522</v>
      </c>
      <c r="E674" s="147">
        <v>1000000</v>
      </c>
      <c r="F674" s="51" t="s">
        <v>92</v>
      </c>
      <c r="G674" s="117">
        <v>44927</v>
      </c>
      <c r="H674" s="117">
        <v>45261</v>
      </c>
      <c r="I674" s="119">
        <f>IFERROR(IF(Energy[[#This Row],[Start date]]="","0",DATEDIF(Energy[[#This Row],[Start date]],Energy[[#This Row],[End date]],"m")+1),"Open-ended")</f>
        <v>12</v>
      </c>
      <c r="J674" s="118" t="s">
        <v>48</v>
      </c>
      <c r="K674" s="118" t="s">
        <v>61</v>
      </c>
      <c r="L674" s="118" t="s">
        <v>98</v>
      </c>
      <c r="M674" s="118"/>
      <c r="N674" s="51" t="s">
        <v>1523</v>
      </c>
      <c r="O674" s="106">
        <f>IF(Energy[[#This Row],[Currency]]="USD",E674,IF(AND(Energy[[#This Row],[Currency]]="EUR",VLOOKUP(Energy[[#This Row],[ISO]],'EXCH to USD 2022'!A:D,4,FALSE)="N"),(E674/'EXCH to USD 2022'!$F$25),E674/VLOOKUP(C674,'EXCH to USD 2022'!A:F,3,FALSE)))</f>
        <v>1051114.1021146846</v>
      </c>
      <c r="P674" s="51"/>
      <c r="Q674" s="51" t="s">
        <v>1507</v>
      </c>
      <c r="R674" s="182">
        <v>44978</v>
      </c>
      <c r="S674" s="51" t="s">
        <v>6</v>
      </c>
      <c r="T674" s="51">
        <v>2</v>
      </c>
    </row>
    <row r="675" spans="1:20" s="66" customFormat="1" ht="33.75">
      <c r="A675" s="118">
        <f t="shared" si="13"/>
        <v>673</v>
      </c>
      <c r="B675" s="109" t="s">
        <v>1504</v>
      </c>
      <c r="C675" s="109" t="s">
        <v>1505</v>
      </c>
      <c r="D675" s="108" t="s">
        <v>1524</v>
      </c>
      <c r="E675" s="147">
        <v>77000000</v>
      </c>
      <c r="F675" s="51" t="s">
        <v>92</v>
      </c>
      <c r="G675" s="117">
        <v>44652</v>
      </c>
      <c r="H675" s="117">
        <v>44774</v>
      </c>
      <c r="I675" s="119">
        <f>IFERROR(IF(Energy[[#This Row],[Start date]]="","0",DATEDIF(Energy[[#This Row],[Start date]],Energy[[#This Row],[End date]],"m")+1),"Open-ended")</f>
        <v>5</v>
      </c>
      <c r="J675" s="118" t="s">
        <v>48</v>
      </c>
      <c r="K675" s="118" t="s">
        <v>61</v>
      </c>
      <c r="L675" s="118" t="s">
        <v>50</v>
      </c>
      <c r="M675" s="118"/>
      <c r="N675" s="51" t="s">
        <v>903</v>
      </c>
      <c r="O675" s="106">
        <f>IF(Energy[[#This Row],[Currency]]="USD",E675,IF(AND(Energy[[#This Row],[Currency]]="EUR",VLOOKUP(Energy[[#This Row],[ISO]],'EXCH to USD 2022'!A:D,4,FALSE)="N"),(E675/'EXCH to USD 2022'!$F$25),E675/VLOOKUP(C675,'EXCH to USD 2022'!A:F,3,FALSE)))</f>
        <v>80935785.862830728</v>
      </c>
      <c r="P675" s="51"/>
      <c r="Q675" s="51" t="s">
        <v>1507</v>
      </c>
      <c r="R675" s="182">
        <v>44978</v>
      </c>
      <c r="S675" s="51" t="s">
        <v>6</v>
      </c>
      <c r="T675" s="51">
        <v>2</v>
      </c>
    </row>
    <row r="676" spans="1:20" s="66" customFormat="1" ht="135">
      <c r="A676" s="118">
        <f t="shared" si="13"/>
        <v>674</v>
      </c>
      <c r="B676" s="109" t="s">
        <v>1504</v>
      </c>
      <c r="C676" s="109" t="s">
        <v>1505</v>
      </c>
      <c r="D676" s="108" t="s">
        <v>1525</v>
      </c>
      <c r="E676" s="147">
        <v>14000000</v>
      </c>
      <c r="F676" s="51" t="s">
        <v>92</v>
      </c>
      <c r="G676" s="117">
        <v>44774</v>
      </c>
      <c r="H676" s="117">
        <v>44986</v>
      </c>
      <c r="I676" s="119">
        <f>IFERROR(IF(Energy[[#This Row],[Start date]]="","0",DATEDIF(Energy[[#This Row],[Start date]],Energy[[#This Row],[End date]],"m")+1),"Open-ended")</f>
        <v>8</v>
      </c>
      <c r="J676" s="118" t="s">
        <v>70</v>
      </c>
      <c r="K676" s="118" t="s">
        <v>55</v>
      </c>
      <c r="L676" s="118" t="s">
        <v>56</v>
      </c>
      <c r="M676" s="118" t="s">
        <v>1526</v>
      </c>
      <c r="N676" s="51" t="s">
        <v>57</v>
      </c>
      <c r="O676" s="106">
        <f>IF(Energy[[#This Row],[Currency]]="USD",E676,IF(AND(Energy[[#This Row],[Currency]]="EUR",VLOOKUP(Energy[[#This Row],[ISO]],'EXCH to USD 2022'!A:D,4,FALSE)="N"),(E676/'EXCH to USD 2022'!$F$25),E676/VLOOKUP(C676,'EXCH to USD 2022'!A:F,3,FALSE)))</f>
        <v>14715597.429605586</v>
      </c>
      <c r="P676" s="51"/>
      <c r="Q676" s="51" t="s">
        <v>1519</v>
      </c>
      <c r="R676" s="182">
        <v>45055</v>
      </c>
      <c r="S676" s="51" t="s">
        <v>6</v>
      </c>
      <c r="T676" s="51">
        <v>2</v>
      </c>
    </row>
    <row r="677" spans="1:20" s="66" customFormat="1" ht="11.25">
      <c r="A677" s="118">
        <f t="shared" si="13"/>
        <v>675</v>
      </c>
      <c r="B677" s="109" t="s">
        <v>1504</v>
      </c>
      <c r="C677" s="109" t="s">
        <v>1505</v>
      </c>
      <c r="D677" s="108" t="s">
        <v>1527</v>
      </c>
      <c r="E677" s="147">
        <v>2000000</v>
      </c>
      <c r="F677" s="51" t="s">
        <v>92</v>
      </c>
      <c r="G677" s="117">
        <v>44562</v>
      </c>
      <c r="H677" s="117">
        <v>44896</v>
      </c>
      <c r="I677" s="119">
        <f>IFERROR(IF(Energy[[#This Row],[Start date]]="","0",DATEDIF(Energy[[#This Row],[Start date]],Energy[[#This Row],[End date]],"m")+1),"Open-ended")</f>
        <v>12</v>
      </c>
      <c r="J677" s="118" t="s">
        <v>54</v>
      </c>
      <c r="K677" s="118" t="s">
        <v>55</v>
      </c>
      <c r="L677" s="118" t="s">
        <v>98</v>
      </c>
      <c r="M677" s="118"/>
      <c r="N677" s="51" t="s">
        <v>57</v>
      </c>
      <c r="O677" s="106">
        <f>IF(Energy[[#This Row],[Currency]]="USD",E677,IF(AND(Energy[[#This Row],[Currency]]="EUR",VLOOKUP(Energy[[#This Row],[ISO]],'EXCH to USD 2022'!A:D,4,FALSE)="N"),(E677/'EXCH to USD 2022'!$F$25),E677/VLOOKUP(C677,'EXCH to USD 2022'!A:F,3,FALSE)))</f>
        <v>2102228.2042293693</v>
      </c>
      <c r="P677" s="51"/>
      <c r="Q677" s="51" t="s">
        <v>1507</v>
      </c>
      <c r="R677" s="182">
        <v>44978</v>
      </c>
      <c r="S677" s="51" t="s">
        <v>6</v>
      </c>
      <c r="T677" s="51">
        <v>2</v>
      </c>
    </row>
    <row r="678" spans="1:20" s="66" customFormat="1" ht="11.25">
      <c r="A678" s="118">
        <f t="shared" si="13"/>
        <v>676</v>
      </c>
      <c r="B678" s="109" t="s">
        <v>1504</v>
      </c>
      <c r="C678" s="109" t="s">
        <v>1505</v>
      </c>
      <c r="D678" s="108" t="s">
        <v>1527</v>
      </c>
      <c r="E678" s="147">
        <v>3000000</v>
      </c>
      <c r="F678" s="51" t="s">
        <v>92</v>
      </c>
      <c r="G678" s="117">
        <v>44927</v>
      </c>
      <c r="H678" s="117">
        <v>45261</v>
      </c>
      <c r="I678" s="119">
        <f>IFERROR(IF(Energy[[#This Row],[Start date]]="","0",DATEDIF(Energy[[#This Row],[Start date]],Energy[[#This Row],[End date]],"m")+1),"Open-ended")</f>
        <v>12</v>
      </c>
      <c r="J678" s="118" t="s">
        <v>54</v>
      </c>
      <c r="K678" s="118" t="s">
        <v>55</v>
      </c>
      <c r="L678" s="118" t="s">
        <v>98</v>
      </c>
      <c r="M678" s="118"/>
      <c r="N678" s="51" t="s">
        <v>57</v>
      </c>
      <c r="O678" s="106">
        <f>IF(Energy[[#This Row],[Currency]]="USD",E678,IF(AND(Energy[[#This Row],[Currency]]="EUR",VLOOKUP(Energy[[#This Row],[ISO]],'EXCH to USD 2022'!A:D,4,FALSE)="N"),(E678/'EXCH to USD 2022'!$F$25),E678/VLOOKUP(C678,'EXCH to USD 2022'!A:F,3,FALSE)))</f>
        <v>3153342.3063440542</v>
      </c>
      <c r="P678" s="51"/>
      <c r="Q678" s="51" t="s">
        <v>1507</v>
      </c>
      <c r="R678" s="182">
        <v>44978</v>
      </c>
      <c r="S678" s="51" t="s">
        <v>6</v>
      </c>
      <c r="T678" s="51">
        <v>2</v>
      </c>
    </row>
    <row r="679" spans="1:20" s="66" customFormat="1" ht="22.5">
      <c r="A679" s="118">
        <f t="shared" si="13"/>
        <v>677</v>
      </c>
      <c r="B679" s="109" t="s">
        <v>1504</v>
      </c>
      <c r="C679" s="109" t="s">
        <v>1505</v>
      </c>
      <c r="D679" s="108" t="s">
        <v>1528</v>
      </c>
      <c r="E679" s="147">
        <v>500000000</v>
      </c>
      <c r="F679" s="51" t="s">
        <v>92</v>
      </c>
      <c r="G679" s="117">
        <v>44593</v>
      </c>
      <c r="H679" s="117">
        <v>44896</v>
      </c>
      <c r="I679" s="119">
        <f>IFERROR(IF(Energy[[#This Row],[Start date]]="","0",DATEDIF(Energy[[#This Row],[Start date]],Energy[[#This Row],[End date]],"m")+1),"Open-ended")</f>
        <v>11</v>
      </c>
      <c r="J679" s="118" t="s">
        <v>153</v>
      </c>
      <c r="K679" s="118" t="s">
        <v>354</v>
      </c>
      <c r="L679" s="118" t="s">
        <v>101</v>
      </c>
      <c r="M679" s="118"/>
      <c r="N679" s="51" t="s">
        <v>57</v>
      </c>
      <c r="O679" s="106">
        <f>IF(Energy[[#This Row],[Currency]]="USD",E679,IF(AND(Energy[[#This Row],[Currency]]="EUR",VLOOKUP(Energy[[#This Row],[ISO]],'EXCH to USD 2022'!A:D,4,FALSE)="N"),(E679/'EXCH to USD 2022'!$F$25),E679/VLOOKUP(C679,'EXCH to USD 2022'!A:F,3,FALSE)))</f>
        <v>525557051.05734235</v>
      </c>
      <c r="P679" s="51"/>
      <c r="Q679" s="51" t="s">
        <v>1507</v>
      </c>
      <c r="R679" s="182">
        <v>44978</v>
      </c>
      <c r="S679" s="51" t="s">
        <v>6</v>
      </c>
      <c r="T679" s="51">
        <v>2</v>
      </c>
    </row>
    <row r="680" spans="1:20" s="66" customFormat="1" ht="45">
      <c r="A680" s="118">
        <f t="shared" si="13"/>
        <v>678</v>
      </c>
      <c r="B680" s="109" t="s">
        <v>1504</v>
      </c>
      <c r="C680" s="109" t="s">
        <v>1505</v>
      </c>
      <c r="D680" s="158" t="s">
        <v>1529</v>
      </c>
      <c r="E680" s="147">
        <v>0</v>
      </c>
      <c r="F680" s="51" t="s">
        <v>92</v>
      </c>
      <c r="G680" s="117">
        <v>44562</v>
      </c>
      <c r="H680" s="117">
        <v>44896</v>
      </c>
      <c r="I680" s="119">
        <f>IFERROR(IF(Energy[[#This Row],[Start date]]="","0",DATEDIF(Energy[[#This Row],[Start date]],Energy[[#This Row],[End date]],"m")+1),"Open-ended")</f>
        <v>12</v>
      </c>
      <c r="J680" s="118" t="s">
        <v>70</v>
      </c>
      <c r="K680" s="118" t="s">
        <v>55</v>
      </c>
      <c r="L680" s="118" t="s">
        <v>56</v>
      </c>
      <c r="M680" s="118" t="s">
        <v>103</v>
      </c>
      <c r="N680" s="51" t="s">
        <v>57</v>
      </c>
      <c r="O680" s="106">
        <f>IF(Energy[[#This Row],[Currency]]="USD",E680,IF(AND(Energy[[#This Row],[Currency]]="EUR",VLOOKUP(Energy[[#This Row],[ISO]],'EXCH to USD 2022'!A:D,4,FALSE)="N"),(E680/'EXCH to USD 2022'!$F$25),E680/VLOOKUP(C680,'EXCH to USD 2022'!A:F,3,FALSE)))</f>
        <v>0</v>
      </c>
      <c r="P680" s="51"/>
      <c r="Q680" s="51" t="s">
        <v>1507</v>
      </c>
      <c r="R680" s="182">
        <v>44978</v>
      </c>
      <c r="S680" s="51" t="s">
        <v>6</v>
      </c>
      <c r="T680" s="51">
        <v>2</v>
      </c>
    </row>
    <row r="681" spans="1:20" s="66" customFormat="1" ht="33.75">
      <c r="A681" s="118">
        <f t="shared" si="13"/>
        <v>679</v>
      </c>
      <c r="B681" s="109" t="s">
        <v>1504</v>
      </c>
      <c r="C681" s="109" t="s">
        <v>1505</v>
      </c>
      <c r="D681" s="162" t="s">
        <v>1513</v>
      </c>
      <c r="E681" s="181">
        <v>258420000</v>
      </c>
      <c r="F681" s="66" t="s">
        <v>92</v>
      </c>
      <c r="G681" s="117">
        <v>45292</v>
      </c>
      <c r="H681" s="117">
        <v>45657</v>
      </c>
      <c r="I681" s="119">
        <f>IFERROR(IF(Energy[[#This Row],[Start date]]="","0",DATEDIF(Energy[[#This Row],[Start date]],Energy[[#This Row],[End date]],"m")+1),"Open-ended")</f>
        <v>12</v>
      </c>
      <c r="J681" s="66" t="s">
        <v>48</v>
      </c>
      <c r="K681" s="51" t="s">
        <v>61</v>
      </c>
      <c r="L681" s="66" t="s">
        <v>98</v>
      </c>
      <c r="N681" s="51" t="s">
        <v>168</v>
      </c>
      <c r="O681" s="106">
        <f>IF(Energy[[#This Row],[Currency]]="USD",E681,IF(AND(Energy[[#This Row],[Currency]]="EUR",VLOOKUP(Energy[[#This Row],[ISO]],'EXCH to USD 2022'!A:D,4,FALSE)="N"),(E681/'EXCH to USD 2022'!$F$25),E681/VLOOKUP(C681,'EXCH to USD 2022'!A:F,3,FALSE)))</f>
        <v>271628906.26847684</v>
      </c>
      <c r="P681" s="51" t="s">
        <v>1530</v>
      </c>
      <c r="Q681" s="51" t="s">
        <v>1519</v>
      </c>
      <c r="R681" s="182">
        <v>45055</v>
      </c>
      <c r="S681" s="51" t="s">
        <v>6</v>
      </c>
      <c r="T681" s="51">
        <v>3</v>
      </c>
    </row>
    <row r="682" spans="1:20" s="66" customFormat="1" ht="45">
      <c r="A682" s="118">
        <f t="shared" si="13"/>
        <v>680</v>
      </c>
      <c r="B682" s="109" t="s">
        <v>1504</v>
      </c>
      <c r="C682" s="109" t="s">
        <v>1505</v>
      </c>
      <c r="D682" s="162" t="s">
        <v>1531</v>
      </c>
      <c r="E682" s="181">
        <v>95580000</v>
      </c>
      <c r="F682" s="66" t="s">
        <v>92</v>
      </c>
      <c r="G682" s="117">
        <v>45292</v>
      </c>
      <c r="H682" s="117">
        <v>45657</v>
      </c>
      <c r="I682" s="119">
        <f>IFERROR(IF(Energy[[#This Row],[Start date]]="","0",DATEDIF(Energy[[#This Row],[Start date]],Energy[[#This Row],[End date]],"m")+1),"Open-ended")</f>
        <v>12</v>
      </c>
      <c r="J682" s="66" t="s">
        <v>48</v>
      </c>
      <c r="K682" s="51" t="s">
        <v>61</v>
      </c>
      <c r="L682" s="66" t="s">
        <v>98</v>
      </c>
      <c r="N682" s="51" t="s">
        <v>86</v>
      </c>
      <c r="O682" s="106">
        <f>IF(Energy[[#This Row],[Currency]]="USD",E682,IF(AND(Energy[[#This Row],[Currency]]="EUR",VLOOKUP(Energy[[#This Row],[ISO]],'EXCH to USD 2022'!A:D,4,FALSE)="N"),(E682/'EXCH to USD 2022'!$F$25),E682/VLOOKUP(C682,'EXCH to USD 2022'!A:F,3,FALSE)))</f>
        <v>100465485.88012156</v>
      </c>
      <c r="P682" s="51" t="s">
        <v>1530</v>
      </c>
      <c r="Q682" s="51" t="s">
        <v>1519</v>
      </c>
      <c r="R682" s="182">
        <v>45055</v>
      </c>
      <c r="S682" s="51" t="s">
        <v>6</v>
      </c>
      <c r="T682" s="51">
        <v>3</v>
      </c>
    </row>
    <row r="683" spans="1:20" s="66" customFormat="1" ht="33.75">
      <c r="A683" s="118">
        <f t="shared" si="13"/>
        <v>681</v>
      </c>
      <c r="B683" s="109" t="s">
        <v>1504</v>
      </c>
      <c r="C683" s="109" t="s">
        <v>1505</v>
      </c>
      <c r="D683" s="180" t="s">
        <v>1532</v>
      </c>
      <c r="E683" s="147">
        <v>0</v>
      </c>
      <c r="F683" s="66" t="s">
        <v>92</v>
      </c>
      <c r="G683" s="117">
        <v>45292</v>
      </c>
      <c r="H683" s="117">
        <v>45657</v>
      </c>
      <c r="I683" s="119">
        <f>IFERROR(IF(Energy[[#This Row],[Start date]]="","0",DATEDIF(Energy[[#This Row],[Start date]],Energy[[#This Row],[End date]],"m")+1),"Open-ended")</f>
        <v>12</v>
      </c>
      <c r="J683" s="51" t="s">
        <v>48</v>
      </c>
      <c r="K683" s="51" t="s">
        <v>61</v>
      </c>
      <c r="L683" s="51" t="s">
        <v>98</v>
      </c>
      <c r="N683" s="51" t="s">
        <v>86</v>
      </c>
      <c r="O683" s="106">
        <f>IF(Energy[[#This Row],[Currency]]="USD",E683,IF(AND(Energy[[#This Row],[Currency]]="EUR",VLOOKUP(Energy[[#This Row],[ISO]],'EXCH to USD 2022'!A:D,4,FALSE)="N"),(E683/'EXCH to USD 2022'!$F$25),E683/VLOOKUP(C683,'EXCH to USD 2022'!A:F,3,FALSE)))</f>
        <v>0</v>
      </c>
      <c r="P683" s="51" t="s">
        <v>1533</v>
      </c>
      <c r="Q683" s="51" t="s">
        <v>1534</v>
      </c>
      <c r="R683" s="182">
        <v>45034</v>
      </c>
      <c r="S683" s="51" t="s">
        <v>6</v>
      </c>
      <c r="T683" s="51">
        <v>3</v>
      </c>
    </row>
    <row r="684" spans="1:20" s="66" customFormat="1" ht="33.75">
      <c r="A684" s="118">
        <f t="shared" si="13"/>
        <v>682</v>
      </c>
      <c r="B684" s="109" t="s">
        <v>1504</v>
      </c>
      <c r="C684" s="109" t="s">
        <v>1505</v>
      </c>
      <c r="D684" s="162" t="s">
        <v>1535</v>
      </c>
      <c r="E684" s="145">
        <v>28000000</v>
      </c>
      <c r="F684" s="66" t="s">
        <v>92</v>
      </c>
      <c r="G684" s="117">
        <v>45292</v>
      </c>
      <c r="H684" s="117">
        <v>45657</v>
      </c>
      <c r="I684" s="119">
        <f>IFERROR(IF(Energy[[#This Row],[Start date]]="","0",DATEDIF(Energy[[#This Row],[Start date]],Energy[[#This Row],[End date]],"m")+1),"Open-ended")</f>
        <v>12</v>
      </c>
      <c r="J684" s="51" t="s">
        <v>48</v>
      </c>
      <c r="K684" s="51" t="s">
        <v>61</v>
      </c>
      <c r="L684" s="51" t="s">
        <v>98</v>
      </c>
      <c r="N684" s="51" t="s">
        <v>377</v>
      </c>
      <c r="O684" s="106">
        <f>IF(Energy[[#This Row],[Currency]]="USD",E684,IF(AND(Energy[[#This Row],[Currency]]="EUR",VLOOKUP(Energy[[#This Row],[ISO]],'EXCH to USD 2022'!A:D,4,FALSE)="N"),(E684/'EXCH to USD 2022'!$F$25),E684/VLOOKUP(C684,'EXCH to USD 2022'!A:F,3,FALSE)))</f>
        <v>29431194.859211173</v>
      </c>
      <c r="P684" s="51" t="s">
        <v>1536</v>
      </c>
      <c r="Q684" s="51" t="s">
        <v>1534</v>
      </c>
      <c r="R684" s="182">
        <v>45034</v>
      </c>
      <c r="S684" s="51" t="s">
        <v>6</v>
      </c>
      <c r="T684" s="51">
        <v>3</v>
      </c>
    </row>
    <row r="685" spans="1:20" s="66" customFormat="1" ht="33.75">
      <c r="A685" s="118">
        <f t="shared" si="13"/>
        <v>683</v>
      </c>
      <c r="B685" s="109" t="s">
        <v>1504</v>
      </c>
      <c r="C685" s="109" t="s">
        <v>1505</v>
      </c>
      <c r="D685" s="162" t="s">
        <v>1522</v>
      </c>
      <c r="E685" s="145">
        <v>1000000</v>
      </c>
      <c r="F685" s="66" t="s">
        <v>92</v>
      </c>
      <c r="G685" s="117">
        <v>45292</v>
      </c>
      <c r="H685" s="117">
        <v>45657</v>
      </c>
      <c r="I685" s="119">
        <f>IFERROR(IF(Energy[[#This Row],[Start date]]="","0",DATEDIF(Energy[[#This Row],[Start date]],Energy[[#This Row],[End date]],"m")+1),"Open-ended")</f>
        <v>12</v>
      </c>
      <c r="J685" s="51" t="s">
        <v>48</v>
      </c>
      <c r="K685" s="51" t="s">
        <v>61</v>
      </c>
      <c r="L685" s="51" t="s">
        <v>98</v>
      </c>
      <c r="N685" s="51" t="s">
        <v>1537</v>
      </c>
      <c r="O685" s="106">
        <f>IF(Energy[[#This Row],[Currency]]="USD",E685,IF(AND(Energy[[#This Row],[Currency]]="EUR",VLOOKUP(Energy[[#This Row],[ISO]],'EXCH to USD 2022'!A:D,4,FALSE)="N"),(E685/'EXCH to USD 2022'!$F$25),E685/VLOOKUP(C685,'EXCH to USD 2022'!A:F,3,FALSE)))</f>
        <v>1051114.1021146846</v>
      </c>
      <c r="P685" s="51" t="s">
        <v>1536</v>
      </c>
      <c r="Q685" s="51" t="s">
        <v>1534</v>
      </c>
      <c r="R685" s="182">
        <v>45034</v>
      </c>
      <c r="S685" s="51" t="s">
        <v>6</v>
      </c>
      <c r="T685" s="51">
        <v>3</v>
      </c>
    </row>
    <row r="686" spans="1:20" s="66" customFormat="1" ht="33.75">
      <c r="A686" s="118">
        <f t="shared" si="13"/>
        <v>684</v>
      </c>
      <c r="B686" s="109" t="s">
        <v>1504</v>
      </c>
      <c r="C686" s="109" t="s">
        <v>1505</v>
      </c>
      <c r="D686" s="180" t="s">
        <v>1538</v>
      </c>
      <c r="E686" s="147">
        <v>0</v>
      </c>
      <c r="F686" s="66" t="s">
        <v>92</v>
      </c>
      <c r="G686" s="117">
        <v>45292</v>
      </c>
      <c r="H686" s="117">
        <v>45657</v>
      </c>
      <c r="I686" s="119">
        <f>IFERROR(IF(Energy[[#This Row],[Start date]]="","0",DATEDIF(Energy[[#This Row],[Start date]],Energy[[#This Row],[End date]],"m")+1),"Open-ended")</f>
        <v>12</v>
      </c>
      <c r="J686" s="51" t="s">
        <v>48</v>
      </c>
      <c r="K686" s="51" t="s">
        <v>61</v>
      </c>
      <c r="L686" s="51" t="s">
        <v>98</v>
      </c>
      <c r="N686" s="51" t="s">
        <v>1539</v>
      </c>
      <c r="O686" s="106">
        <f>IF(Energy[[#This Row],[Currency]]="USD",E686,IF(AND(Energy[[#This Row],[Currency]]="EUR",VLOOKUP(Energy[[#This Row],[ISO]],'EXCH to USD 2022'!A:D,4,FALSE)="N"),(E686/'EXCH to USD 2022'!$F$25),E686/VLOOKUP(C686,'EXCH to USD 2022'!A:F,3,FALSE)))</f>
        <v>0</v>
      </c>
      <c r="P686" s="51" t="s">
        <v>1533</v>
      </c>
      <c r="Q686" s="51" t="s">
        <v>1534</v>
      </c>
      <c r="R686" s="182">
        <v>45034</v>
      </c>
      <c r="S686" s="51" t="s">
        <v>6</v>
      </c>
      <c r="T686" s="51">
        <v>3</v>
      </c>
    </row>
    <row r="687" spans="1:20" s="66" customFormat="1" ht="141.75" customHeight="1">
      <c r="A687" s="118">
        <f t="shared" si="13"/>
        <v>685</v>
      </c>
      <c r="B687" s="109" t="s">
        <v>1504</v>
      </c>
      <c r="C687" s="109" t="s">
        <v>1505</v>
      </c>
      <c r="D687" s="162" t="s">
        <v>1540</v>
      </c>
      <c r="E687" s="145">
        <v>18000000</v>
      </c>
      <c r="F687" s="66" t="s">
        <v>92</v>
      </c>
      <c r="G687" s="117">
        <v>45292</v>
      </c>
      <c r="H687" s="117">
        <v>45657</v>
      </c>
      <c r="I687" s="119">
        <f>IFERROR(IF(Energy[[#This Row],[Start date]]="","0",DATEDIF(Energy[[#This Row],[Start date]],Energy[[#This Row],[End date]],"m")+1),"Open-ended")</f>
        <v>12</v>
      </c>
      <c r="J687" s="66" t="s">
        <v>54</v>
      </c>
      <c r="K687" s="66" t="s">
        <v>55</v>
      </c>
      <c r="L687" s="66" t="s">
        <v>56</v>
      </c>
      <c r="M687" s="66" t="s">
        <v>103</v>
      </c>
      <c r="N687" s="51" t="s">
        <v>57</v>
      </c>
      <c r="O687" s="106">
        <f>IF(Energy[[#This Row],[Currency]]="USD",E687,IF(AND(Energy[[#This Row],[Currency]]="EUR",VLOOKUP(Energy[[#This Row],[ISO]],'EXCH to USD 2022'!A:D,4,FALSE)="N"),(E687/'EXCH to USD 2022'!$F$25),E687/VLOOKUP(C687,'EXCH to USD 2022'!A:F,3,FALSE)))</f>
        <v>18920053.838064324</v>
      </c>
      <c r="P687" s="51" t="s">
        <v>1536</v>
      </c>
      <c r="Q687" s="51" t="s">
        <v>1534</v>
      </c>
      <c r="R687" s="182">
        <v>45034</v>
      </c>
      <c r="S687" s="51" t="s">
        <v>6</v>
      </c>
      <c r="T687" s="51">
        <v>3</v>
      </c>
    </row>
    <row r="688" spans="1:20" s="66" customFormat="1" ht="51" customHeight="1">
      <c r="A688" s="118">
        <f t="shared" si="13"/>
        <v>686</v>
      </c>
      <c r="B688" s="109" t="s">
        <v>1504</v>
      </c>
      <c r="C688" s="109" t="s">
        <v>1505</v>
      </c>
      <c r="D688" s="162" t="s">
        <v>1520</v>
      </c>
      <c r="E688" s="145">
        <v>7000000</v>
      </c>
      <c r="F688" s="66" t="s">
        <v>92</v>
      </c>
      <c r="G688" s="117">
        <v>45292</v>
      </c>
      <c r="H688" s="117">
        <v>45657</v>
      </c>
      <c r="I688" s="119">
        <f>IFERROR(IF(Energy[[#This Row],[Start date]]="","0",DATEDIF(Energy[[#This Row],[Start date]],Energy[[#This Row],[End date]],"m")+1),"Open-ended")</f>
        <v>12</v>
      </c>
      <c r="J688" s="66" t="s">
        <v>48</v>
      </c>
      <c r="K688" s="66" t="s">
        <v>61</v>
      </c>
      <c r="L688" s="66" t="s">
        <v>264</v>
      </c>
      <c r="M688" s="66" t="s">
        <v>1521</v>
      </c>
      <c r="N688" s="66" t="s">
        <v>57</v>
      </c>
      <c r="O688" s="106">
        <f>IF(Energy[[#This Row],[Currency]]="USD",E688,IF(AND(Energy[[#This Row],[Currency]]="EUR",VLOOKUP(Energy[[#This Row],[ISO]],'EXCH to USD 2022'!A:D,4,FALSE)="N"),(E688/'EXCH to USD 2022'!$F$25),E688/VLOOKUP(C688,'EXCH to USD 2022'!A:F,3,FALSE)))</f>
        <v>7357798.7148027932</v>
      </c>
      <c r="P688" s="51"/>
      <c r="Q688" s="51" t="s">
        <v>1519</v>
      </c>
      <c r="R688" s="182">
        <v>45055</v>
      </c>
      <c r="S688" s="51" t="s">
        <v>6</v>
      </c>
      <c r="T688" s="51">
        <v>3</v>
      </c>
    </row>
    <row r="689" spans="1:20" s="66" customFormat="1" ht="135">
      <c r="A689" s="118">
        <f t="shared" si="13"/>
        <v>687</v>
      </c>
      <c r="B689" s="109" t="s">
        <v>1504</v>
      </c>
      <c r="C689" s="109" t="s">
        <v>1505</v>
      </c>
      <c r="D689" s="162" t="s">
        <v>1541</v>
      </c>
      <c r="E689" s="145">
        <v>17000000</v>
      </c>
      <c r="F689" s="66" t="s">
        <v>92</v>
      </c>
      <c r="G689" s="117">
        <v>45292</v>
      </c>
      <c r="H689" s="117">
        <v>45657</v>
      </c>
      <c r="I689" s="119">
        <f>IFERROR(IF(Energy[[#This Row],[Start date]]="","0",DATEDIF(Energy[[#This Row],[Start date]],Energy[[#This Row],[End date]],"m")+1),"Open-ended")</f>
        <v>12</v>
      </c>
      <c r="J689" s="66" t="s">
        <v>70</v>
      </c>
      <c r="K689" s="66" t="s">
        <v>55</v>
      </c>
      <c r="L689" s="66" t="s">
        <v>56</v>
      </c>
      <c r="M689" s="66" t="s">
        <v>1526</v>
      </c>
      <c r="N689" s="66" t="s">
        <v>57</v>
      </c>
      <c r="O689" s="106">
        <f>IF(Energy[[#This Row],[Currency]]="USD",E689,IF(AND(Energy[[#This Row],[Currency]]="EUR",VLOOKUP(Energy[[#This Row],[ISO]],'EXCH to USD 2022'!A:D,4,FALSE)="N"),(E689/'EXCH to USD 2022'!$F$25),E689/VLOOKUP(C689,'EXCH to USD 2022'!A:F,3,FALSE)))</f>
        <v>17868939.735949639</v>
      </c>
      <c r="P689" s="51"/>
      <c r="Q689" s="51" t="s">
        <v>1519</v>
      </c>
      <c r="R689" s="182">
        <v>45055</v>
      </c>
      <c r="S689" s="51" t="s">
        <v>6</v>
      </c>
      <c r="T689" s="51">
        <v>3</v>
      </c>
    </row>
    <row r="690" spans="1:20" s="66" customFormat="1" ht="22.5">
      <c r="A690" s="118">
        <f>ROW()-2</f>
        <v>688</v>
      </c>
      <c r="B690" s="109" t="s">
        <v>1504</v>
      </c>
      <c r="C690" s="109" t="s">
        <v>1505</v>
      </c>
      <c r="D690" s="108" t="s">
        <v>1542</v>
      </c>
      <c r="E690" s="147">
        <v>7000000</v>
      </c>
      <c r="F690" s="51" t="s">
        <v>92</v>
      </c>
      <c r="G690" s="117">
        <v>45292</v>
      </c>
      <c r="H690" s="117">
        <v>45627</v>
      </c>
      <c r="I690" s="119">
        <f>IFERROR(IF(Energy[[#This Row],[Start date]]="","0",DATEDIF(Energy[[#This Row],[Start date]],Energy[[#This Row],[End date]],"m")+1),"Open-ended")</f>
        <v>12</v>
      </c>
      <c r="J690" s="118" t="s">
        <v>54</v>
      </c>
      <c r="K690" s="118" t="s">
        <v>55</v>
      </c>
      <c r="L690" s="118" t="s">
        <v>98</v>
      </c>
      <c r="N690" s="51" t="s">
        <v>57</v>
      </c>
      <c r="O690" s="106">
        <f>IF(Energy[[#This Row],[Currency]]="USD",E690,IF(AND(Energy[[#This Row],[Currency]]="EUR",VLOOKUP(Energy[[#This Row],[ISO]],'EXCH to USD 2022'!A:D,4,FALSE)="N"),(E690/'EXCH to USD 2022'!$F$25),E690/VLOOKUP(C690,'EXCH to USD 2022'!A:F,3,FALSE)))</f>
        <v>7357798.7148027932</v>
      </c>
      <c r="P690" s="51"/>
      <c r="Q690" s="51" t="s">
        <v>1543</v>
      </c>
      <c r="R690" s="182">
        <v>45055</v>
      </c>
      <c r="S690" s="51" t="s">
        <v>6</v>
      </c>
      <c r="T690" s="66">
        <v>3</v>
      </c>
    </row>
    <row r="691" spans="1:20" s="66" customFormat="1" ht="45">
      <c r="A691" s="118">
        <f t="shared" si="13"/>
        <v>689</v>
      </c>
      <c r="B691" s="109" t="s">
        <v>1544</v>
      </c>
      <c r="C691" s="109" t="s">
        <v>1545</v>
      </c>
      <c r="D691" s="108" t="s">
        <v>1546</v>
      </c>
      <c r="E691" s="145">
        <v>28800000</v>
      </c>
      <c r="F691" s="66" t="s">
        <v>92</v>
      </c>
      <c r="G691" s="117">
        <v>44562</v>
      </c>
      <c r="H691" s="188">
        <v>45261</v>
      </c>
      <c r="I691" s="119">
        <f>IFERROR(IF(Energy[[#This Row],[Start date]]="","0",DATEDIF(Energy[[#This Row],[Start date]],Energy[[#This Row],[End date]],"m")+1),"Open-ended")</f>
        <v>24</v>
      </c>
      <c r="J691" s="66" t="s">
        <v>107</v>
      </c>
      <c r="L691" s="66" t="s">
        <v>98</v>
      </c>
      <c r="N691" s="66" t="s">
        <v>57</v>
      </c>
      <c r="O691" s="106">
        <f>IF(Energy[[#This Row],[Currency]]="USD",E691,IF(AND(Energy[[#This Row],[Currency]]="EUR",VLOOKUP(Energy[[#This Row],[ISO]],'EXCH to USD 2022'!A:D,4,FALSE)="N"),(E691/'EXCH to USD 2022'!$F$25),E691/VLOOKUP(C691,'EXCH to USD 2022'!A:F,3,FALSE)))</f>
        <v>30272086.140902922</v>
      </c>
      <c r="P691" s="118" t="s">
        <v>1547</v>
      </c>
      <c r="Q691" s="66" t="s">
        <v>486</v>
      </c>
      <c r="R691" s="123">
        <v>45002</v>
      </c>
      <c r="S691" s="51" t="s">
        <v>6</v>
      </c>
      <c r="T691" s="51">
        <v>2</v>
      </c>
    </row>
    <row r="692" spans="1:20" s="66" customFormat="1" ht="45">
      <c r="A692" s="118">
        <f t="shared" si="13"/>
        <v>690</v>
      </c>
      <c r="B692" s="109" t="s">
        <v>1544</v>
      </c>
      <c r="C692" s="109" t="s">
        <v>1545</v>
      </c>
      <c r="D692" s="146" t="s">
        <v>1548</v>
      </c>
      <c r="E692" s="145">
        <v>43800000</v>
      </c>
      <c r="F692" s="66" t="s">
        <v>92</v>
      </c>
      <c r="G692" s="117">
        <v>44562</v>
      </c>
      <c r="H692" s="188">
        <v>44652</v>
      </c>
      <c r="I692" s="119">
        <f>IFERROR(IF(Energy[[#This Row],[Start date]]="","0",DATEDIF(Energy[[#This Row],[Start date]],Energy[[#This Row],[End date]],"m")+1),"Open-ended")</f>
        <v>4</v>
      </c>
      <c r="J692" s="66" t="s">
        <v>70</v>
      </c>
      <c r="K692" s="66" t="s">
        <v>55</v>
      </c>
      <c r="L692" s="66" t="s">
        <v>56</v>
      </c>
      <c r="M692" s="66" t="s">
        <v>1549</v>
      </c>
      <c r="N692" s="66" t="s">
        <v>94</v>
      </c>
      <c r="O692" s="106">
        <f>IF(Energy[[#This Row],[Currency]]="USD",E692,IF(AND(Energy[[#This Row],[Currency]]="EUR",VLOOKUP(Energy[[#This Row],[ISO]],'EXCH to USD 2022'!A:D,4,FALSE)="N"),(E692/'EXCH to USD 2022'!$F$25),E692/VLOOKUP(C692,'EXCH to USD 2022'!A:F,3,FALSE)))</f>
        <v>46038797.672623187</v>
      </c>
      <c r="P692" s="118" t="s">
        <v>1550</v>
      </c>
      <c r="Q692" s="103" t="s">
        <v>1551</v>
      </c>
      <c r="R692" s="123">
        <v>45055</v>
      </c>
      <c r="S692" s="51" t="s">
        <v>6</v>
      </c>
      <c r="T692" s="51">
        <v>2</v>
      </c>
    </row>
    <row r="693" spans="1:20" s="66" customFormat="1" ht="101.25">
      <c r="A693" s="118">
        <f t="shared" si="13"/>
        <v>691</v>
      </c>
      <c r="B693" s="109" t="s">
        <v>1544</v>
      </c>
      <c r="C693" s="109" t="s">
        <v>1545</v>
      </c>
      <c r="D693" s="108" t="s">
        <v>1552</v>
      </c>
      <c r="E693" s="145">
        <v>53060000</v>
      </c>
      <c r="F693" s="66" t="s">
        <v>92</v>
      </c>
      <c r="G693" s="117">
        <v>44835</v>
      </c>
      <c r="H693" s="188">
        <v>45017</v>
      </c>
      <c r="I693" s="119">
        <f>IFERROR(IF(Energy[[#This Row],[Start date]]="","0",DATEDIF(Energy[[#This Row],[Start date]],Energy[[#This Row],[End date]],"m")+1),"Open-ended")</f>
        <v>7</v>
      </c>
      <c r="J693" s="66" t="s">
        <v>54</v>
      </c>
      <c r="K693" s="66" t="s">
        <v>239</v>
      </c>
      <c r="L693" s="66" t="s">
        <v>98</v>
      </c>
      <c r="M693" s="66" t="s">
        <v>1553</v>
      </c>
      <c r="N693" s="66" t="s">
        <v>86</v>
      </c>
      <c r="O693" s="106">
        <f>IF(Energy[[#This Row],[Currency]]="USD",E693,IF(AND(Energy[[#This Row],[Currency]]="EUR",VLOOKUP(Energy[[#This Row],[ISO]],'EXCH to USD 2022'!A:D,4,FALSE)="N"),(E693/'EXCH to USD 2022'!$F$25),E693/VLOOKUP(C693,'EXCH to USD 2022'!A:F,3,FALSE)))</f>
        <v>55772114.258205168</v>
      </c>
      <c r="P693" s="118" t="s">
        <v>1554</v>
      </c>
      <c r="Q693" s="66" t="s">
        <v>1555</v>
      </c>
      <c r="R693" s="123">
        <v>45002</v>
      </c>
      <c r="S693" s="51" t="s">
        <v>6</v>
      </c>
      <c r="T693" s="51">
        <v>2</v>
      </c>
    </row>
    <row r="694" spans="1:20" s="66" customFormat="1" ht="45">
      <c r="A694" s="118">
        <f t="shared" si="13"/>
        <v>692</v>
      </c>
      <c r="B694" s="109" t="s">
        <v>1544</v>
      </c>
      <c r="C694" s="109" t="s">
        <v>1545</v>
      </c>
      <c r="D694" s="108" t="s">
        <v>1556</v>
      </c>
      <c r="E694" s="145">
        <v>7000000</v>
      </c>
      <c r="F694" s="66" t="s">
        <v>92</v>
      </c>
      <c r="G694" s="188">
        <v>44562</v>
      </c>
      <c r="H694" s="188">
        <v>44652</v>
      </c>
      <c r="I694" s="119">
        <f>IFERROR(IF(Energy[[#This Row],[Start date]]="","0",DATEDIF(Energy[[#This Row],[Start date]],Energy[[#This Row],[End date]],"m")+1),"Open-ended")</f>
        <v>4</v>
      </c>
      <c r="J694" s="66" t="s">
        <v>48</v>
      </c>
      <c r="K694" s="66" t="s">
        <v>61</v>
      </c>
      <c r="L694" s="66" t="s">
        <v>98</v>
      </c>
      <c r="M694" s="66" t="s">
        <v>1557</v>
      </c>
      <c r="N694" s="66" t="s">
        <v>78</v>
      </c>
      <c r="O694" s="106">
        <f>IF(Energy[[#This Row],[Currency]]="USD",E694,IF(AND(Energy[[#This Row],[Currency]]="EUR",VLOOKUP(Energy[[#This Row],[ISO]],'EXCH to USD 2022'!A:D,4,FALSE)="N"),(E694/'EXCH to USD 2022'!$F$25),E694/VLOOKUP(C694,'EXCH to USD 2022'!A:F,3,FALSE)))</f>
        <v>7357798.7148027932</v>
      </c>
      <c r="P694" s="118" t="s">
        <v>1558</v>
      </c>
      <c r="Q694" s="66" t="s">
        <v>486</v>
      </c>
      <c r="R694" s="123">
        <v>45002</v>
      </c>
      <c r="S694" s="51" t="s">
        <v>6</v>
      </c>
      <c r="T694" s="51">
        <v>2</v>
      </c>
    </row>
    <row r="695" spans="1:20" s="66" customFormat="1" ht="56.25">
      <c r="A695" s="118">
        <f t="shared" si="13"/>
        <v>693</v>
      </c>
      <c r="B695" s="109" t="s">
        <v>1544</v>
      </c>
      <c r="C695" s="109" t="s">
        <v>1545</v>
      </c>
      <c r="D695" s="108" t="s">
        <v>1559</v>
      </c>
      <c r="E695" s="147">
        <v>0</v>
      </c>
      <c r="F695" s="66" t="s">
        <v>92</v>
      </c>
      <c r="G695" s="188">
        <v>44562</v>
      </c>
      <c r="H695" s="201"/>
      <c r="I695" s="119" t="str">
        <f>IFERROR(IF(Energy[[#This Row],[Start date]]="","0",DATEDIF(Energy[[#This Row],[Start date]],Energy[[#This Row],[End date]],"m")+1),"Open-ended")</f>
        <v>Open-ended</v>
      </c>
      <c r="J695" s="66" t="s">
        <v>70</v>
      </c>
      <c r="K695" s="66" t="s">
        <v>55</v>
      </c>
      <c r="L695" s="66" t="s">
        <v>56</v>
      </c>
      <c r="M695" s="66" t="s">
        <v>103</v>
      </c>
      <c r="N695" s="66" t="s">
        <v>86</v>
      </c>
      <c r="O695" s="106">
        <f>IF(Energy[[#This Row],[Currency]]="USD",E695,IF(AND(Energy[[#This Row],[Currency]]="EUR",VLOOKUP(Energy[[#This Row],[ISO]],'EXCH to USD 2022'!A:D,4,FALSE)="N"),(E695/'EXCH to USD 2022'!$F$25),E695/VLOOKUP(C695,'EXCH to USD 2022'!A:F,3,FALSE)))</f>
        <v>0</v>
      </c>
      <c r="P695" s="118"/>
      <c r="R695" s="123">
        <v>44904</v>
      </c>
      <c r="S695" s="51" t="s">
        <v>6</v>
      </c>
      <c r="T695" s="51">
        <v>1</v>
      </c>
    </row>
    <row r="696" spans="1:20" s="66" customFormat="1" ht="67.5">
      <c r="A696" s="118">
        <f t="shared" si="13"/>
        <v>694</v>
      </c>
      <c r="B696" s="109" t="s">
        <v>1544</v>
      </c>
      <c r="C696" s="109" t="s">
        <v>1545</v>
      </c>
      <c r="D696" s="108" t="s">
        <v>1560</v>
      </c>
      <c r="E696" s="145">
        <v>162600000</v>
      </c>
      <c r="F696" s="66" t="s">
        <v>92</v>
      </c>
      <c r="G696" s="188">
        <v>44562</v>
      </c>
      <c r="H696" s="188">
        <v>44652</v>
      </c>
      <c r="I696" s="119">
        <f>IFERROR(IF(Energy[[#This Row],[Start date]]="","0",DATEDIF(Energy[[#This Row],[Start date]],Energy[[#This Row],[End date]],"m")+1),"Open-ended")</f>
        <v>4</v>
      </c>
      <c r="J696" s="66" t="s">
        <v>48</v>
      </c>
      <c r="K696" s="66" t="s">
        <v>61</v>
      </c>
      <c r="L696" s="66" t="s">
        <v>50</v>
      </c>
      <c r="N696" s="66" t="s">
        <v>86</v>
      </c>
      <c r="O696" s="106">
        <f>IF(Energy[[#This Row],[Currency]]="USD",E696,IF(AND(Energy[[#This Row],[Currency]]="EUR",VLOOKUP(Energy[[#This Row],[ISO]],'EXCH to USD 2022'!A:D,4,FALSE)="N"),(E696/'EXCH to USD 2022'!$F$25),E696/VLOOKUP(C696,'EXCH to USD 2022'!A:F,3,FALSE)))</f>
        <v>170911153.00384775</v>
      </c>
      <c r="P696" s="118" t="s">
        <v>1561</v>
      </c>
      <c r="Q696" s="66" t="s">
        <v>486</v>
      </c>
      <c r="R696" s="123">
        <v>45002</v>
      </c>
      <c r="S696" s="51" t="s">
        <v>6</v>
      </c>
      <c r="T696" s="51">
        <v>2</v>
      </c>
    </row>
    <row r="697" spans="1:20" s="66" customFormat="1" ht="56.25">
      <c r="A697" s="118">
        <f t="shared" si="13"/>
        <v>695</v>
      </c>
      <c r="B697" s="109" t="s">
        <v>1544</v>
      </c>
      <c r="C697" s="109" t="s">
        <v>1545</v>
      </c>
      <c r="D697" s="158" t="s">
        <v>1562</v>
      </c>
      <c r="E697" s="145">
        <v>27400000</v>
      </c>
      <c r="F697" s="66" t="s">
        <v>92</v>
      </c>
      <c r="G697" s="188">
        <v>44562</v>
      </c>
      <c r="H697" s="188">
        <v>44652</v>
      </c>
      <c r="I697" s="119">
        <f>IFERROR(IF(Energy[[#This Row],[Start date]]="","0",DATEDIF(Energy[[#This Row],[Start date]],Energy[[#This Row],[End date]],"m")+1),"Open-ended")</f>
        <v>4</v>
      </c>
      <c r="J697" s="66" t="s">
        <v>48</v>
      </c>
      <c r="K697" s="66" t="s">
        <v>61</v>
      </c>
      <c r="L697" s="66" t="s">
        <v>98</v>
      </c>
      <c r="M697" s="66" t="s">
        <v>1563</v>
      </c>
      <c r="N697" s="66" t="s">
        <v>78</v>
      </c>
      <c r="O697" s="106">
        <f>IF(Energy[[#This Row],[Currency]]="USD",E697,IF(AND(Energy[[#This Row],[Currency]]="EUR",VLOOKUP(Energy[[#This Row],[ISO]],'EXCH to USD 2022'!A:D,4,FALSE)="N"),(E697/'EXCH to USD 2022'!$F$25),E697/VLOOKUP(C697,'EXCH to USD 2022'!A:F,3,FALSE)))</f>
        <v>28800526.39794236</v>
      </c>
      <c r="P697" s="118" t="s">
        <v>1564</v>
      </c>
      <c r="Q697" s="66" t="s">
        <v>486</v>
      </c>
      <c r="R697" s="123">
        <v>45002</v>
      </c>
      <c r="S697" s="51" t="s">
        <v>6</v>
      </c>
      <c r="T697" s="51">
        <v>2</v>
      </c>
    </row>
    <row r="698" spans="1:20" s="66" customFormat="1" ht="135">
      <c r="A698" s="118">
        <f t="shared" si="13"/>
        <v>696</v>
      </c>
      <c r="B698" s="109" t="s">
        <v>1544</v>
      </c>
      <c r="C698" s="109" t="s">
        <v>1545</v>
      </c>
      <c r="D698" s="158" t="s">
        <v>1565</v>
      </c>
      <c r="E698" s="145">
        <v>54500000</v>
      </c>
      <c r="F698" s="66" t="s">
        <v>92</v>
      </c>
      <c r="G698" s="188">
        <v>44743</v>
      </c>
      <c r="H698" s="188">
        <v>45017</v>
      </c>
      <c r="I698" s="119">
        <f>IFERROR(IF(Energy[[#This Row],[Start date]]="","0",DATEDIF(Energy[[#This Row],[Start date]],Energy[[#This Row],[End date]],"m")+1),"Open-ended")</f>
        <v>10</v>
      </c>
      <c r="J698" s="66" t="s">
        <v>54</v>
      </c>
      <c r="K698" s="66" t="s">
        <v>239</v>
      </c>
      <c r="L698" s="66" t="s">
        <v>50</v>
      </c>
      <c r="M698" s="66" t="s">
        <v>1566</v>
      </c>
      <c r="N698" s="66" t="s">
        <v>78</v>
      </c>
      <c r="O698" s="106">
        <f>IF(Energy[[#This Row],[Currency]]="USD",E698,IF(AND(Energy[[#This Row],[Currency]]="EUR",VLOOKUP(Energy[[#This Row],[ISO]],'EXCH to USD 2022'!A:D,4,FALSE)="N"),(E698/'EXCH to USD 2022'!$F$25),E698/VLOOKUP(C698,'EXCH to USD 2022'!A:F,3,FALSE)))</f>
        <v>57285718.565250315</v>
      </c>
      <c r="P698" s="118" t="s">
        <v>1567</v>
      </c>
      <c r="Q698" s="66" t="s">
        <v>1555</v>
      </c>
      <c r="R698" s="123">
        <v>45002</v>
      </c>
      <c r="S698" s="51" t="s">
        <v>6</v>
      </c>
      <c r="T698" s="51">
        <v>2</v>
      </c>
    </row>
    <row r="699" spans="1:20" s="66" customFormat="1" ht="78.75">
      <c r="A699" s="118">
        <f t="shared" si="13"/>
        <v>697</v>
      </c>
      <c r="B699" s="109" t="s">
        <v>1544</v>
      </c>
      <c r="C699" s="109" t="s">
        <v>1545</v>
      </c>
      <c r="D699" s="146" t="s">
        <v>1568</v>
      </c>
      <c r="E699" s="145">
        <v>255070000</v>
      </c>
      <c r="F699" s="66" t="s">
        <v>92</v>
      </c>
      <c r="G699" s="188">
        <v>44835</v>
      </c>
      <c r="H699" s="188">
        <v>45017</v>
      </c>
      <c r="I699" s="119">
        <f>IFERROR(IF(Energy[[#This Row],[Start date]]="","0",DATEDIF(Energy[[#This Row],[Start date]],Energy[[#This Row],[End date]],"m")+1),"Open-ended")</f>
        <v>7</v>
      </c>
      <c r="J699" s="66" t="s">
        <v>48</v>
      </c>
      <c r="K699" s="66" t="s">
        <v>61</v>
      </c>
      <c r="L699" s="66" t="s">
        <v>50</v>
      </c>
      <c r="N699" s="66" t="s">
        <v>888</v>
      </c>
      <c r="O699" s="106">
        <f>IF(Energy[[#This Row],[Currency]]="USD",E699,IF(AND(Energy[[#This Row],[Currency]]="EUR",VLOOKUP(Energy[[#This Row],[ISO]],'EXCH to USD 2022'!A:D,4,FALSE)="N"),(E699/'EXCH to USD 2022'!$F$25),E699/VLOOKUP(C699,'EXCH to USD 2022'!A:F,3,FALSE)))</f>
        <v>268107674.02639264</v>
      </c>
      <c r="P699" s="118" t="s">
        <v>1569</v>
      </c>
      <c r="Q699" s="66" t="s">
        <v>1555</v>
      </c>
      <c r="R699" s="123">
        <v>44904</v>
      </c>
      <c r="S699" s="51" t="s">
        <v>6</v>
      </c>
      <c r="T699" s="51">
        <v>1</v>
      </c>
    </row>
    <row r="700" spans="1:20" s="66" customFormat="1" ht="78.75">
      <c r="A700" s="118">
        <f t="shared" si="13"/>
        <v>698</v>
      </c>
      <c r="B700" s="109" t="s">
        <v>1544</v>
      </c>
      <c r="C700" s="109" t="s">
        <v>1545</v>
      </c>
      <c r="D700" s="162" t="s">
        <v>1570</v>
      </c>
      <c r="E700" s="145">
        <v>70000000</v>
      </c>
      <c r="F700" s="66" t="s">
        <v>92</v>
      </c>
      <c r="G700" s="188">
        <v>44835</v>
      </c>
      <c r="H700" s="188">
        <v>45017</v>
      </c>
      <c r="I700" s="119">
        <f>IFERROR(IF(Energy[[#This Row],[Start date]]="","0",DATEDIF(Energy[[#This Row],[Start date]],Energy[[#This Row],[End date]],"m")+1),"Open-ended")</f>
        <v>7</v>
      </c>
      <c r="J700" s="66" t="s">
        <v>48</v>
      </c>
      <c r="K700" s="66" t="s">
        <v>61</v>
      </c>
      <c r="L700" s="66" t="s">
        <v>50</v>
      </c>
      <c r="N700" s="66" t="s">
        <v>1571</v>
      </c>
      <c r="O700" s="106">
        <f>IF(Energy[[#This Row],[Currency]]="USD",E700,IF(AND(Energy[[#This Row],[Currency]]="EUR",VLOOKUP(Energy[[#This Row],[ISO]],'EXCH to USD 2022'!A:D,4,FALSE)="N"),(E700/'EXCH to USD 2022'!$F$25),E700/VLOOKUP(C700,'EXCH to USD 2022'!A:F,3,FALSE)))</f>
        <v>73577987.148027927</v>
      </c>
      <c r="P700" s="118" t="s">
        <v>1572</v>
      </c>
      <c r="Q700" s="66" t="s">
        <v>1555</v>
      </c>
      <c r="R700" s="123">
        <v>45002</v>
      </c>
      <c r="S700" s="51" t="s">
        <v>6</v>
      </c>
      <c r="T700" s="51">
        <v>2</v>
      </c>
    </row>
    <row r="701" spans="1:20" s="66" customFormat="1" ht="247.5">
      <c r="A701" s="118">
        <f t="shared" si="13"/>
        <v>699</v>
      </c>
      <c r="B701" s="109" t="s">
        <v>1544</v>
      </c>
      <c r="C701" s="109" t="s">
        <v>1545</v>
      </c>
      <c r="D701" s="183" t="s">
        <v>1573</v>
      </c>
      <c r="E701" s="50">
        <v>0</v>
      </c>
      <c r="F701" s="66" t="s">
        <v>92</v>
      </c>
      <c r="G701" s="188">
        <v>44562</v>
      </c>
      <c r="H701" s="188">
        <v>44896</v>
      </c>
      <c r="I701" s="119">
        <f>IFERROR(IF(Energy[[#This Row],[Start date]]="","0",DATEDIF(Energy[[#This Row],[Start date]],Energy[[#This Row],[End date]],"m")+1),"Open-ended")</f>
        <v>12</v>
      </c>
      <c r="J701" s="66" t="s">
        <v>70</v>
      </c>
      <c r="K701" s="66" t="s">
        <v>55</v>
      </c>
      <c r="L701" s="66" t="s">
        <v>56</v>
      </c>
      <c r="M701" s="66" t="s">
        <v>1574</v>
      </c>
      <c r="N701" s="66" t="s">
        <v>86</v>
      </c>
      <c r="O701" s="106">
        <f>IF(Energy[[#This Row],[Currency]]="USD",E701,IF(AND(Energy[[#This Row],[Currency]]="EUR",VLOOKUP(Energy[[#This Row],[ISO]],'EXCH to USD 2022'!A:D,4,FALSE)="N"),(E701/'EXCH to USD 2022'!$F$25),E701/VLOOKUP(C701,'EXCH to USD 2022'!A:F,3,FALSE)))</f>
        <v>0</v>
      </c>
      <c r="P701" s="118"/>
      <c r="Q701" s="66" t="s">
        <v>486</v>
      </c>
      <c r="R701" s="123">
        <v>44904</v>
      </c>
      <c r="S701" s="51" t="s">
        <v>6</v>
      </c>
      <c r="T701" s="51">
        <v>1</v>
      </c>
    </row>
    <row r="702" spans="1:20" s="66" customFormat="1" ht="45">
      <c r="A702" s="118">
        <f t="shared" si="13"/>
        <v>700</v>
      </c>
      <c r="B702" s="109" t="s">
        <v>1544</v>
      </c>
      <c r="C702" s="109" t="s">
        <v>1545</v>
      </c>
      <c r="D702" s="183" t="s">
        <v>1575</v>
      </c>
      <c r="E702" s="50">
        <v>20500000</v>
      </c>
      <c r="F702" s="147" t="s">
        <v>92</v>
      </c>
      <c r="G702" s="117">
        <v>44501</v>
      </c>
      <c r="H702" s="117">
        <v>44896</v>
      </c>
      <c r="I702" s="119">
        <f>IFERROR(IF(Energy[[#This Row],[Start date]]="","0",DATEDIF(Energy[[#This Row],[Start date]],Energy[[#This Row],[End date]],"m")+1),"Open-ended")</f>
        <v>14</v>
      </c>
      <c r="J702" s="66" t="s">
        <v>70</v>
      </c>
      <c r="K702" s="66" t="s">
        <v>55</v>
      </c>
      <c r="L702" s="66" t="s">
        <v>56</v>
      </c>
      <c r="N702" s="66" t="s">
        <v>86</v>
      </c>
      <c r="O702" s="106">
        <f>IF(Energy[[#This Row],[Currency]]="USD",E702,IF(AND(Energy[[#This Row],[Currency]]="EUR",VLOOKUP(Energy[[#This Row],[ISO]],'EXCH to USD 2022'!A:D,4,FALSE)="N"),(E702/'EXCH to USD 2022'!$F$25),E702/VLOOKUP(C702,'EXCH to USD 2022'!A:F,3,FALSE)))</f>
        <v>21547839.093351036</v>
      </c>
      <c r="P702" s="118" t="s">
        <v>1576</v>
      </c>
      <c r="Q702" s="103" t="s">
        <v>1577</v>
      </c>
      <c r="R702" s="153">
        <v>45002</v>
      </c>
      <c r="S702" s="51" t="s">
        <v>6</v>
      </c>
      <c r="T702" s="51">
        <v>2</v>
      </c>
    </row>
    <row r="703" spans="1:20" s="66" customFormat="1" ht="33.75">
      <c r="A703" s="118">
        <f t="shared" si="13"/>
        <v>701</v>
      </c>
      <c r="B703" s="109" t="s">
        <v>1544</v>
      </c>
      <c r="C703" s="109" t="s">
        <v>1545</v>
      </c>
      <c r="D703" s="108" t="s">
        <v>1578</v>
      </c>
      <c r="E703" s="50">
        <v>4800000</v>
      </c>
      <c r="F703" s="147" t="s">
        <v>92</v>
      </c>
      <c r="G703" s="117">
        <v>44774</v>
      </c>
      <c r="H703" s="117">
        <v>44896</v>
      </c>
      <c r="I703" s="119">
        <f>IFERROR(IF(Energy[[#This Row],[Start date]]="","0",DATEDIF(Energy[[#This Row],[Start date]],Energy[[#This Row],[End date]],"m")+1),"Open-ended")</f>
        <v>5</v>
      </c>
      <c r="J703" s="66" t="s">
        <v>54</v>
      </c>
      <c r="K703" s="66" t="s">
        <v>55</v>
      </c>
      <c r="L703" s="66" t="s">
        <v>98</v>
      </c>
      <c r="N703" s="66" t="s">
        <v>1571</v>
      </c>
      <c r="O703" s="106">
        <f>IF(Energy[[#This Row],[Currency]]="USD",E703,IF(AND(Energy[[#This Row],[Currency]]="EUR",VLOOKUP(Energy[[#This Row],[ISO]],'EXCH to USD 2022'!A:D,4,FALSE)="N"),(E703/'EXCH to USD 2022'!$F$25),E703/VLOOKUP(C703,'EXCH to USD 2022'!A:F,3,FALSE)))</f>
        <v>5045347.6901504863</v>
      </c>
      <c r="P703" s="118" t="s">
        <v>1579</v>
      </c>
      <c r="Q703" s="51"/>
      <c r="R703" s="153">
        <v>45002</v>
      </c>
      <c r="S703" s="51" t="s">
        <v>6</v>
      </c>
      <c r="T703" s="51">
        <v>2</v>
      </c>
    </row>
    <row r="704" spans="1:20" s="66" customFormat="1" ht="33.75">
      <c r="A704" s="118">
        <f t="shared" si="13"/>
        <v>702</v>
      </c>
      <c r="B704" s="109" t="s">
        <v>1544</v>
      </c>
      <c r="C704" s="109" t="s">
        <v>1545</v>
      </c>
      <c r="D704" s="108" t="s">
        <v>1580</v>
      </c>
      <c r="E704" s="50">
        <v>123600000</v>
      </c>
      <c r="F704" s="147" t="s">
        <v>92</v>
      </c>
      <c r="G704" s="117">
        <v>44835</v>
      </c>
      <c r="H704" s="117">
        <v>45017</v>
      </c>
      <c r="I704" s="119">
        <f>IFERROR(IF(Energy[[#This Row],[Start date]]="","0",DATEDIF(Energy[[#This Row],[Start date]],Energy[[#This Row],[End date]],"m")+1),"Open-ended")</f>
        <v>7</v>
      </c>
      <c r="J704" s="66" t="s">
        <v>48</v>
      </c>
      <c r="K704" s="66" t="s">
        <v>61</v>
      </c>
      <c r="L704" s="66" t="s">
        <v>101</v>
      </c>
      <c r="N704" s="66" t="s">
        <v>86</v>
      </c>
      <c r="O704" s="106">
        <f>IF(Energy[[#This Row],[Currency]]="USD",E704,IF(AND(Energy[[#This Row],[Currency]]="EUR",VLOOKUP(Energy[[#This Row],[ISO]],'EXCH to USD 2022'!A:D,4,FALSE)="N"),(E704/'EXCH to USD 2022'!$F$25),E704/VLOOKUP(C704,'EXCH to USD 2022'!A:F,3,FALSE)))</f>
        <v>129917703.02137503</v>
      </c>
      <c r="P704" s="118" t="s">
        <v>1581</v>
      </c>
      <c r="Q704" s="51"/>
      <c r="R704" s="153">
        <v>45002</v>
      </c>
      <c r="S704" s="51" t="s">
        <v>6</v>
      </c>
      <c r="T704" s="51">
        <v>2</v>
      </c>
    </row>
    <row r="705" spans="1:20" s="66" customFormat="1" ht="78.75">
      <c r="A705" s="118">
        <f t="shared" si="13"/>
        <v>703</v>
      </c>
      <c r="B705" s="109" t="s">
        <v>1544</v>
      </c>
      <c r="C705" s="109" t="s">
        <v>1545</v>
      </c>
      <c r="D705" s="108" t="s">
        <v>1582</v>
      </c>
      <c r="E705" s="50">
        <v>67100000</v>
      </c>
      <c r="F705" s="147" t="s">
        <v>92</v>
      </c>
      <c r="G705" s="117">
        <v>44835</v>
      </c>
      <c r="H705" s="117">
        <v>45017</v>
      </c>
      <c r="I705" s="119">
        <f>IFERROR(IF(Energy[[#This Row],[Start date]]="","0",DATEDIF(Energy[[#This Row],[Start date]],Energy[[#This Row],[End date]],"m")+1),"Open-ended")</f>
        <v>7</v>
      </c>
      <c r="J705" s="66" t="s">
        <v>54</v>
      </c>
      <c r="K705" s="66" t="s">
        <v>239</v>
      </c>
      <c r="L705" s="66" t="s">
        <v>98</v>
      </c>
      <c r="N705" s="66" t="s">
        <v>86</v>
      </c>
      <c r="O705" s="106">
        <f>IF(Energy[[#This Row],[Currency]]="USD",E705,IF(AND(Energy[[#This Row],[Currency]]="EUR",VLOOKUP(Energy[[#This Row],[ISO]],'EXCH to USD 2022'!A:D,4,FALSE)="N"),(E705/'EXCH to USD 2022'!$F$25),E705/VLOOKUP(C705,'EXCH to USD 2022'!A:F,3,FALSE)))</f>
        <v>70529756.251895338</v>
      </c>
      <c r="P705" s="118" t="s">
        <v>1583</v>
      </c>
      <c r="Q705" s="51"/>
      <c r="R705" s="153">
        <v>45002</v>
      </c>
      <c r="S705" s="51" t="s">
        <v>6</v>
      </c>
      <c r="T705" s="51">
        <v>2</v>
      </c>
    </row>
    <row r="706" spans="1:20" s="66" customFormat="1" ht="78.75">
      <c r="A706" s="118">
        <f t="shared" si="13"/>
        <v>704</v>
      </c>
      <c r="B706" s="109" t="s">
        <v>1544</v>
      </c>
      <c r="C706" s="109" t="s">
        <v>1545</v>
      </c>
      <c r="D706" s="108" t="s">
        <v>1584</v>
      </c>
      <c r="E706" s="50">
        <v>257100000</v>
      </c>
      <c r="F706" s="147" t="s">
        <v>92</v>
      </c>
      <c r="G706" s="117">
        <v>44835</v>
      </c>
      <c r="H706" s="117">
        <v>44986</v>
      </c>
      <c r="I706" s="119">
        <f>IFERROR(IF(Energy[[#This Row],[Start date]]="","0",DATEDIF(Energy[[#This Row],[Start date]],Energy[[#This Row],[End date]],"m")+1),"Open-ended")</f>
        <v>6</v>
      </c>
      <c r="J706" s="66" t="s">
        <v>54</v>
      </c>
      <c r="K706" s="66" t="s">
        <v>239</v>
      </c>
      <c r="L706" s="66" t="s">
        <v>101</v>
      </c>
      <c r="N706" s="66" t="s">
        <v>86</v>
      </c>
      <c r="O706" s="106">
        <f>IF(Energy[[#This Row],[Currency]]="USD",E706,IF(AND(Energy[[#This Row],[Currency]]="EUR",VLOOKUP(Energy[[#This Row],[ISO]],'EXCH to USD 2022'!A:D,4,FALSE)="N"),(E706/'EXCH to USD 2022'!$F$25),E706/VLOOKUP(C706,'EXCH to USD 2022'!A:F,3,FALSE)))</f>
        <v>270241435.65368545</v>
      </c>
      <c r="P706" s="118" t="s">
        <v>1585</v>
      </c>
      <c r="Q706" s="51"/>
      <c r="R706" s="153">
        <v>45002</v>
      </c>
      <c r="S706" s="51" t="s">
        <v>6</v>
      </c>
      <c r="T706" s="51">
        <v>2</v>
      </c>
    </row>
    <row r="707" spans="1:20" s="66" customFormat="1" ht="56.25">
      <c r="A707" s="118">
        <f t="shared" si="13"/>
        <v>705</v>
      </c>
      <c r="B707" s="109" t="s">
        <v>1544</v>
      </c>
      <c r="C707" s="109" t="s">
        <v>1545</v>
      </c>
      <c r="D707" s="108" t="s">
        <v>1586</v>
      </c>
      <c r="E707" s="50">
        <v>83000000</v>
      </c>
      <c r="F707" s="147" t="s">
        <v>92</v>
      </c>
      <c r="G707" s="117">
        <v>44866</v>
      </c>
      <c r="H707" s="117">
        <v>45047</v>
      </c>
      <c r="I707" s="119">
        <f>IFERROR(IF(Energy[[#This Row],[Start date]]="","0",DATEDIF(Energy[[#This Row],[Start date]],Energy[[#This Row],[End date]],"m")+1),"Open-ended")</f>
        <v>7</v>
      </c>
      <c r="J707" s="66" t="s">
        <v>70</v>
      </c>
      <c r="K707" s="66" t="s">
        <v>55</v>
      </c>
      <c r="L707" s="66" t="s">
        <v>56</v>
      </c>
      <c r="M707" s="66" t="s">
        <v>1587</v>
      </c>
      <c r="N707" s="66" t="s">
        <v>86</v>
      </c>
      <c r="O707" s="106">
        <f>IF(Energy[[#This Row],[Currency]]="USD",E707,IF(AND(Energy[[#This Row],[Currency]]="EUR",VLOOKUP(Energy[[#This Row],[ISO]],'EXCH to USD 2022'!A:D,4,FALSE)="N"),(E707/'EXCH to USD 2022'!$F$25),E707/VLOOKUP(C707,'EXCH to USD 2022'!A:F,3,FALSE)))</f>
        <v>87242470.475518838</v>
      </c>
      <c r="P707" s="118" t="s">
        <v>1588</v>
      </c>
      <c r="Q707" s="51"/>
      <c r="R707" s="153">
        <v>45002</v>
      </c>
      <c r="S707" s="51" t="s">
        <v>6</v>
      </c>
      <c r="T707" s="51">
        <v>2</v>
      </c>
    </row>
    <row r="708" spans="1:20" s="66" customFormat="1" ht="45">
      <c r="A708" s="118">
        <f>ROW()-2</f>
        <v>706</v>
      </c>
      <c r="B708" s="109" t="s">
        <v>1544</v>
      </c>
      <c r="C708" s="109" t="s">
        <v>1545</v>
      </c>
      <c r="D708" s="108" t="s">
        <v>1589</v>
      </c>
      <c r="E708" s="50">
        <v>81000000</v>
      </c>
      <c r="F708" s="147" t="s">
        <v>92</v>
      </c>
      <c r="G708" s="117">
        <v>44562</v>
      </c>
      <c r="H708" s="117">
        <v>45017</v>
      </c>
      <c r="I708" s="119">
        <f>IFERROR(IF(Energy[[#This Row],[Start date]]="","0",DATEDIF(Energy[[#This Row],[Start date]],Energy[[#This Row],[End date]],"m")+1),"Open-ended")</f>
        <v>16</v>
      </c>
      <c r="J708" s="114" t="s">
        <v>70</v>
      </c>
      <c r="K708" s="114" t="s">
        <v>55</v>
      </c>
      <c r="L708" s="114" t="s">
        <v>56</v>
      </c>
      <c r="M708" s="114" t="s">
        <v>1138</v>
      </c>
      <c r="N708" s="114" t="s">
        <v>57</v>
      </c>
      <c r="O708" s="106">
        <f>IF(Energy[[#This Row],[Currency]]="USD",E708,IF(AND(Energy[[#This Row],[Currency]]="EUR",VLOOKUP(Energy[[#This Row],[ISO]],'EXCH to USD 2022'!A:D,4,FALSE)="N"),(E708/'EXCH to USD 2022'!$F$25),E708/VLOOKUP(C708,'EXCH to USD 2022'!A:F,3,FALSE)))</f>
        <v>85140242.271289468</v>
      </c>
      <c r="P708" s="167" t="s">
        <v>1590</v>
      </c>
      <c r="Q708" s="114"/>
      <c r="R708" s="185">
        <v>45051</v>
      </c>
      <c r="S708" s="114" t="s">
        <v>6</v>
      </c>
      <c r="T708" s="66">
        <v>3</v>
      </c>
    </row>
    <row r="709" spans="1:20" s="66" customFormat="1" ht="191.25">
      <c r="A709" s="118">
        <f t="shared" si="13"/>
        <v>707</v>
      </c>
      <c r="B709" s="109" t="s">
        <v>1591</v>
      </c>
      <c r="C709" s="109" t="s">
        <v>1592</v>
      </c>
      <c r="D709" s="108" t="s">
        <v>1593</v>
      </c>
      <c r="E709" s="49">
        <v>108000000000</v>
      </c>
      <c r="F709" s="51" t="s">
        <v>1594</v>
      </c>
      <c r="G709" s="117">
        <v>44621</v>
      </c>
      <c r="H709" s="117">
        <v>44896</v>
      </c>
      <c r="I709" s="119">
        <f>IFERROR(IF(Energy[[#This Row],[Start date]]="","0",DATEDIF(Energy[[#This Row],[Start date]],Energy[[#This Row],[End date]],"m")+1),"Open-ended")</f>
        <v>10</v>
      </c>
      <c r="J709" s="51" t="s">
        <v>48</v>
      </c>
      <c r="K709" s="51" t="s">
        <v>49</v>
      </c>
      <c r="L709" s="51" t="s">
        <v>163</v>
      </c>
      <c r="M709" s="51" t="s">
        <v>1595</v>
      </c>
      <c r="N709" s="51" t="s">
        <v>1596</v>
      </c>
      <c r="O709" s="106">
        <f>IF(Energy[[#This Row],[Currency]]="USD",E709,IF(AND(Energy[[#This Row],[Currency]]="EUR",VLOOKUP(Energy[[#This Row],[ISO]],'EXCH to USD 2022'!A:D,4,FALSE)="N"),(E709/'EXCH to USD 2022'!$F$25),E709/VLOOKUP(C709,'EXCH to USD 2022'!A:F,3,FALSE)))</f>
        <v>5383321094.3617764</v>
      </c>
      <c r="P709" s="109"/>
      <c r="Q709" s="51" t="s">
        <v>1597</v>
      </c>
      <c r="R709" s="123">
        <v>45002</v>
      </c>
      <c r="S709" s="51" t="s">
        <v>6</v>
      </c>
      <c r="T709" s="51">
        <v>1</v>
      </c>
    </row>
    <row r="710" spans="1:20" s="66" customFormat="1" ht="112.5">
      <c r="A710" s="118">
        <f t="shared" si="13"/>
        <v>708</v>
      </c>
      <c r="B710" s="109" t="s">
        <v>1591</v>
      </c>
      <c r="C710" s="109" t="s">
        <v>1592</v>
      </c>
      <c r="D710" s="108" t="s">
        <v>1598</v>
      </c>
      <c r="E710" s="50">
        <v>0</v>
      </c>
      <c r="F710" s="147" t="s">
        <v>1594</v>
      </c>
      <c r="G710" s="117">
        <v>44927</v>
      </c>
      <c r="H710" s="117">
        <v>45627</v>
      </c>
      <c r="I710" s="119">
        <f>IFERROR(IF(Energy[[#This Row],[Start date]]="","0",DATEDIF(Energy[[#This Row],[Start date]],Energy[[#This Row],[End date]],"m")+1),"Open-ended")</f>
        <v>24</v>
      </c>
      <c r="J710" s="54" t="s">
        <v>48</v>
      </c>
      <c r="K710" s="54" t="s">
        <v>49</v>
      </c>
      <c r="L710" s="54" t="s">
        <v>163</v>
      </c>
      <c r="M710" s="51" t="s">
        <v>1595</v>
      </c>
      <c r="N710" s="51" t="s">
        <v>1596</v>
      </c>
      <c r="O710" s="106">
        <f>IF(Energy[[#This Row],[Currency]]="USD",E710,IF(AND(Energy[[#This Row],[Currency]]="EUR",VLOOKUP(Energy[[#This Row],[ISO]],'EXCH to USD 2022'!A:D,4,FALSE)="N"),(E710/'EXCH to USD 2022'!$F$25),E710/VLOOKUP(C710,'EXCH to USD 2022'!A:F,3,FALSE)))</f>
        <v>0</v>
      </c>
      <c r="P710" s="51" t="s">
        <v>1599</v>
      </c>
      <c r="Q710" s="51" t="s">
        <v>1597</v>
      </c>
      <c r="R710" s="123">
        <v>45002</v>
      </c>
      <c r="S710" s="51" t="s">
        <v>6</v>
      </c>
      <c r="T710" s="51">
        <v>1</v>
      </c>
    </row>
    <row r="711" spans="1:20" s="66" customFormat="1" ht="157.5">
      <c r="A711" s="118">
        <f t="shared" si="13"/>
        <v>709</v>
      </c>
      <c r="B711" s="109" t="s">
        <v>1591</v>
      </c>
      <c r="C711" s="109" t="s">
        <v>1592</v>
      </c>
      <c r="D711" s="108" t="s">
        <v>1600</v>
      </c>
      <c r="E711" s="50">
        <v>0</v>
      </c>
      <c r="F711" s="51" t="s">
        <v>1594</v>
      </c>
      <c r="G711" s="117">
        <v>44409</v>
      </c>
      <c r="H711" s="117"/>
      <c r="I711" s="119" t="str">
        <f>IFERROR(IF(Energy[[#This Row],[Start date]]="","0",DATEDIF(Energy[[#This Row],[Start date]],Energy[[#This Row],[End date]],"m")+1),"Open-ended")</f>
        <v>Open-ended</v>
      </c>
      <c r="J711" s="51" t="s">
        <v>48</v>
      </c>
      <c r="K711" s="51" t="s">
        <v>61</v>
      </c>
      <c r="L711" s="51" t="s">
        <v>50</v>
      </c>
      <c r="M711" s="51"/>
      <c r="N711" s="51" t="s">
        <v>444</v>
      </c>
      <c r="O711" s="106">
        <f>IF(Energy[[#This Row],[Currency]]="USD",E711,IF(AND(Energy[[#This Row],[Currency]]="EUR",VLOOKUP(Energy[[#This Row],[ISO]],'EXCH to USD 2022'!A:D,4,FALSE)="N"),(E711/'EXCH to USD 2022'!$F$25),E711/VLOOKUP(C711,'EXCH to USD 2022'!A:F,3,FALSE)))</f>
        <v>0</v>
      </c>
      <c r="P711" s="109"/>
      <c r="Q711" s="51" t="s">
        <v>1601</v>
      </c>
      <c r="R711" s="123">
        <v>45002</v>
      </c>
      <c r="S711" s="51" t="s">
        <v>6</v>
      </c>
      <c r="T711" s="51">
        <v>1</v>
      </c>
    </row>
    <row r="712" spans="1:20" s="66" customFormat="1" ht="135">
      <c r="A712" s="118">
        <f t="shared" si="13"/>
        <v>710</v>
      </c>
      <c r="B712" s="109" t="s">
        <v>1591</v>
      </c>
      <c r="C712" s="109" t="s">
        <v>1592</v>
      </c>
      <c r="D712" s="108" t="s">
        <v>1602</v>
      </c>
      <c r="E712" s="49">
        <v>288600000000</v>
      </c>
      <c r="F712" s="51" t="s">
        <v>1594</v>
      </c>
      <c r="G712" s="117">
        <v>44621</v>
      </c>
      <c r="H712" s="117"/>
      <c r="I712" s="119" t="str">
        <f>IFERROR(IF(Energy[[#This Row],[Start date]]="","0",DATEDIF(Energy[[#This Row],[Start date]],Energy[[#This Row],[End date]],"m")+1),"Open-ended")</f>
        <v>Open-ended</v>
      </c>
      <c r="J712" s="51" t="s">
        <v>48</v>
      </c>
      <c r="K712" s="51" t="s">
        <v>61</v>
      </c>
      <c r="L712" s="51" t="s">
        <v>50</v>
      </c>
      <c r="M712" s="51" t="s">
        <v>1603</v>
      </c>
      <c r="N712" s="51" t="s">
        <v>2151</v>
      </c>
      <c r="O712" s="106">
        <f>IF(Energy[[#This Row],[Currency]]="USD",E712,IF(AND(Energy[[#This Row],[Currency]]="EUR",VLOOKUP(Energy[[#This Row],[ISO]],'EXCH to USD 2022'!A:D,4,FALSE)="N"),(E712/'EXCH to USD 2022'!$F$25),E712/VLOOKUP(C712,'EXCH to USD 2022'!A:F,3,FALSE)))</f>
        <v>14385430257.711191</v>
      </c>
      <c r="P712" s="66" t="s">
        <v>1482</v>
      </c>
      <c r="Q712" s="51" t="s">
        <v>1604</v>
      </c>
      <c r="R712" s="123">
        <v>45002</v>
      </c>
      <c r="S712" s="51" t="s">
        <v>6</v>
      </c>
      <c r="T712" s="51">
        <v>1</v>
      </c>
    </row>
    <row r="713" spans="1:20" s="66" customFormat="1" ht="78.75">
      <c r="A713" s="118">
        <f t="shared" si="13"/>
        <v>711</v>
      </c>
      <c r="B713" s="109" t="s">
        <v>1605</v>
      </c>
      <c r="C713" s="109" t="s">
        <v>1606</v>
      </c>
      <c r="D713" s="108" t="s">
        <v>1607</v>
      </c>
      <c r="E713" s="50">
        <v>0</v>
      </c>
      <c r="F713" s="51" t="s">
        <v>92</v>
      </c>
      <c r="G713" s="117">
        <v>44652</v>
      </c>
      <c r="H713" s="117">
        <v>44926</v>
      </c>
      <c r="I713" s="119">
        <f>IFERROR(IF(Energy[[#This Row],[Start date]]="","0",DATEDIF(Energy[[#This Row],[Start date]],Energy[[#This Row],[End date]],"m")+1),"Open-ended")</f>
        <v>9</v>
      </c>
      <c r="J713" s="51" t="s">
        <v>48</v>
      </c>
      <c r="K713" s="51" t="s">
        <v>49</v>
      </c>
      <c r="L713" s="51" t="s">
        <v>50</v>
      </c>
      <c r="M713" s="51"/>
      <c r="N713" s="51" t="s">
        <v>51</v>
      </c>
      <c r="O713" s="106">
        <f>IF(Energy[[#This Row],[Currency]]="USD",E713,IF(AND(Energy[[#This Row],[Currency]]="EUR",VLOOKUP(Energy[[#This Row],[ISO]],'EXCH to USD 2022'!A:D,4,FALSE)="N"),(E713/'EXCH to USD 2022'!$F$25),E713/VLOOKUP(C713,'EXCH to USD 2022'!A:F,3,FALSE)))</f>
        <v>0</v>
      </c>
      <c r="P713" s="109"/>
      <c r="Q713" s="51" t="s">
        <v>1608</v>
      </c>
      <c r="R713" s="123">
        <v>44904</v>
      </c>
      <c r="S713" s="51" t="s">
        <v>6</v>
      </c>
      <c r="T713" s="51">
        <v>1</v>
      </c>
    </row>
    <row r="714" spans="1:20" s="66" customFormat="1" ht="54" customHeight="1">
      <c r="A714" s="118">
        <f t="shared" si="13"/>
        <v>712</v>
      </c>
      <c r="B714" s="109" t="s">
        <v>1605</v>
      </c>
      <c r="C714" s="109" t="s">
        <v>1606</v>
      </c>
      <c r="D714" s="108" t="s">
        <v>1609</v>
      </c>
      <c r="E714" s="50">
        <v>0</v>
      </c>
      <c r="F714" s="51" t="s">
        <v>92</v>
      </c>
      <c r="G714" s="117">
        <v>44743</v>
      </c>
      <c r="H714" s="117">
        <v>44743</v>
      </c>
      <c r="I714" s="119">
        <f>IFERROR(IF(Energy[[#This Row],[Start date]]="","0",DATEDIF(Energy[[#This Row],[Start date]],Energy[[#This Row],[End date]],"m")+1),"Open-ended")</f>
        <v>1</v>
      </c>
      <c r="J714" s="51" t="s">
        <v>54</v>
      </c>
      <c r="K714" s="51" t="s">
        <v>55</v>
      </c>
      <c r="L714" s="51" t="s">
        <v>56</v>
      </c>
      <c r="M714" s="51" t="s">
        <v>103</v>
      </c>
      <c r="N714" s="51" t="s">
        <v>365</v>
      </c>
      <c r="O714" s="106">
        <f>IF(Energy[[#This Row],[Currency]]="USD",E714,IF(AND(Energy[[#This Row],[Currency]]="EUR",VLOOKUP(Energy[[#This Row],[ISO]],'EXCH to USD 2022'!A:D,4,FALSE)="N"),(E714/'EXCH to USD 2022'!$F$25),E714/VLOOKUP(C714,'EXCH to USD 2022'!A:F,3,FALSE)))</f>
        <v>0</v>
      </c>
      <c r="P714" s="109" t="s">
        <v>1610</v>
      </c>
      <c r="Q714" s="51" t="s">
        <v>1611</v>
      </c>
      <c r="R714" s="123">
        <v>44904</v>
      </c>
      <c r="S714" s="51" t="s">
        <v>6</v>
      </c>
      <c r="T714" s="51">
        <v>1</v>
      </c>
    </row>
    <row r="715" spans="1:20" s="66" customFormat="1" ht="54" customHeight="1">
      <c r="A715" s="118">
        <f t="shared" si="13"/>
        <v>713</v>
      </c>
      <c r="B715" s="109" t="s">
        <v>1605</v>
      </c>
      <c r="C715" s="109" t="s">
        <v>1606</v>
      </c>
      <c r="D715" s="108" t="s">
        <v>1612</v>
      </c>
      <c r="E715" s="50">
        <v>3000000000</v>
      </c>
      <c r="F715" s="51" t="s">
        <v>92</v>
      </c>
      <c r="G715" s="117">
        <v>44927</v>
      </c>
      <c r="H715" s="117">
        <v>45261</v>
      </c>
      <c r="I715" s="119">
        <f>IFERROR(IF(Energy[[#This Row],[Start date]]="","0",DATEDIF(Energy[[#This Row],[Start date]],Energy[[#This Row],[End date]],"m")+1),"Open-ended")</f>
        <v>12</v>
      </c>
      <c r="J715" s="51" t="s">
        <v>54</v>
      </c>
      <c r="K715" s="51" t="s">
        <v>55</v>
      </c>
      <c r="L715" s="51" t="s">
        <v>56</v>
      </c>
      <c r="M715" s="51" t="s">
        <v>103</v>
      </c>
      <c r="N715" s="51" t="s">
        <v>365</v>
      </c>
      <c r="O715" s="106">
        <f>IF(Energy[[#This Row],[Currency]]="USD",E715,IF(AND(Energy[[#This Row],[Currency]]="EUR",VLOOKUP(Energy[[#This Row],[ISO]],'EXCH to USD 2022'!A:D,4,FALSE)="N"),(E715/'EXCH to USD 2022'!$F$25),E715/VLOOKUP(C715,'EXCH to USD 2022'!A:F,3,FALSE)))</f>
        <v>3153342306.3440542</v>
      </c>
      <c r="P715" s="109" t="s">
        <v>1610</v>
      </c>
      <c r="Q715" s="51" t="s">
        <v>1611</v>
      </c>
      <c r="R715" s="123">
        <v>44904</v>
      </c>
      <c r="S715" s="51" t="s">
        <v>6</v>
      </c>
      <c r="T715" s="51">
        <v>1</v>
      </c>
    </row>
    <row r="716" spans="1:20" s="66" customFormat="1" ht="45">
      <c r="A716" s="118">
        <f t="shared" ref="A716:A777" si="14">ROW()-2</f>
        <v>714</v>
      </c>
      <c r="B716" s="109" t="s">
        <v>1605</v>
      </c>
      <c r="C716" s="109" t="s">
        <v>1606</v>
      </c>
      <c r="D716" s="108" t="s">
        <v>1613</v>
      </c>
      <c r="E716" s="50">
        <v>0</v>
      </c>
      <c r="F716" s="51" t="s">
        <v>92</v>
      </c>
      <c r="G716" s="117">
        <v>44621</v>
      </c>
      <c r="H716" s="117"/>
      <c r="I716" s="119" t="str">
        <f>IFERROR(IF(Energy[[#This Row],[Start date]]="","0",DATEDIF(Energy[[#This Row],[Start date]],Energy[[#This Row],[End date]],"m")+1),"Open-ended")</f>
        <v>Open-ended</v>
      </c>
      <c r="J716" s="51" t="s">
        <v>107</v>
      </c>
      <c r="K716" s="51"/>
      <c r="L716" s="51" t="s">
        <v>56</v>
      </c>
      <c r="M716" s="51" t="s">
        <v>171</v>
      </c>
      <c r="N716" s="51" t="s">
        <v>57</v>
      </c>
      <c r="O716" s="106">
        <f>IF(Energy[[#This Row],[Currency]]="USD",E716,IF(AND(Energy[[#This Row],[Currency]]="EUR",VLOOKUP(Energy[[#This Row],[ISO]],'EXCH to USD 2022'!A:D,4,FALSE)="N"),(E716/'EXCH to USD 2022'!$F$25),E716/VLOOKUP(C716,'EXCH to USD 2022'!A:F,3,FALSE)))</f>
        <v>0</v>
      </c>
      <c r="P716" s="109"/>
      <c r="Q716" s="51" t="s">
        <v>1614</v>
      </c>
      <c r="R716" s="123">
        <v>44904</v>
      </c>
      <c r="S716" s="51" t="s">
        <v>6</v>
      </c>
      <c r="T716" s="51">
        <v>1</v>
      </c>
    </row>
    <row r="717" spans="1:20" s="66" customFormat="1" ht="78.75">
      <c r="A717" s="118">
        <f t="shared" si="14"/>
        <v>715</v>
      </c>
      <c r="B717" s="109" t="s">
        <v>1605</v>
      </c>
      <c r="C717" s="109" t="s">
        <v>1606</v>
      </c>
      <c r="D717" s="108" t="s">
        <v>1615</v>
      </c>
      <c r="E717" s="50">
        <v>0</v>
      </c>
      <c r="F717" s="51" t="s">
        <v>92</v>
      </c>
      <c r="G717" s="117">
        <v>44927</v>
      </c>
      <c r="H717" s="117"/>
      <c r="I717" s="119" t="str">
        <f>IFERROR(IF(Energy[[#This Row],[Start date]]="","0",DATEDIF(Energy[[#This Row],[Start date]],Energy[[#This Row],[End date]],"m")+1),"Open-ended")</f>
        <v>Open-ended</v>
      </c>
      <c r="J717" s="51" t="s">
        <v>107</v>
      </c>
      <c r="K717" s="51"/>
      <c r="L717" s="51" t="s">
        <v>98</v>
      </c>
      <c r="M717" s="51"/>
      <c r="N717" s="51" t="s">
        <v>57</v>
      </c>
      <c r="O717" s="106">
        <f>IF(Energy[[#This Row],[Currency]]="USD",E717,IF(AND(Energy[[#This Row],[Currency]]="EUR",VLOOKUP(Energy[[#This Row],[ISO]],'EXCH to USD 2022'!A:D,4,FALSE)="N"),(E717/'EXCH to USD 2022'!$F$25),E717/VLOOKUP(C717,'EXCH to USD 2022'!A:F,3,FALSE)))</f>
        <v>0</v>
      </c>
      <c r="P717" s="109"/>
      <c r="Q717" s="51" t="s">
        <v>1616</v>
      </c>
      <c r="R717" s="123">
        <v>44904</v>
      </c>
      <c r="S717" s="51" t="s">
        <v>6</v>
      </c>
      <c r="T717" s="51">
        <v>1</v>
      </c>
    </row>
    <row r="718" spans="1:20" s="66" customFormat="1" ht="33.75">
      <c r="A718" s="118">
        <f t="shared" si="14"/>
        <v>716</v>
      </c>
      <c r="B718" s="109" t="s">
        <v>1605</v>
      </c>
      <c r="C718" s="109" t="s">
        <v>1606</v>
      </c>
      <c r="D718" s="108" t="s">
        <v>1617</v>
      </c>
      <c r="E718" s="50">
        <v>0</v>
      </c>
      <c r="F718" s="51" t="s">
        <v>92</v>
      </c>
      <c r="G718" s="117">
        <v>44652</v>
      </c>
      <c r="H718" s="117"/>
      <c r="I718" s="119" t="str">
        <f>IFERROR(IF(Energy[[#This Row],[Start date]]="","0",DATEDIF(Energy[[#This Row],[Start date]],Energy[[#This Row],[End date]],"m")+1),"Open-ended")</f>
        <v>Open-ended</v>
      </c>
      <c r="J718" s="51" t="s">
        <v>48</v>
      </c>
      <c r="K718" s="51" t="s">
        <v>49</v>
      </c>
      <c r="L718" s="51" t="s">
        <v>50</v>
      </c>
      <c r="M718" s="51"/>
      <c r="N718" s="51" t="s">
        <v>51</v>
      </c>
      <c r="O718" s="106">
        <f>IF(Energy[[#This Row],[Currency]]="USD",E718,IF(AND(Energy[[#This Row],[Currency]]="EUR",VLOOKUP(Energy[[#This Row],[ISO]],'EXCH to USD 2022'!A:D,4,FALSE)="N"),(E718/'EXCH to USD 2022'!$F$25),E718/VLOOKUP(C718,'EXCH to USD 2022'!A:F,3,FALSE)))</f>
        <v>0</v>
      </c>
      <c r="P718" s="109"/>
      <c r="Q718" s="51" t="s">
        <v>1616</v>
      </c>
      <c r="R718" s="123">
        <v>44904</v>
      </c>
      <c r="S718" s="51" t="s">
        <v>6</v>
      </c>
      <c r="T718" s="51">
        <v>1</v>
      </c>
    </row>
    <row r="719" spans="1:20" s="66" customFormat="1" ht="78.75">
      <c r="A719" s="118">
        <f t="shared" si="14"/>
        <v>717</v>
      </c>
      <c r="B719" s="109" t="s">
        <v>1605</v>
      </c>
      <c r="C719" s="109" t="s">
        <v>1606</v>
      </c>
      <c r="D719" s="108" t="s">
        <v>1618</v>
      </c>
      <c r="E719" s="50">
        <v>0</v>
      </c>
      <c r="F719" s="51" t="s">
        <v>92</v>
      </c>
      <c r="G719" s="117">
        <v>44866</v>
      </c>
      <c r="H719" s="117">
        <v>45261</v>
      </c>
      <c r="I719" s="119">
        <f>IFERROR(IF(Energy[[#This Row],[Start date]]="","0",DATEDIF(Energy[[#This Row],[Start date]],Energy[[#This Row],[End date]],"m")+1),"Open-ended")</f>
        <v>14</v>
      </c>
      <c r="J719" s="51" t="s">
        <v>48</v>
      </c>
      <c r="K719" s="51" t="s">
        <v>61</v>
      </c>
      <c r="L719" s="51" t="s">
        <v>276</v>
      </c>
      <c r="M719" s="51" t="s">
        <v>1619</v>
      </c>
      <c r="N719" s="51" t="s">
        <v>94</v>
      </c>
      <c r="O719" s="106">
        <f>IF(Energy[[#This Row],[Currency]]="USD",E719,IF(AND(Energy[[#This Row],[Currency]]="EUR",VLOOKUP(Energy[[#This Row],[ISO]],'EXCH to USD 2022'!A:D,4,FALSE)="N"),(E719/'EXCH to USD 2022'!$F$25),E719/VLOOKUP(C719,'EXCH to USD 2022'!A:F,3,FALSE)))</f>
        <v>0</v>
      </c>
      <c r="P719" s="109"/>
      <c r="Q719" s="51" t="s">
        <v>430</v>
      </c>
      <c r="R719" s="123">
        <v>44904</v>
      </c>
      <c r="S719" s="51" t="s">
        <v>6</v>
      </c>
      <c r="T719" s="51">
        <v>1</v>
      </c>
    </row>
    <row r="720" spans="1:20" s="66" customFormat="1" ht="22.5">
      <c r="A720" s="118">
        <f t="shared" si="14"/>
        <v>718</v>
      </c>
      <c r="B720" s="109" t="s">
        <v>1605</v>
      </c>
      <c r="C720" s="109" t="s">
        <v>1606</v>
      </c>
      <c r="D720" s="108" t="s">
        <v>1620</v>
      </c>
      <c r="E720" s="50">
        <v>0</v>
      </c>
      <c r="F720" s="51" t="s">
        <v>92</v>
      </c>
      <c r="G720" s="117">
        <v>44805</v>
      </c>
      <c r="H720" s="117">
        <v>45078</v>
      </c>
      <c r="I720" s="119">
        <f>IFERROR(IF(Energy[[#This Row],[Start date]]="","0",DATEDIF(Energy[[#This Row],[Start date]],Energy[[#This Row],[End date]],"m")+1),"Open-ended")</f>
        <v>10</v>
      </c>
      <c r="J720" s="51" t="s">
        <v>48</v>
      </c>
      <c r="K720" s="51" t="s">
        <v>49</v>
      </c>
      <c r="L720" s="51" t="s">
        <v>50</v>
      </c>
      <c r="M720" s="51"/>
      <c r="N720" s="51" t="s">
        <v>903</v>
      </c>
      <c r="O720" s="106">
        <f>IF(Energy[[#This Row],[Currency]]="USD",E720,IF(AND(Energy[[#This Row],[Currency]]="EUR",VLOOKUP(Energy[[#This Row],[ISO]],'EXCH to USD 2022'!A:D,4,FALSE)="N"),(E720/'EXCH to USD 2022'!$F$25),E720/VLOOKUP(C720,'EXCH to USD 2022'!A:F,3,FALSE)))</f>
        <v>0</v>
      </c>
      <c r="P720" s="109"/>
      <c r="Q720" s="51" t="s">
        <v>430</v>
      </c>
      <c r="R720" s="123">
        <v>44904</v>
      </c>
      <c r="S720" s="51" t="s">
        <v>6</v>
      </c>
      <c r="T720" s="51">
        <v>1</v>
      </c>
    </row>
    <row r="721" spans="1:20" s="66" customFormat="1" ht="22.5">
      <c r="A721" s="118">
        <f t="shared" si="14"/>
        <v>719</v>
      </c>
      <c r="B721" s="109" t="s">
        <v>1605</v>
      </c>
      <c r="C721" s="109" t="s">
        <v>1606</v>
      </c>
      <c r="D721" s="108" t="s">
        <v>1621</v>
      </c>
      <c r="E721" s="50">
        <v>0</v>
      </c>
      <c r="F721" s="51" t="s">
        <v>92</v>
      </c>
      <c r="G721" s="117">
        <v>44866</v>
      </c>
      <c r="H721" s="117">
        <v>44866</v>
      </c>
      <c r="I721" s="119">
        <f>IFERROR(IF(Energy[[#This Row],[Start date]]="","0",DATEDIF(Energy[[#This Row],[Start date]],Energy[[#This Row],[End date]],"m")+1),"Open-ended")</f>
        <v>1</v>
      </c>
      <c r="J721" s="51" t="s">
        <v>54</v>
      </c>
      <c r="K721" s="51" t="s">
        <v>55</v>
      </c>
      <c r="L721" s="51" t="s">
        <v>56</v>
      </c>
      <c r="M721" s="51" t="s">
        <v>362</v>
      </c>
      <c r="N721" s="51" t="s">
        <v>57</v>
      </c>
      <c r="O721" s="106">
        <f>IF(Energy[[#This Row],[Currency]]="USD",E721,IF(AND(Energy[[#This Row],[Currency]]="EUR",VLOOKUP(Energy[[#This Row],[ISO]],'EXCH to USD 2022'!A:D,4,FALSE)="N"),(E721/'EXCH to USD 2022'!$F$25),E721/VLOOKUP(C721,'EXCH to USD 2022'!A:F,3,FALSE)))</f>
        <v>0</v>
      </c>
      <c r="P721" s="109" t="s">
        <v>1622</v>
      </c>
      <c r="Q721" s="51" t="s">
        <v>430</v>
      </c>
      <c r="R721" s="123">
        <v>44904</v>
      </c>
      <c r="S721" s="51" t="s">
        <v>6</v>
      </c>
      <c r="T721" s="51">
        <v>1</v>
      </c>
    </row>
    <row r="722" spans="1:20" s="66" customFormat="1" ht="33.75">
      <c r="A722" s="118">
        <f t="shared" si="14"/>
        <v>720</v>
      </c>
      <c r="B722" s="109" t="s">
        <v>1605</v>
      </c>
      <c r="C722" s="109" t="s">
        <v>1606</v>
      </c>
      <c r="D722" s="108" t="s">
        <v>1623</v>
      </c>
      <c r="E722" s="63">
        <v>0</v>
      </c>
      <c r="F722" s="51" t="s">
        <v>92</v>
      </c>
      <c r="G722" s="117">
        <v>44927</v>
      </c>
      <c r="H722" s="117">
        <v>45291</v>
      </c>
      <c r="I722" s="119">
        <f>IFERROR(IF(Energy[[#This Row],[Start date]]="","0",DATEDIF(Energy[[#This Row],[Start date]],Energy[[#This Row],[End date]],"m")+1),"Open-ended")</f>
        <v>12</v>
      </c>
      <c r="J722" s="54" t="s">
        <v>107</v>
      </c>
      <c r="K722" s="54"/>
      <c r="L722" s="54" t="s">
        <v>98</v>
      </c>
      <c r="M722" s="54"/>
      <c r="N722" s="51" t="s">
        <v>1491</v>
      </c>
      <c r="O722" s="106">
        <f>IF(Energy[[#This Row],[Currency]]="USD",E722,IF(AND(Energy[[#This Row],[Currency]]="EUR",VLOOKUP(Energy[[#This Row],[ISO]],'EXCH to USD 2022'!A:D,4,FALSE)="N"),(E722/'EXCH to USD 2022'!$F$25),E722/VLOOKUP(C722,'EXCH to USD 2022'!A:F,3,FALSE)))</f>
        <v>0</v>
      </c>
      <c r="P722" s="51"/>
      <c r="Q722" s="51"/>
      <c r="R722" s="153">
        <v>44953</v>
      </c>
      <c r="S722" s="51" t="s">
        <v>6</v>
      </c>
      <c r="T722" s="51">
        <v>2</v>
      </c>
    </row>
    <row r="723" spans="1:20" s="66" customFormat="1" ht="180">
      <c r="A723" s="118">
        <f t="shared" si="14"/>
        <v>721</v>
      </c>
      <c r="B723" s="109" t="s">
        <v>1605</v>
      </c>
      <c r="C723" s="109" t="s">
        <v>1606</v>
      </c>
      <c r="D723" s="108" t="s">
        <v>1624</v>
      </c>
      <c r="E723" s="50">
        <v>1650000000</v>
      </c>
      <c r="F723" s="51" t="s">
        <v>92</v>
      </c>
      <c r="G723" s="117">
        <v>44866</v>
      </c>
      <c r="H723" s="117">
        <v>45291</v>
      </c>
      <c r="I723" s="119">
        <f>IFERROR(IF(Energy[[#This Row],[Start date]]="","0",DATEDIF(Energy[[#This Row],[Start date]],Energy[[#This Row],[End date]],"m")+1),"Open-ended")</f>
        <v>14</v>
      </c>
      <c r="J723" s="51" t="s">
        <v>48</v>
      </c>
      <c r="K723" s="51" t="s">
        <v>61</v>
      </c>
      <c r="L723" s="51" t="s">
        <v>176</v>
      </c>
      <c r="M723" s="51" t="s">
        <v>1625</v>
      </c>
      <c r="N723" s="51" t="s">
        <v>94</v>
      </c>
      <c r="O723" s="106">
        <f>IF(Energy[[#This Row],[Currency]]="USD",E723,IF(AND(Energy[[#This Row],[Currency]]="EUR",VLOOKUP(Energy[[#This Row],[ISO]],'EXCH to USD 2022'!A:D,4,FALSE)="N"),(E723/'EXCH to USD 2022'!$F$25),E723/VLOOKUP(C723,'EXCH to USD 2022'!A:F,3,FALSE)))</f>
        <v>1734338268.4892297</v>
      </c>
      <c r="P723" s="109"/>
      <c r="Q723" s="51" t="s">
        <v>1626</v>
      </c>
      <c r="R723" s="123">
        <v>44904</v>
      </c>
      <c r="S723" s="51" t="s">
        <v>6</v>
      </c>
      <c r="T723" s="51">
        <v>1</v>
      </c>
    </row>
    <row r="724" spans="1:20" s="66" customFormat="1" ht="112.5">
      <c r="A724" s="118">
        <f t="shared" si="14"/>
        <v>722</v>
      </c>
      <c r="B724" s="109" t="s">
        <v>1605</v>
      </c>
      <c r="C724" s="109" t="s">
        <v>1606</v>
      </c>
      <c r="D724" s="108" t="s">
        <v>1627</v>
      </c>
      <c r="E724" s="50">
        <v>3200000000</v>
      </c>
      <c r="F724" s="51" t="s">
        <v>92</v>
      </c>
      <c r="G724" s="117">
        <v>44562</v>
      </c>
      <c r="H724" s="117">
        <v>44896</v>
      </c>
      <c r="I724" s="119">
        <f>IFERROR(IF(Energy[[#This Row],[Start date]]="","0",DATEDIF(Energy[[#This Row],[Start date]],Energy[[#This Row],[End date]],"m")+1),"Open-ended")</f>
        <v>12</v>
      </c>
      <c r="J724" s="51" t="s">
        <v>48</v>
      </c>
      <c r="K724" s="51" t="s">
        <v>49</v>
      </c>
      <c r="L724" s="51" t="s">
        <v>50</v>
      </c>
      <c r="M724" s="51"/>
      <c r="N724" s="51" t="s">
        <v>94</v>
      </c>
      <c r="O724" s="106">
        <f>IF(Energy[[#This Row],[Currency]]="USD",E724,IF(AND(Energy[[#This Row],[Currency]]="EUR",VLOOKUP(Energy[[#This Row],[ISO]],'EXCH to USD 2022'!A:D,4,FALSE)="N"),(E724/'EXCH to USD 2022'!$F$25),E724/VLOOKUP(C724,'EXCH to USD 2022'!A:F,3,FALSE)))</f>
        <v>3363565126.7669911</v>
      </c>
      <c r="P724" s="109" t="s">
        <v>1628</v>
      </c>
      <c r="Q724" s="51" t="s">
        <v>1629</v>
      </c>
      <c r="R724" s="123">
        <v>44904</v>
      </c>
      <c r="S724" s="51" t="s">
        <v>6</v>
      </c>
      <c r="T724" s="51">
        <v>1</v>
      </c>
    </row>
    <row r="725" spans="1:20" s="66" customFormat="1" ht="123" customHeight="1">
      <c r="A725" s="118">
        <f t="shared" si="14"/>
        <v>723</v>
      </c>
      <c r="B725" s="109" t="s">
        <v>1605</v>
      </c>
      <c r="C725" s="109" t="s">
        <v>1606</v>
      </c>
      <c r="D725" s="108" t="s">
        <v>1630</v>
      </c>
      <c r="E725" s="50">
        <v>2800000000</v>
      </c>
      <c r="F725" s="51" t="s">
        <v>92</v>
      </c>
      <c r="G725" s="117">
        <v>44743</v>
      </c>
      <c r="H725" s="117">
        <v>44896</v>
      </c>
      <c r="I725" s="119">
        <f>IFERROR(IF(Energy[[#This Row],[Start date]]="","0",DATEDIF(Energy[[#This Row],[Start date]],Energy[[#This Row],[End date]],"m")+1),"Open-ended")</f>
        <v>6</v>
      </c>
      <c r="J725" s="51" t="s">
        <v>48</v>
      </c>
      <c r="K725" s="51" t="s">
        <v>49</v>
      </c>
      <c r="L725" s="51" t="s">
        <v>50</v>
      </c>
      <c r="M725" s="51"/>
      <c r="N725" s="51" t="s">
        <v>365</v>
      </c>
      <c r="O725" s="106">
        <f>IF(Energy[[#This Row],[Currency]]="USD",E725,IF(AND(Energy[[#This Row],[Currency]]="EUR",VLOOKUP(Energy[[#This Row],[ISO]],'EXCH to USD 2022'!A:D,4,FALSE)="N"),(E725/'EXCH to USD 2022'!$F$25),E725/VLOOKUP(C725,'EXCH to USD 2022'!A:F,3,FALSE)))</f>
        <v>2943119485.9211173</v>
      </c>
      <c r="P725" s="109" t="s">
        <v>1631</v>
      </c>
      <c r="Q725" s="51" t="s">
        <v>1608</v>
      </c>
      <c r="R725" s="123">
        <v>44904</v>
      </c>
      <c r="S725" s="51" t="s">
        <v>6</v>
      </c>
      <c r="T725" s="51">
        <v>1</v>
      </c>
    </row>
    <row r="726" spans="1:20" s="66" customFormat="1" ht="106.5" customHeight="1">
      <c r="A726" s="118">
        <f t="shared" si="14"/>
        <v>724</v>
      </c>
      <c r="B726" s="109" t="s">
        <v>1605</v>
      </c>
      <c r="C726" s="109" t="s">
        <v>1606</v>
      </c>
      <c r="D726" s="108" t="s">
        <v>1632</v>
      </c>
      <c r="E726" s="50">
        <v>5100000000</v>
      </c>
      <c r="F726" s="51" t="s">
        <v>92</v>
      </c>
      <c r="G726" s="117">
        <v>44927</v>
      </c>
      <c r="H726" s="117">
        <v>45261</v>
      </c>
      <c r="I726" s="119">
        <f>IFERROR(IF(Energy[[#This Row],[Start date]]="","0",DATEDIF(Energy[[#This Row],[Start date]],Energy[[#This Row],[End date]],"m")+1),"Open-ended")</f>
        <v>12</v>
      </c>
      <c r="J726" s="51" t="s">
        <v>54</v>
      </c>
      <c r="K726" s="51" t="s">
        <v>239</v>
      </c>
      <c r="L726" s="51" t="s">
        <v>98</v>
      </c>
      <c r="M726" s="51" t="s">
        <v>1633</v>
      </c>
      <c r="N726" s="51" t="s">
        <v>94</v>
      </c>
      <c r="O726" s="106">
        <f>IF(Energy[[#This Row],[Currency]]="USD",E726,IF(AND(Energy[[#This Row],[Currency]]="EUR",VLOOKUP(Energy[[#This Row],[ISO]],'EXCH to USD 2022'!A:D,4,FALSE)="N"),(E726/'EXCH to USD 2022'!$F$25),E726/VLOOKUP(C726,'EXCH to USD 2022'!A:F,3,FALSE)))</f>
        <v>5360681920.7848921</v>
      </c>
      <c r="P726" s="156"/>
      <c r="Q726" s="51" t="s">
        <v>1634</v>
      </c>
      <c r="R726" s="123">
        <v>45056</v>
      </c>
      <c r="S726" s="51" t="s">
        <v>6</v>
      </c>
      <c r="T726" s="51">
        <v>1</v>
      </c>
    </row>
    <row r="727" spans="1:20" s="66" customFormat="1" ht="22.5">
      <c r="A727" s="118">
        <f t="shared" si="14"/>
        <v>725</v>
      </c>
      <c r="B727" s="109" t="s">
        <v>1605</v>
      </c>
      <c r="C727" s="109" t="s">
        <v>1606</v>
      </c>
      <c r="D727" s="108" t="s">
        <v>1635</v>
      </c>
      <c r="E727" s="50">
        <v>3200000000</v>
      </c>
      <c r="F727" s="51" t="s">
        <v>92</v>
      </c>
      <c r="G727" s="117">
        <v>45231</v>
      </c>
      <c r="H727" s="117">
        <v>45282</v>
      </c>
      <c r="I727" s="119">
        <f>IFERROR(IF(Energy[[#This Row],[Start date]]="","0",DATEDIF(Energy[[#This Row],[Start date]],Energy[[#This Row],[End date]],"m")+1),"Open-ended")</f>
        <v>2</v>
      </c>
      <c r="J727" s="54" t="s">
        <v>70</v>
      </c>
      <c r="K727" s="54" t="s">
        <v>55</v>
      </c>
      <c r="L727" s="54" t="s">
        <v>98</v>
      </c>
      <c r="M727" s="54"/>
      <c r="N727" s="51" t="s">
        <v>57</v>
      </c>
      <c r="O727" s="106">
        <f>IF(Energy[[#This Row],[Currency]]="USD",E727,IF(AND(Energy[[#This Row],[Currency]]="EUR",VLOOKUP(Energy[[#This Row],[ISO]],'EXCH to USD 2022'!A:D,4,FALSE)="N"),(E727/'EXCH to USD 2022'!$F$25),E727/VLOOKUP(C727,'EXCH to USD 2022'!A:F,3,FALSE)))</f>
        <v>3363565126.7669911</v>
      </c>
      <c r="P727" s="51"/>
      <c r="Q727" s="51" t="s">
        <v>1636</v>
      </c>
      <c r="R727" s="153">
        <v>44956</v>
      </c>
      <c r="S727" s="51" t="s">
        <v>6</v>
      </c>
      <c r="T727" s="51">
        <v>2</v>
      </c>
    </row>
    <row r="728" spans="1:20" s="66" customFormat="1" ht="78.75">
      <c r="A728" s="118">
        <f t="shared" si="14"/>
        <v>726</v>
      </c>
      <c r="B728" s="109" t="s">
        <v>1637</v>
      </c>
      <c r="C728" s="109" t="s">
        <v>1638</v>
      </c>
      <c r="D728" s="108" t="s">
        <v>1639</v>
      </c>
      <c r="E728" s="50">
        <v>0</v>
      </c>
      <c r="F728" s="51" t="s">
        <v>1640</v>
      </c>
      <c r="G728" s="117">
        <v>44562</v>
      </c>
      <c r="H728" s="117">
        <v>44621</v>
      </c>
      <c r="I728" s="119">
        <f>IFERROR(IF(Energy[[#This Row],[Start date]]="","0",DATEDIF(Energy[[#This Row],[Start date]],Energy[[#This Row],[End date]],"m")+1),"Open-ended")</f>
        <v>3</v>
      </c>
      <c r="J728" s="51" t="s">
        <v>48</v>
      </c>
      <c r="K728" s="51" t="s">
        <v>49</v>
      </c>
      <c r="L728" s="51" t="s">
        <v>98</v>
      </c>
      <c r="M728" s="51"/>
      <c r="N728" s="51" t="s">
        <v>86</v>
      </c>
      <c r="O728" s="106">
        <f>IF(Energy[[#This Row],[Currency]]="USD",E728,IF(AND(Energy[[#This Row],[Currency]]="EUR",VLOOKUP(Energy[[#This Row],[ISO]],'EXCH to USD 2022'!A:D,4,FALSE)="N"),(E728/'EXCH to USD 2022'!$F$25),E728/VLOOKUP(C728,'EXCH to USD 2022'!A:F,3,FALSE)))</f>
        <v>0</v>
      </c>
      <c r="P728" s="109" t="s">
        <v>1641</v>
      </c>
      <c r="Q728" s="51" t="s">
        <v>1642</v>
      </c>
      <c r="R728" s="123">
        <v>44904</v>
      </c>
      <c r="S728" s="51" t="s">
        <v>6</v>
      </c>
      <c r="T728" s="51">
        <v>1</v>
      </c>
    </row>
    <row r="729" spans="1:20" s="66" customFormat="1" ht="168.75">
      <c r="A729" s="118">
        <f t="shared" si="14"/>
        <v>727</v>
      </c>
      <c r="B729" s="109" t="s">
        <v>1637</v>
      </c>
      <c r="C729" s="109" t="s">
        <v>1638</v>
      </c>
      <c r="D729" s="108" t="s">
        <v>2166</v>
      </c>
      <c r="E729" s="65">
        <v>654866666.66666675</v>
      </c>
      <c r="F729" s="51" t="s">
        <v>92</v>
      </c>
      <c r="G729" s="117">
        <v>44562</v>
      </c>
      <c r="H729" s="117">
        <v>44866</v>
      </c>
      <c r="I729" s="119">
        <f>IFERROR(IF(Energy[[#This Row],[Start date]]="","0",DATEDIF(Energy[[#This Row],[Start date]],Energy[[#This Row],[End date]],"m")+1),"Open-ended")</f>
        <v>11</v>
      </c>
      <c r="J729" s="51" t="s">
        <v>48</v>
      </c>
      <c r="K729" s="51" t="s">
        <v>61</v>
      </c>
      <c r="L729" s="51" t="s">
        <v>98</v>
      </c>
      <c r="M729" s="51" t="s">
        <v>128</v>
      </c>
      <c r="N729" s="51" t="s">
        <v>86</v>
      </c>
      <c r="O729" s="106">
        <f>IF(Energy[[#This Row],[Currency]]="USD",E729,IF(AND(Energy[[#This Row],[Currency]]="EUR",VLOOKUP(Energy[[#This Row],[ISO]],'EXCH to USD 2022'!A:D,4,FALSE)="N"),(E729/'EXCH to USD 2022'!$F$25),E729/VLOOKUP(C729,'EXCH to USD 2022'!A:F,3,FALSE)))</f>
        <v>688339588.33816993</v>
      </c>
      <c r="P729" s="109" t="s">
        <v>2144</v>
      </c>
      <c r="Q729" s="51" t="s">
        <v>1643</v>
      </c>
      <c r="R729" s="123">
        <v>45051</v>
      </c>
      <c r="S729" s="51" t="s">
        <v>6</v>
      </c>
      <c r="T729" s="51">
        <v>1</v>
      </c>
    </row>
    <row r="730" spans="1:20" s="66" customFormat="1" ht="78.75">
      <c r="A730" s="118">
        <f>ROW()-2</f>
        <v>728</v>
      </c>
      <c r="B730" s="109" t="s">
        <v>1637</v>
      </c>
      <c r="C730" s="109" t="s">
        <v>1638</v>
      </c>
      <c r="D730" s="108" t="s">
        <v>2165</v>
      </c>
      <c r="E730" s="65">
        <v>46900000000</v>
      </c>
      <c r="F730" s="51" t="s">
        <v>1640</v>
      </c>
      <c r="G730" s="117">
        <v>44896</v>
      </c>
      <c r="H730" s="117">
        <v>45261</v>
      </c>
      <c r="I730" s="119">
        <f>IFERROR(IF(Energy[[#This Row],[Start date]]="","0",DATEDIF(Energy[[#This Row],[Start date]],Energy[[#This Row],[End date]],"m")+1),"Open-ended")</f>
        <v>13</v>
      </c>
      <c r="J730" s="51" t="s">
        <v>48</v>
      </c>
      <c r="K730" s="51" t="s">
        <v>61</v>
      </c>
      <c r="L730" s="51" t="s">
        <v>98</v>
      </c>
      <c r="M730" s="51" t="s">
        <v>128</v>
      </c>
      <c r="N730" s="51" t="s">
        <v>86</v>
      </c>
      <c r="O730" s="106">
        <f>IF(Energy[[#This Row],[Currency]]="USD",E730,IF(AND(Energy[[#This Row],[Currency]]="EUR",VLOOKUP(Energy[[#This Row],[ISO]],'EXCH to USD 2022'!A:D,4,FALSE)="N"),(E730/'EXCH to USD 2022'!$F$25),E730/VLOOKUP(C730,'EXCH to USD 2022'!A:F,3,FALSE)))</f>
        <v>4877015928.5723934</v>
      </c>
      <c r="P730" s="109" t="s">
        <v>1644</v>
      </c>
      <c r="Q730" s="51" t="s">
        <v>1643</v>
      </c>
      <c r="R730" s="123">
        <v>45051</v>
      </c>
      <c r="S730" s="51" t="s">
        <v>6</v>
      </c>
      <c r="T730" s="51">
        <v>1</v>
      </c>
    </row>
    <row r="731" spans="1:20" s="66" customFormat="1" ht="56.25">
      <c r="A731" s="118">
        <f t="shared" si="14"/>
        <v>729</v>
      </c>
      <c r="B731" s="109" t="s">
        <v>1637</v>
      </c>
      <c r="C731" s="109" t="s">
        <v>1638</v>
      </c>
      <c r="D731" s="108" t="s">
        <v>1645</v>
      </c>
      <c r="E731" s="65">
        <v>501000000</v>
      </c>
      <c r="F731" s="51" t="s">
        <v>92</v>
      </c>
      <c r="G731" s="117">
        <v>44562</v>
      </c>
      <c r="H731" s="117">
        <v>44621</v>
      </c>
      <c r="I731" s="119">
        <f>IFERROR(IF(Energy[[#This Row],[Start date]]="","0",DATEDIF(Energy[[#This Row],[Start date]],Energy[[#This Row],[End date]],"m")+1),"Open-ended")</f>
        <v>3</v>
      </c>
      <c r="J731" s="51" t="s">
        <v>70</v>
      </c>
      <c r="K731" s="51" t="s">
        <v>55</v>
      </c>
      <c r="L731" s="51" t="s">
        <v>56</v>
      </c>
      <c r="M731" s="51" t="s">
        <v>1646</v>
      </c>
      <c r="N731" s="51" t="s">
        <v>86</v>
      </c>
      <c r="O731" s="106">
        <f>IF(Energy[[#This Row],[Currency]]="USD",E731,IF(AND(Energy[[#This Row],[Currency]]="EUR",VLOOKUP(Energy[[#This Row],[ISO]],'EXCH to USD 2022'!A:D,4,FALSE)="N"),(E731/'EXCH to USD 2022'!$F$25),E731/VLOOKUP(C731,'EXCH to USD 2022'!A:F,3,FALSE)))</f>
        <v>526608165.15945703</v>
      </c>
      <c r="P731" s="109" t="s">
        <v>1647</v>
      </c>
      <c r="Q731" s="51" t="s">
        <v>486</v>
      </c>
      <c r="R731" s="123">
        <v>44904</v>
      </c>
      <c r="S731" s="51" t="s">
        <v>6</v>
      </c>
      <c r="T731" s="51">
        <v>1</v>
      </c>
    </row>
    <row r="732" spans="1:20" s="66" customFormat="1" ht="33.75">
      <c r="A732" s="118">
        <f t="shared" si="14"/>
        <v>730</v>
      </c>
      <c r="B732" s="109" t="s">
        <v>1637</v>
      </c>
      <c r="C732" s="109" t="s">
        <v>1638</v>
      </c>
      <c r="D732" s="108" t="s">
        <v>1648</v>
      </c>
      <c r="E732" s="50">
        <v>100000000</v>
      </c>
      <c r="F732" s="51" t="s">
        <v>1640</v>
      </c>
      <c r="G732" s="117">
        <v>44531</v>
      </c>
      <c r="H732" s="117"/>
      <c r="I732" s="119" t="str">
        <f>IFERROR(IF(Energy[[#This Row],[Start date]]="","0",DATEDIF(Energy[[#This Row],[Start date]],Energy[[#This Row],[End date]],"m")+1),"Open-ended")</f>
        <v>Open-ended</v>
      </c>
      <c r="J732" s="51" t="s">
        <v>107</v>
      </c>
      <c r="K732" s="51"/>
      <c r="L732" s="51" t="s">
        <v>50</v>
      </c>
      <c r="M732" s="51"/>
      <c r="N732" s="51" t="s">
        <v>57</v>
      </c>
      <c r="O732" s="106">
        <f>IF(Energy[[#This Row],[Currency]]="USD",E732,IF(AND(Energy[[#This Row],[Currency]]="EUR",VLOOKUP(Energy[[#This Row],[ISO]],'EXCH to USD 2022'!A:D,4,FALSE)="N"),(E732/'EXCH to USD 2022'!$F$25),E732/VLOOKUP(C732,'EXCH to USD 2022'!A:F,3,FALSE)))</f>
        <v>10398754.645143695</v>
      </c>
      <c r="P732" s="54" t="s">
        <v>53</v>
      </c>
      <c r="Q732" s="51" t="s">
        <v>1649</v>
      </c>
      <c r="R732" s="123">
        <v>44904</v>
      </c>
      <c r="S732" s="51" t="s">
        <v>6</v>
      </c>
      <c r="T732" s="51">
        <v>1</v>
      </c>
    </row>
    <row r="733" spans="1:20" s="66" customFormat="1" ht="202.5">
      <c r="A733" s="118">
        <f t="shared" si="14"/>
        <v>731</v>
      </c>
      <c r="B733" s="109" t="s">
        <v>1637</v>
      </c>
      <c r="C733" s="109" t="s">
        <v>1638</v>
      </c>
      <c r="D733" s="108" t="s">
        <v>1650</v>
      </c>
      <c r="E733" s="50">
        <v>906000000</v>
      </c>
      <c r="F733" s="51" t="s">
        <v>92</v>
      </c>
      <c r="G733" s="117">
        <v>44652</v>
      </c>
      <c r="H733" s="117">
        <v>44986</v>
      </c>
      <c r="I733" s="119">
        <f>IFERROR(IF(Energy[[#This Row],[Start date]]="","0",DATEDIF(Energy[[#This Row],[Start date]],Energy[[#This Row],[End date]],"m")+1),"Open-ended")</f>
        <v>12</v>
      </c>
      <c r="J733" s="51" t="s">
        <v>48</v>
      </c>
      <c r="K733" s="51" t="s">
        <v>49</v>
      </c>
      <c r="L733" s="51" t="s">
        <v>50</v>
      </c>
      <c r="M733" s="51" t="s">
        <v>1651</v>
      </c>
      <c r="N733" s="51" t="s">
        <v>86</v>
      </c>
      <c r="O733" s="106">
        <f>IF(Energy[[#This Row],[Currency]]="USD",E733,IF(AND(Energy[[#This Row],[Currency]]="EUR",VLOOKUP(Energy[[#This Row],[ISO]],'EXCH to USD 2022'!A:D,4,FALSE)="N"),(E733/'EXCH to USD 2022'!$F$25),E733/VLOOKUP(C733,'EXCH to USD 2022'!A:F,3,FALSE)))</f>
        <v>952309376.51590431</v>
      </c>
      <c r="P733" s="109"/>
      <c r="Q733" s="51" t="s">
        <v>486</v>
      </c>
      <c r="R733" s="123">
        <v>44904</v>
      </c>
      <c r="S733" s="51" t="s">
        <v>6</v>
      </c>
      <c r="T733" s="51">
        <v>1</v>
      </c>
    </row>
    <row r="734" spans="1:20" s="66" customFormat="1" ht="168" customHeight="1">
      <c r="A734" s="118">
        <f t="shared" si="14"/>
        <v>732</v>
      </c>
      <c r="B734" s="109" t="s">
        <v>1652</v>
      </c>
      <c r="C734" s="109" t="s">
        <v>1653</v>
      </c>
      <c r="D734" s="108" t="s">
        <v>1654</v>
      </c>
      <c r="E734" s="211">
        <v>1892000000</v>
      </c>
      <c r="F734" s="51" t="s">
        <v>1655</v>
      </c>
      <c r="G734" s="117">
        <v>44621</v>
      </c>
      <c r="H734" s="117">
        <v>45078</v>
      </c>
      <c r="I734" s="119">
        <f>IFERROR(IF(Energy[[#This Row],[Start date]]="","0",DATEDIF(Energy[[#This Row],[Start date]],Energy[[#This Row],[End date]],"m")+1),"Open-ended")</f>
        <v>16</v>
      </c>
      <c r="J734" s="51" t="s">
        <v>48</v>
      </c>
      <c r="K734" s="51" t="s">
        <v>49</v>
      </c>
      <c r="L734" s="51" t="s">
        <v>50</v>
      </c>
      <c r="M734" s="109"/>
      <c r="N734" s="51" t="s">
        <v>51</v>
      </c>
      <c r="O734" s="106">
        <f>IF(Energy[[#This Row],[Currency]]="USD",E734,IF(AND(Energy[[#This Row],[Currency]]="EUR",VLOOKUP(Energy[[#This Row],[ISO]],'EXCH to USD 2022'!A:D,4,FALSE)="N"),(E734/'EXCH to USD 2022'!$F$25),E734/VLOOKUP(C734,'EXCH to USD 2022'!A:F,3,FALSE)))</f>
        <v>1199044859.0781047</v>
      </c>
      <c r="P734" s="109" t="s">
        <v>1656</v>
      </c>
      <c r="Q734" s="109" t="s">
        <v>1657</v>
      </c>
      <c r="R734" s="123">
        <v>45020</v>
      </c>
      <c r="S734" s="51" t="s">
        <v>6</v>
      </c>
      <c r="T734" s="51">
        <v>1</v>
      </c>
    </row>
    <row r="735" spans="1:20" s="66" customFormat="1" ht="216" customHeight="1">
      <c r="A735" s="118">
        <f t="shared" si="14"/>
        <v>733</v>
      </c>
      <c r="B735" s="109" t="s">
        <v>1652</v>
      </c>
      <c r="C735" s="109" t="s">
        <v>1653</v>
      </c>
      <c r="D735" s="108" t="s">
        <v>1658</v>
      </c>
      <c r="E735" s="190">
        <v>131000000</v>
      </c>
      <c r="F735" s="109" t="s">
        <v>1655</v>
      </c>
      <c r="G735" s="163">
        <v>44652</v>
      </c>
      <c r="H735" s="117">
        <v>45078</v>
      </c>
      <c r="I735" s="119">
        <f>IFERROR(IF(Energy[[#This Row],[Start date]]="","0",DATEDIF(Energy[[#This Row],[Start date]],Energy[[#This Row],[End date]],"m")+1),"Open-ended")</f>
        <v>15</v>
      </c>
      <c r="J735" s="51" t="s">
        <v>107</v>
      </c>
      <c r="K735" s="51"/>
      <c r="L735" s="51" t="s">
        <v>98</v>
      </c>
      <c r="M735" s="109"/>
      <c r="N735" s="51" t="s">
        <v>51</v>
      </c>
      <c r="O735" s="106">
        <f>IF(Energy[[#This Row],[Currency]]="USD",E735,IF(AND(Energy[[#This Row],[Currency]]="EUR",VLOOKUP(Energy[[#This Row],[ISO]],'EXCH to USD 2022'!A:D,4,FALSE)="N"),(E735/'EXCH to USD 2022'!$F$25),E735/VLOOKUP(C735,'EXCH to USD 2022'!A:F,3,FALSE)))</f>
        <v>83020547.853716552</v>
      </c>
      <c r="P735" s="109" t="s">
        <v>1659</v>
      </c>
      <c r="Q735" s="109" t="s">
        <v>1660</v>
      </c>
      <c r="R735" s="123">
        <v>45065</v>
      </c>
      <c r="S735" s="51" t="s">
        <v>6</v>
      </c>
      <c r="T735" s="51">
        <v>1</v>
      </c>
    </row>
    <row r="736" spans="1:20" s="66" customFormat="1" ht="90">
      <c r="A736" s="118">
        <f t="shared" si="14"/>
        <v>734</v>
      </c>
      <c r="B736" s="109" t="s">
        <v>1652</v>
      </c>
      <c r="C736" s="109" t="s">
        <v>1653</v>
      </c>
      <c r="D736" s="108" t="s">
        <v>1661</v>
      </c>
      <c r="E736" s="50">
        <v>814000000</v>
      </c>
      <c r="F736" s="51" t="s">
        <v>1655</v>
      </c>
      <c r="G736" s="117">
        <v>44774</v>
      </c>
      <c r="H736" s="117">
        <v>44835</v>
      </c>
      <c r="I736" s="119">
        <f>IFERROR(IF(Energy[[#This Row],[Start date]]="","0",DATEDIF(Energy[[#This Row],[Start date]],Energy[[#This Row],[End date]],"m")+1),"Open-ended")</f>
        <v>3</v>
      </c>
      <c r="J736" s="51" t="s">
        <v>70</v>
      </c>
      <c r="K736" s="51" t="s">
        <v>55</v>
      </c>
      <c r="L736" s="51" t="s">
        <v>56</v>
      </c>
      <c r="M736" s="51" t="s">
        <v>103</v>
      </c>
      <c r="N736" s="51" t="s">
        <v>94</v>
      </c>
      <c r="O736" s="106">
        <f>IF(Energy[[#This Row],[Currency]]="USD",E736,IF(AND(Energy[[#This Row],[Currency]]="EUR",VLOOKUP(Energy[[#This Row],[ISO]],'EXCH to USD 2022'!A:D,4,FALSE)="N"),(E736/'EXCH to USD 2022'!$F$25),E736/VLOOKUP(C736,'EXCH to USD 2022'!A:F,3,FALSE)))</f>
        <v>515868137.0452311</v>
      </c>
      <c r="P736" s="109"/>
      <c r="Q736" s="51" t="s">
        <v>1662</v>
      </c>
      <c r="R736" s="123">
        <v>45020</v>
      </c>
      <c r="S736" s="51" t="s">
        <v>6</v>
      </c>
      <c r="T736" s="51">
        <v>1</v>
      </c>
    </row>
    <row r="737" spans="1:20" s="66" customFormat="1" ht="67.5">
      <c r="A737" s="118">
        <f>ROW()-2</f>
        <v>735</v>
      </c>
      <c r="B737" s="109" t="s">
        <v>1652</v>
      </c>
      <c r="C737" s="109" t="s">
        <v>1653</v>
      </c>
      <c r="D737" s="108" t="s">
        <v>1663</v>
      </c>
      <c r="E737" s="80">
        <v>402600000</v>
      </c>
      <c r="F737" s="147" t="s">
        <v>1655</v>
      </c>
      <c r="G737" s="117">
        <v>45108</v>
      </c>
      <c r="H737" s="117">
        <v>46569</v>
      </c>
      <c r="I737" s="119">
        <f>IFERROR(IF(Energy[[#This Row],[Start date]]="","0",DATEDIF(Energy[[#This Row],[Start date]],Energy[[#This Row],[End date]],"m")+1),"Open-ended")</f>
        <v>49</v>
      </c>
      <c r="J737" s="51" t="s">
        <v>107</v>
      </c>
      <c r="K737" s="51"/>
      <c r="L737" s="51" t="s">
        <v>56</v>
      </c>
      <c r="M737" s="54" t="s">
        <v>1664</v>
      </c>
      <c r="N737" s="51" t="s">
        <v>57</v>
      </c>
      <c r="O737" s="106">
        <f>IF(Energy[[#This Row],[Currency]]="USD",E737,IF(AND(Energy[[#This Row],[Currency]]="EUR",VLOOKUP(Energy[[#This Row],[ISO]],'EXCH to USD 2022'!A:D,4,FALSE)="N"),(E737/'EXCH to USD 2022'!$F$25),E737/VLOOKUP(C737,'EXCH to USD 2022'!A:F,3,FALSE)))</f>
        <v>255145592.10615486</v>
      </c>
      <c r="P737" s="109"/>
      <c r="Q737" s="98" t="s">
        <v>1665</v>
      </c>
      <c r="R737" s="153">
        <v>45065</v>
      </c>
      <c r="S737" s="51" t="s">
        <v>6</v>
      </c>
      <c r="T737" s="51">
        <v>3</v>
      </c>
    </row>
    <row r="738" spans="1:20" s="66" customFormat="1" ht="33.75">
      <c r="A738" s="118">
        <f t="shared" si="14"/>
        <v>736</v>
      </c>
      <c r="B738" s="109" t="s">
        <v>1666</v>
      </c>
      <c r="C738" s="51" t="s">
        <v>1667</v>
      </c>
      <c r="D738" s="48" t="s">
        <v>1668</v>
      </c>
      <c r="E738" s="101">
        <v>0</v>
      </c>
      <c r="F738" s="51" t="s">
        <v>1669</v>
      </c>
      <c r="G738" s="117">
        <v>45017</v>
      </c>
      <c r="H738" s="117">
        <v>45017</v>
      </c>
      <c r="I738" s="119">
        <f>IFERROR(IF(Energy[[#This Row],[Start date]]="","0",DATEDIF(Energy[[#This Row],[Start date]],Energy[[#This Row],[End date]],"m")+1),"Open-ended")</f>
        <v>1</v>
      </c>
      <c r="J738" s="66" t="s">
        <v>70</v>
      </c>
      <c r="K738" s="51" t="s">
        <v>55</v>
      </c>
      <c r="L738" s="66" t="s">
        <v>56</v>
      </c>
      <c r="M738" s="51" t="s">
        <v>1670</v>
      </c>
      <c r="N738" s="51" t="s">
        <v>57</v>
      </c>
      <c r="O738" s="106">
        <f>IF(Energy[[#This Row],[Currency]]="USD",E738,IF(AND(Energy[[#This Row],[Currency]]="EUR",VLOOKUP(Energy[[#This Row],[ISO]],'EXCH to USD 2022'!A:D,4,FALSE)="N"),(E738/'EXCH to USD 2022'!$F$25),E738/VLOOKUP(C738,'EXCH to USD 2022'!A:F,3,FALSE)))</f>
        <v>0</v>
      </c>
      <c r="P738" s="109"/>
      <c r="Q738" s="51"/>
      <c r="R738" s="182">
        <v>45034</v>
      </c>
      <c r="S738" s="51" t="s">
        <v>22</v>
      </c>
      <c r="T738" s="51">
        <v>3</v>
      </c>
    </row>
    <row r="739" spans="1:20" s="66" customFormat="1" ht="134.25" customHeight="1">
      <c r="A739" s="118">
        <f t="shared" si="14"/>
        <v>737</v>
      </c>
      <c r="B739" s="109" t="s">
        <v>1671</v>
      </c>
      <c r="C739" s="109" t="s">
        <v>1672</v>
      </c>
      <c r="D739" s="108" t="s">
        <v>1673</v>
      </c>
      <c r="E739" s="50">
        <v>0</v>
      </c>
      <c r="F739" s="51" t="s">
        <v>1674</v>
      </c>
      <c r="G739" s="117">
        <v>44531</v>
      </c>
      <c r="H739" s="117">
        <v>44896</v>
      </c>
      <c r="I739" s="119">
        <f>IFERROR(IF(Energy[[#This Row],[Start date]]="","0",DATEDIF(Energy[[#This Row],[Start date]],Energy[[#This Row],[End date]],"m")+1),"Open-ended")</f>
        <v>13</v>
      </c>
      <c r="J739" s="51" t="s">
        <v>48</v>
      </c>
      <c r="K739" s="51" t="s">
        <v>49</v>
      </c>
      <c r="L739" s="51" t="s">
        <v>98</v>
      </c>
      <c r="M739" s="51"/>
      <c r="N739" s="51" t="s">
        <v>1675</v>
      </c>
      <c r="O739" s="106">
        <f>IF(Energy[[#This Row],[Currency]]="USD",E739,IF(AND(Energy[[#This Row],[Currency]]="EUR",VLOOKUP(Energy[[#This Row],[ISO]],'EXCH to USD 2022'!A:D,4,FALSE)="N"),(E739/'EXCH to USD 2022'!$F$25),E739/VLOOKUP(C739,'EXCH to USD 2022'!A:F,3,FALSE)))</f>
        <v>0</v>
      </c>
      <c r="P739" s="109" t="s">
        <v>1676</v>
      </c>
      <c r="Q739" s="51"/>
      <c r="R739" s="123">
        <v>45002</v>
      </c>
      <c r="S739" s="51" t="s">
        <v>6</v>
      </c>
      <c r="T739" s="51">
        <v>1</v>
      </c>
    </row>
    <row r="740" spans="1:20" s="66" customFormat="1" ht="51.75" customHeight="1">
      <c r="A740" s="118">
        <f t="shared" si="14"/>
        <v>738</v>
      </c>
      <c r="B740" s="109" t="s">
        <v>1671</v>
      </c>
      <c r="C740" s="109" t="s">
        <v>1672</v>
      </c>
      <c r="D740" s="108" t="s">
        <v>1677</v>
      </c>
      <c r="E740" s="50">
        <v>0</v>
      </c>
      <c r="F740" s="51" t="s">
        <v>1674</v>
      </c>
      <c r="G740" s="117">
        <v>44743</v>
      </c>
      <c r="H740" s="117">
        <v>44896</v>
      </c>
      <c r="I740" s="119">
        <f>IFERROR(IF(Energy[[#This Row],[Start date]]="","0",DATEDIF(Energy[[#This Row],[Start date]],Energy[[#This Row],[End date]],"m")+1),"Open-ended")</f>
        <v>6</v>
      </c>
      <c r="J740" s="51" t="s">
        <v>54</v>
      </c>
      <c r="K740" s="51" t="s">
        <v>239</v>
      </c>
      <c r="L740" s="51" t="s">
        <v>264</v>
      </c>
      <c r="M740" s="51" t="s">
        <v>1678</v>
      </c>
      <c r="N740" s="51" t="s">
        <v>57</v>
      </c>
      <c r="O740" s="106">
        <f>IF(Energy[[#This Row],[Currency]]="USD",E740,IF(AND(Energy[[#This Row],[Currency]]="EUR",VLOOKUP(Energy[[#This Row],[ISO]],'EXCH to USD 2022'!A:D,4,FALSE)="N"),(E740/'EXCH to USD 2022'!$F$25),E740/VLOOKUP(C740,'EXCH to USD 2022'!A:F,3,FALSE)))</f>
        <v>0</v>
      </c>
      <c r="P740" s="109"/>
      <c r="Q740" s="51"/>
      <c r="R740" s="123">
        <v>44904</v>
      </c>
      <c r="S740" s="51" t="s">
        <v>6</v>
      </c>
      <c r="T740" s="51">
        <v>1</v>
      </c>
    </row>
    <row r="741" spans="1:20" s="66" customFormat="1" ht="61.5" customHeight="1">
      <c r="A741" s="118">
        <f t="shared" si="14"/>
        <v>739</v>
      </c>
      <c r="B741" s="109" t="s">
        <v>1671</v>
      </c>
      <c r="C741" s="109" t="s">
        <v>1672</v>
      </c>
      <c r="D741" s="108" t="s">
        <v>1679</v>
      </c>
      <c r="E741" s="65">
        <v>46000000000</v>
      </c>
      <c r="F741" s="51" t="s">
        <v>1674</v>
      </c>
      <c r="G741" s="117">
        <v>44927</v>
      </c>
      <c r="H741" s="117">
        <v>45291</v>
      </c>
      <c r="I741" s="119">
        <f>IFERROR(IF(Energy[[#This Row],[Start date]]="","0",DATEDIF(Energy[[#This Row],[Start date]],Energy[[#This Row],[End date]],"m")+1),"Open-ended")</f>
        <v>12</v>
      </c>
      <c r="J741" s="54" t="s">
        <v>48</v>
      </c>
      <c r="K741" s="54" t="s">
        <v>61</v>
      </c>
      <c r="L741" s="54" t="s">
        <v>98</v>
      </c>
      <c r="M741" s="54"/>
      <c r="N741" s="51" t="s">
        <v>78</v>
      </c>
      <c r="O741" s="106">
        <f>IF(Energy[[#This Row],[Currency]]="USD",E741,IF(AND(Energy[[#This Row],[Currency]]="EUR",VLOOKUP(Energy[[#This Row],[ISO]],'EXCH to USD 2022'!A:D,4,FALSE)="N"),(E741/'EXCH to USD 2022'!$F$25),E741/VLOOKUP(C741,'EXCH to USD 2022'!A:F,3,FALSE)))</f>
        <v>10311224837.292152</v>
      </c>
      <c r="P741" s="51"/>
      <c r="Q741" s="51" t="s">
        <v>1680</v>
      </c>
      <c r="R741" s="123">
        <v>45058</v>
      </c>
      <c r="S741" s="51" t="s">
        <v>6</v>
      </c>
      <c r="T741" s="51">
        <v>2</v>
      </c>
    </row>
    <row r="742" spans="1:20" s="66" customFormat="1" ht="135">
      <c r="A742" s="118">
        <f t="shared" si="14"/>
        <v>740</v>
      </c>
      <c r="B742" s="109" t="s">
        <v>1671</v>
      </c>
      <c r="C742" s="109" t="s">
        <v>1672</v>
      </c>
      <c r="D742" s="108" t="s">
        <v>1681</v>
      </c>
      <c r="E742" s="50">
        <v>40000000000</v>
      </c>
      <c r="F742" s="51" t="s">
        <v>1674</v>
      </c>
      <c r="G742" s="117">
        <v>44593</v>
      </c>
      <c r="H742" s="117">
        <v>44896</v>
      </c>
      <c r="I742" s="119">
        <f>IFERROR(IF(Energy[[#This Row],[Start date]]="","0",DATEDIF(Energy[[#This Row],[Start date]],Energy[[#This Row],[End date]],"m")+1),"Open-ended")</f>
        <v>11</v>
      </c>
      <c r="J742" s="51" t="s">
        <v>48</v>
      </c>
      <c r="K742" s="51" t="s">
        <v>49</v>
      </c>
      <c r="L742" s="51" t="s">
        <v>98</v>
      </c>
      <c r="M742" s="51"/>
      <c r="N742" s="51" t="s">
        <v>365</v>
      </c>
      <c r="O742" s="106">
        <f>IF(Energy[[#This Row],[Currency]]="USD",E742,IF(AND(Energy[[#This Row],[Currency]]="EUR",VLOOKUP(Energy[[#This Row],[ISO]],'EXCH to USD 2022'!A:D,4,FALSE)="N"),(E742/'EXCH to USD 2022'!$F$25),E742/VLOOKUP(C742,'EXCH to USD 2022'!A:F,3,FALSE)))</f>
        <v>8966282467.2105675</v>
      </c>
      <c r="P742" s="109" t="s">
        <v>1682</v>
      </c>
      <c r="Q742" s="51" t="s">
        <v>1683</v>
      </c>
      <c r="R742" s="123">
        <v>45058</v>
      </c>
      <c r="S742" s="51" t="s">
        <v>6</v>
      </c>
      <c r="T742" s="51">
        <v>1</v>
      </c>
    </row>
    <row r="743" spans="1:20" s="66" customFormat="1" ht="168.75">
      <c r="A743" s="118">
        <f t="shared" si="14"/>
        <v>741</v>
      </c>
      <c r="B743" s="109" t="s">
        <v>1671</v>
      </c>
      <c r="C743" s="109" t="s">
        <v>1672</v>
      </c>
      <c r="D743" s="108" t="s">
        <v>1684</v>
      </c>
      <c r="E743" s="50">
        <v>23000000000</v>
      </c>
      <c r="F743" s="51" t="s">
        <v>1674</v>
      </c>
      <c r="G743" s="117">
        <v>44927</v>
      </c>
      <c r="H743" s="117">
        <v>45291</v>
      </c>
      <c r="I743" s="119">
        <f>IFERROR(IF(Energy[[#This Row],[Start date]]="","0",DATEDIF(Energy[[#This Row],[Start date]],Energy[[#This Row],[End date]],"m")+1),"Open-ended")</f>
        <v>12</v>
      </c>
      <c r="J743" s="51" t="s">
        <v>54</v>
      </c>
      <c r="K743" s="51" t="s">
        <v>239</v>
      </c>
      <c r="L743" s="51" t="s">
        <v>50</v>
      </c>
      <c r="M743" s="51" t="s">
        <v>1685</v>
      </c>
      <c r="N743" s="51" t="s">
        <v>57</v>
      </c>
      <c r="O743" s="106">
        <f>IF(Energy[[#This Row],[Currency]]="USD",E743,IF(AND(Energy[[#This Row],[Currency]]="EUR",VLOOKUP(Energy[[#This Row],[ISO]],'EXCH to USD 2022'!A:D,4,FALSE)="N"),(E743/'EXCH to USD 2022'!$F$25),E743/VLOOKUP(C743,'EXCH to USD 2022'!A:F,3,FALSE)))</f>
        <v>5155612418.6460762</v>
      </c>
      <c r="P743" s="109"/>
      <c r="Q743" s="51" t="s">
        <v>1680</v>
      </c>
      <c r="R743" s="123">
        <v>45058</v>
      </c>
      <c r="S743" s="51" t="s">
        <v>6</v>
      </c>
      <c r="T743" s="51">
        <v>1</v>
      </c>
    </row>
    <row r="744" spans="1:20" s="66" customFormat="1" ht="33.75">
      <c r="A744" s="118">
        <f t="shared" si="14"/>
        <v>742</v>
      </c>
      <c r="B744" s="109" t="s">
        <v>1671</v>
      </c>
      <c r="C744" s="109" t="s">
        <v>1672</v>
      </c>
      <c r="D744" s="108" t="s">
        <v>1686</v>
      </c>
      <c r="E744" s="50">
        <v>15500000000</v>
      </c>
      <c r="F744" s="51" t="s">
        <v>1674</v>
      </c>
      <c r="G744" s="117">
        <v>44743</v>
      </c>
      <c r="H744" s="117">
        <v>44896</v>
      </c>
      <c r="I744" s="119">
        <f>IFERROR(IF(Energy[[#This Row],[Start date]]="","0",DATEDIF(Energy[[#This Row],[Start date]],Energy[[#This Row],[End date]],"m")+1),"Open-ended")</f>
        <v>6</v>
      </c>
      <c r="J744" s="51" t="s">
        <v>54</v>
      </c>
      <c r="K744" s="51" t="s">
        <v>55</v>
      </c>
      <c r="L744" s="51" t="s">
        <v>98</v>
      </c>
      <c r="M744" s="51" t="s">
        <v>1687</v>
      </c>
      <c r="N744" s="51" t="s">
        <v>81</v>
      </c>
      <c r="O744" s="106">
        <f>IF(Energy[[#This Row],[Currency]]="USD",E744,IF(AND(Energy[[#This Row],[Currency]]="EUR",VLOOKUP(Energy[[#This Row],[ISO]],'EXCH to USD 2022'!A:D,4,FALSE)="N"),(E744/'EXCH to USD 2022'!$F$25),E744/VLOOKUP(C744,'EXCH to USD 2022'!A:F,3,FALSE)))</f>
        <v>3474434456.044095</v>
      </c>
      <c r="P744" s="109" t="s">
        <v>1688</v>
      </c>
      <c r="Q744" s="51" t="s">
        <v>1680</v>
      </c>
      <c r="R744" s="123">
        <v>45058</v>
      </c>
      <c r="S744" s="51" t="s">
        <v>6</v>
      </c>
      <c r="T744" s="51">
        <v>1</v>
      </c>
    </row>
    <row r="745" spans="1:20" s="66" customFormat="1" ht="56.25">
      <c r="A745" s="118">
        <f t="shared" si="14"/>
        <v>743</v>
      </c>
      <c r="B745" s="109" t="s">
        <v>1671</v>
      </c>
      <c r="C745" s="109" t="s">
        <v>1672</v>
      </c>
      <c r="D745" s="108" t="s">
        <v>1689</v>
      </c>
      <c r="E745" s="50">
        <v>3450000000</v>
      </c>
      <c r="F745" s="51" t="s">
        <v>1674</v>
      </c>
      <c r="G745" s="117">
        <v>44743</v>
      </c>
      <c r="H745" s="117">
        <v>44896</v>
      </c>
      <c r="I745" s="119">
        <f>IFERROR(IF(Energy[[#This Row],[Start date]]="","0",DATEDIF(Energy[[#This Row],[Start date]],Energy[[#This Row],[End date]],"m")+1),"Open-ended")</f>
        <v>6</v>
      </c>
      <c r="J745" s="51" t="s">
        <v>54</v>
      </c>
      <c r="K745" s="51" t="s">
        <v>55</v>
      </c>
      <c r="L745" s="51" t="s">
        <v>98</v>
      </c>
      <c r="M745" s="51" t="s">
        <v>1690</v>
      </c>
      <c r="N745" s="51" t="s">
        <v>1691</v>
      </c>
      <c r="O745" s="106">
        <f>IF(Energy[[#This Row],[Currency]]="USD",E745,IF(AND(Energy[[#This Row],[Currency]]="EUR",VLOOKUP(Energy[[#This Row],[ISO]],'EXCH to USD 2022'!A:D,4,FALSE)="N"),(E745/'EXCH to USD 2022'!$F$25),E745/VLOOKUP(C745,'EXCH to USD 2022'!A:F,3,FALSE)))</f>
        <v>773341862.79691148</v>
      </c>
      <c r="P745" s="109" t="s">
        <v>1688</v>
      </c>
      <c r="Q745" s="103" t="s">
        <v>1680</v>
      </c>
      <c r="R745" s="123">
        <v>45058</v>
      </c>
      <c r="S745" s="51" t="s">
        <v>6</v>
      </c>
      <c r="T745" s="51">
        <v>1</v>
      </c>
    </row>
    <row r="746" spans="1:20" s="66" customFormat="1" ht="22.5">
      <c r="A746" s="118">
        <f t="shared" si="14"/>
        <v>744</v>
      </c>
      <c r="B746" s="109" t="s">
        <v>1671</v>
      </c>
      <c r="C746" s="109" t="s">
        <v>1672</v>
      </c>
      <c r="D746" s="108" t="s">
        <v>1692</v>
      </c>
      <c r="E746" s="63">
        <v>10340000000</v>
      </c>
      <c r="F746" s="51" t="s">
        <v>1674</v>
      </c>
      <c r="G746" s="117">
        <v>44927</v>
      </c>
      <c r="H746" s="117">
        <v>45107</v>
      </c>
      <c r="I746" s="119">
        <f>IFERROR(IF(Energy[[#This Row],[Start date]]="","0",DATEDIF(Energy[[#This Row],[Start date]],Energy[[#This Row],[End date]],"m")+1),"Open-ended")</f>
        <v>6</v>
      </c>
      <c r="J746" s="54" t="s">
        <v>107</v>
      </c>
      <c r="K746" s="54"/>
      <c r="L746" s="54" t="s">
        <v>98</v>
      </c>
      <c r="M746" s="54"/>
      <c r="N746" s="51" t="s">
        <v>57</v>
      </c>
      <c r="O746" s="106">
        <f>IF(Energy[[#This Row],[Currency]]="USD",E746,IF(AND(Energy[[#This Row],[Currency]]="EUR",VLOOKUP(Energy[[#This Row],[ISO]],'EXCH to USD 2022'!A:D,4,FALSE)="N"),(E746/'EXCH to USD 2022'!$F$25),E746/VLOOKUP(C746,'EXCH to USD 2022'!A:F,3,FALSE)))</f>
        <v>2317784017.7739315</v>
      </c>
      <c r="P746" s="51"/>
      <c r="Q746" s="103" t="s">
        <v>1680</v>
      </c>
      <c r="R746" s="123">
        <v>45058</v>
      </c>
      <c r="S746" s="51" t="s">
        <v>6</v>
      </c>
      <c r="T746" s="51">
        <v>2</v>
      </c>
    </row>
    <row r="747" spans="1:20" s="66" customFormat="1" ht="168.75">
      <c r="A747" s="118">
        <f t="shared" si="14"/>
        <v>745</v>
      </c>
      <c r="B747" s="109" t="s">
        <v>1671</v>
      </c>
      <c r="C747" s="109" t="s">
        <v>1672</v>
      </c>
      <c r="D747" s="108" t="s">
        <v>1693</v>
      </c>
      <c r="E747" s="63">
        <v>6900000000</v>
      </c>
      <c r="F747" s="51" t="s">
        <v>1674</v>
      </c>
      <c r="G747" s="117">
        <v>44562</v>
      </c>
      <c r="H747" s="117">
        <v>44985</v>
      </c>
      <c r="I747" s="119">
        <f>IFERROR(IF(Energy[[#This Row],[Start date]]="","0",DATEDIF(Energy[[#This Row],[Start date]],Energy[[#This Row],[End date]],"m")+1),"Open-ended")</f>
        <v>14</v>
      </c>
      <c r="J747" s="54" t="s">
        <v>54</v>
      </c>
      <c r="K747" s="54" t="s">
        <v>55</v>
      </c>
      <c r="L747" s="54" t="s">
        <v>176</v>
      </c>
      <c r="M747" s="54" t="s">
        <v>1694</v>
      </c>
      <c r="N747" s="51" t="s">
        <v>57</v>
      </c>
      <c r="O747" s="106">
        <f>IF(Energy[[#This Row],[Currency]]="USD",E747,IF(AND(Energy[[#This Row],[Currency]]="EUR",VLOOKUP(Energy[[#This Row],[ISO]],'EXCH to USD 2022'!A:D,4,FALSE)="N"),(E747/'EXCH to USD 2022'!$F$25),E747/VLOOKUP(C747,'EXCH to USD 2022'!A:F,3,FALSE)))</f>
        <v>1546683725.593823</v>
      </c>
      <c r="P747" s="66" t="s">
        <v>1695</v>
      </c>
      <c r="Q747" s="103" t="s">
        <v>1696</v>
      </c>
      <c r="R747" s="123">
        <v>45058</v>
      </c>
      <c r="S747" s="51" t="s">
        <v>6</v>
      </c>
      <c r="T747" s="51">
        <v>2</v>
      </c>
    </row>
    <row r="748" spans="1:20" s="66" customFormat="1" ht="129.75" customHeight="1">
      <c r="A748" s="118">
        <f t="shared" si="14"/>
        <v>746</v>
      </c>
      <c r="B748" s="109" t="s">
        <v>1671</v>
      </c>
      <c r="C748" s="109" t="s">
        <v>1672</v>
      </c>
      <c r="D748" s="108" t="s">
        <v>1697</v>
      </c>
      <c r="E748" s="50">
        <v>17240000000</v>
      </c>
      <c r="F748" s="51" t="s">
        <v>1674</v>
      </c>
      <c r="G748" s="117">
        <v>44621</v>
      </c>
      <c r="H748" s="117">
        <v>44896</v>
      </c>
      <c r="I748" s="119">
        <f>IFERROR(IF(Energy[[#This Row],[Start date]]="","0",DATEDIF(Energy[[#This Row],[Start date]],Energy[[#This Row],[End date]],"m")+1),"Open-ended")</f>
        <v>10</v>
      </c>
      <c r="J748" s="51" t="s">
        <v>54</v>
      </c>
      <c r="K748" s="51" t="s">
        <v>55</v>
      </c>
      <c r="L748" s="51" t="s">
        <v>56</v>
      </c>
      <c r="M748" s="51" t="s">
        <v>1698</v>
      </c>
      <c r="N748" s="51" t="s">
        <v>94</v>
      </c>
      <c r="O748" s="106">
        <f>IF(Energy[[#This Row],[Currency]]="USD",E748,IF(AND(Energy[[#This Row],[Currency]]="EUR",VLOOKUP(Energy[[#This Row],[ISO]],'EXCH to USD 2022'!A:D,4,FALSE)="N"),(E748/'EXCH to USD 2022'!$F$25),E748/VLOOKUP(C748,'EXCH to USD 2022'!A:F,3,FALSE)))</f>
        <v>3864467743.3677545</v>
      </c>
      <c r="P748" s="109" t="s">
        <v>1688</v>
      </c>
      <c r="Q748" s="51" t="s">
        <v>1699</v>
      </c>
      <c r="R748" s="123">
        <v>45058</v>
      </c>
      <c r="S748" s="51" t="s">
        <v>6</v>
      </c>
      <c r="T748" s="51">
        <v>1</v>
      </c>
    </row>
    <row r="749" spans="1:20" s="66" customFormat="1" ht="87.75" customHeight="1">
      <c r="A749" s="118">
        <f t="shared" si="14"/>
        <v>747</v>
      </c>
      <c r="B749" s="109" t="s">
        <v>1671</v>
      </c>
      <c r="C749" s="109" t="s">
        <v>1672</v>
      </c>
      <c r="D749" s="108" t="s">
        <v>1700</v>
      </c>
      <c r="E749" s="50">
        <v>2000000000</v>
      </c>
      <c r="F749" s="51" t="s">
        <v>1674</v>
      </c>
      <c r="G749" s="117">
        <v>44896</v>
      </c>
      <c r="H749" s="117">
        <v>44927</v>
      </c>
      <c r="I749" s="119">
        <f>IFERROR(IF(Energy[[#This Row],[Start date]]="","0",DATEDIF(Energy[[#This Row],[Start date]],Energy[[#This Row],[End date]],"m")+1),"Open-ended")</f>
        <v>2</v>
      </c>
      <c r="J749" s="51" t="s">
        <v>48</v>
      </c>
      <c r="K749" s="51" t="s">
        <v>61</v>
      </c>
      <c r="L749" s="51" t="s">
        <v>98</v>
      </c>
      <c r="M749" s="51" t="s">
        <v>1701</v>
      </c>
      <c r="N749" s="51" t="s">
        <v>57</v>
      </c>
      <c r="O749" s="106">
        <f>IF(Energy[[#This Row],[Currency]]="USD",E749,IF(AND(Energy[[#This Row],[Currency]]="EUR",VLOOKUP(Energy[[#This Row],[ISO]],'EXCH to USD 2022'!A:D,4,FALSE)="N"),(E749/'EXCH to USD 2022'!$F$25),E749/VLOOKUP(C749,'EXCH to USD 2022'!A:F,3,FALSE)))</f>
        <v>448314123.36052841</v>
      </c>
      <c r="P749" s="109"/>
      <c r="Q749" s="103" t="s">
        <v>1680</v>
      </c>
      <c r="R749" s="123">
        <v>45058</v>
      </c>
      <c r="S749" s="51" t="s">
        <v>6</v>
      </c>
      <c r="T749" s="51">
        <v>1</v>
      </c>
    </row>
    <row r="750" spans="1:20" s="66" customFormat="1" ht="82.5" customHeight="1">
      <c r="A750" s="118">
        <f t="shared" si="14"/>
        <v>748</v>
      </c>
      <c r="B750" s="109" t="s">
        <v>1671</v>
      </c>
      <c r="C750" s="109" t="s">
        <v>1672</v>
      </c>
      <c r="D750" s="108" t="s">
        <v>1700</v>
      </c>
      <c r="E750" s="50">
        <v>2000000000</v>
      </c>
      <c r="F750" s="51" t="s">
        <v>1674</v>
      </c>
      <c r="G750" s="117">
        <v>44927</v>
      </c>
      <c r="H750" s="117">
        <v>45291</v>
      </c>
      <c r="I750" s="119">
        <f>IFERROR(IF(Energy[[#This Row],[Start date]]="","0",DATEDIF(Energy[[#This Row],[Start date]],Energy[[#This Row],[End date]],"m")+1),"Open-ended")</f>
        <v>12</v>
      </c>
      <c r="J750" s="51" t="s">
        <v>48</v>
      </c>
      <c r="K750" s="51" t="s">
        <v>61</v>
      </c>
      <c r="L750" s="51" t="s">
        <v>98</v>
      </c>
      <c r="M750" s="51" t="s">
        <v>1701</v>
      </c>
      <c r="N750" s="51" t="s">
        <v>57</v>
      </c>
      <c r="O750" s="106">
        <f>IF(Energy[[#This Row],[Currency]]="USD",E750,IF(AND(Energy[[#This Row],[Currency]]="EUR",VLOOKUP(Energy[[#This Row],[ISO]],'EXCH to USD 2022'!A:D,4,FALSE)="N"),(E750/'EXCH to USD 2022'!$F$25),E750/VLOOKUP(C750,'EXCH to USD 2022'!A:F,3,FALSE)))</f>
        <v>448314123.36052841</v>
      </c>
      <c r="P750" s="109"/>
      <c r="Q750" s="103" t="s">
        <v>1680</v>
      </c>
      <c r="R750" s="123">
        <v>45058</v>
      </c>
      <c r="S750" s="51" t="s">
        <v>6</v>
      </c>
      <c r="T750" s="51">
        <v>1</v>
      </c>
    </row>
    <row r="751" spans="1:20" s="66" customFormat="1" ht="22.5">
      <c r="A751" s="118">
        <f t="shared" si="14"/>
        <v>749</v>
      </c>
      <c r="B751" s="109" t="s">
        <v>1671</v>
      </c>
      <c r="C751" s="109" t="s">
        <v>1672</v>
      </c>
      <c r="D751" s="108" t="s">
        <v>1702</v>
      </c>
      <c r="E751" s="63">
        <v>2000000000</v>
      </c>
      <c r="F751" s="51" t="s">
        <v>1674</v>
      </c>
      <c r="G751" s="117">
        <v>44927</v>
      </c>
      <c r="H751" s="117">
        <v>45291</v>
      </c>
      <c r="I751" s="119">
        <f>IFERROR(IF(Energy[[#This Row],[Start date]]="","0",DATEDIF(Energy[[#This Row],[Start date]],Energy[[#This Row],[End date]],"m")+1),"Open-ended")</f>
        <v>12</v>
      </c>
      <c r="J751" s="54" t="s">
        <v>54</v>
      </c>
      <c r="K751" s="54" t="s">
        <v>55</v>
      </c>
      <c r="L751" s="54" t="s">
        <v>98</v>
      </c>
      <c r="M751" s="54"/>
      <c r="N751" s="51" t="s">
        <v>78</v>
      </c>
      <c r="O751" s="106">
        <f>IF(Energy[[#This Row],[Currency]]="USD",E751,IF(AND(Energy[[#This Row],[Currency]]="EUR",VLOOKUP(Energy[[#This Row],[ISO]],'EXCH to USD 2022'!A:D,4,FALSE)="N"),(E751/'EXCH to USD 2022'!$F$25),E751/VLOOKUP(C751,'EXCH to USD 2022'!A:F,3,FALSE)))</f>
        <v>448314123.36052841</v>
      </c>
      <c r="P751" s="51"/>
      <c r="Q751" s="103" t="s">
        <v>1680</v>
      </c>
      <c r="R751" s="123">
        <v>45058</v>
      </c>
      <c r="S751" s="51" t="s">
        <v>6</v>
      </c>
      <c r="T751" s="51">
        <v>2</v>
      </c>
    </row>
    <row r="752" spans="1:20" s="66" customFormat="1" ht="36.75" customHeight="1">
      <c r="A752" s="118">
        <f t="shared" si="14"/>
        <v>750</v>
      </c>
      <c r="B752" s="109" t="s">
        <v>1671</v>
      </c>
      <c r="C752" s="109" t="s">
        <v>1672</v>
      </c>
      <c r="D752" s="108" t="s">
        <v>1703</v>
      </c>
      <c r="E752" s="147">
        <v>1000000000</v>
      </c>
      <c r="F752" s="51" t="s">
        <v>1674</v>
      </c>
      <c r="G752" s="117">
        <v>44927</v>
      </c>
      <c r="H752" s="117">
        <v>45291</v>
      </c>
      <c r="I752" s="119">
        <f>IFERROR(IF(Energy[[#This Row],[Start date]]="","0",DATEDIF(Energy[[#This Row],[Start date]],Energy[[#This Row],[End date]],"m")+1),"Open-ended")</f>
        <v>12</v>
      </c>
      <c r="J752" s="54" t="s">
        <v>54</v>
      </c>
      <c r="K752" s="54" t="s">
        <v>55</v>
      </c>
      <c r="L752" s="54" t="s">
        <v>56</v>
      </c>
      <c r="M752" s="54" t="s">
        <v>171</v>
      </c>
      <c r="N752" s="51" t="s">
        <v>78</v>
      </c>
      <c r="O752" s="106">
        <f>IF(Energy[[#This Row],[Currency]]="USD",E752,IF(AND(Energy[[#This Row],[Currency]]="EUR",VLOOKUP(Energy[[#This Row],[ISO]],'EXCH to USD 2022'!A:D,4,FALSE)="N"),(E752/'EXCH to USD 2022'!$F$25),E752/VLOOKUP(C752,'EXCH to USD 2022'!A:F,3,FALSE)))</f>
        <v>224157061.6802642</v>
      </c>
      <c r="P752" s="51"/>
      <c r="Q752" s="103" t="s">
        <v>1680</v>
      </c>
      <c r="R752" s="123">
        <v>45058</v>
      </c>
      <c r="S752" s="51" t="s">
        <v>6</v>
      </c>
      <c r="T752" s="51">
        <v>2</v>
      </c>
    </row>
    <row r="753" spans="1:20" s="66" customFormat="1" ht="108" customHeight="1">
      <c r="A753" s="118">
        <f t="shared" si="14"/>
        <v>751</v>
      </c>
      <c r="B753" s="167" t="s">
        <v>1671</v>
      </c>
      <c r="C753" s="167" t="s">
        <v>1672</v>
      </c>
      <c r="D753" s="184" t="s">
        <v>1704</v>
      </c>
      <c r="E753" s="87">
        <v>635380000</v>
      </c>
      <c r="F753" s="112" t="s">
        <v>1674</v>
      </c>
      <c r="G753" s="130">
        <v>44562</v>
      </c>
      <c r="H753" s="130">
        <v>45107</v>
      </c>
      <c r="I753" s="119">
        <f>IFERROR(IF(Energy[[#This Row],[Start date]]="","0",DATEDIF(Energy[[#This Row],[Start date]],Energy[[#This Row],[End date]],"m")+1),"Open-ended")</f>
        <v>18</v>
      </c>
      <c r="J753" s="112" t="s">
        <v>54</v>
      </c>
      <c r="K753" s="112" t="s">
        <v>49</v>
      </c>
      <c r="L753" s="112" t="s">
        <v>98</v>
      </c>
      <c r="M753" s="160"/>
      <c r="N753" s="112" t="s">
        <v>1705</v>
      </c>
      <c r="O753" s="106">
        <f>IF(Energy[[#This Row],[Currency]]="USD",E753,IF(AND(Energy[[#This Row],[Currency]]="EUR",VLOOKUP(Energy[[#This Row],[ISO]],'EXCH to USD 2022'!A:D,4,FALSE)="N"),(E753/'EXCH to USD 2022'!$F$25),E753/VLOOKUP(C753,'EXCH to USD 2022'!A:F,3,FALSE)))</f>
        <v>142424913.85040626</v>
      </c>
      <c r="P753" s="112" t="s">
        <v>1706</v>
      </c>
      <c r="Q753" s="103" t="s">
        <v>1680</v>
      </c>
      <c r="R753" s="123">
        <v>45058</v>
      </c>
      <c r="S753" s="51" t="s">
        <v>6</v>
      </c>
      <c r="T753" s="51">
        <v>2</v>
      </c>
    </row>
    <row r="754" spans="1:20" s="66" customFormat="1" ht="146.25">
      <c r="A754" s="118">
        <f t="shared" si="14"/>
        <v>752</v>
      </c>
      <c r="B754" s="167" t="s">
        <v>1671</v>
      </c>
      <c r="C754" s="167" t="s">
        <v>1672</v>
      </c>
      <c r="D754" s="180" t="s">
        <v>1707</v>
      </c>
      <c r="E754" s="87">
        <v>6900000000</v>
      </c>
      <c r="F754" s="112" t="s">
        <v>1674</v>
      </c>
      <c r="G754" s="130">
        <v>44835</v>
      </c>
      <c r="H754" s="130">
        <v>45046</v>
      </c>
      <c r="I754" s="119">
        <f>IFERROR(IF(Energy[[#This Row],[Start date]]="","0",DATEDIF(Energy[[#This Row],[Start date]],Energy[[#This Row],[End date]],"m")+1),"Open-ended")</f>
        <v>7</v>
      </c>
      <c r="J754" s="112" t="s">
        <v>48</v>
      </c>
      <c r="K754" s="112" t="s">
        <v>61</v>
      </c>
      <c r="L754" s="112" t="s">
        <v>98</v>
      </c>
      <c r="M754" s="160"/>
      <c r="N754" s="112" t="s">
        <v>1708</v>
      </c>
      <c r="O754" s="106">
        <f>IF(Energy[[#This Row],[Currency]]="USD",E754,IF(AND(Energy[[#This Row],[Currency]]="EUR",VLOOKUP(Energy[[#This Row],[ISO]],'EXCH to USD 2022'!A:D,4,FALSE)="N"),(E754/'EXCH to USD 2022'!$F$25),E754/VLOOKUP(C754,'EXCH to USD 2022'!A:F,3,FALSE)))</f>
        <v>1546683725.593823</v>
      </c>
      <c r="P754" s="51"/>
      <c r="Q754" s="103" t="s">
        <v>1680</v>
      </c>
      <c r="R754" s="123">
        <v>45058</v>
      </c>
      <c r="S754" s="51" t="s">
        <v>6</v>
      </c>
      <c r="T754" s="51">
        <v>2</v>
      </c>
    </row>
    <row r="755" spans="1:20" s="66" customFormat="1" ht="157.5">
      <c r="A755" s="118">
        <f t="shared" si="14"/>
        <v>753</v>
      </c>
      <c r="B755" s="109" t="s">
        <v>1709</v>
      </c>
      <c r="C755" s="109" t="s">
        <v>1710</v>
      </c>
      <c r="D755" s="108" t="s">
        <v>1711</v>
      </c>
      <c r="E755" s="50">
        <v>0</v>
      </c>
      <c r="F755" s="51" t="s">
        <v>92</v>
      </c>
      <c r="G755" s="117">
        <v>44501</v>
      </c>
      <c r="H755" s="117">
        <v>44621</v>
      </c>
      <c r="I755" s="119">
        <f>IFERROR(IF(Energy[[#This Row],[Start date]]="","0",DATEDIF(Energy[[#This Row],[Start date]],Energy[[#This Row],[End date]],"m")+1),"Open-ended")</f>
        <v>5</v>
      </c>
      <c r="J755" s="51" t="s">
        <v>54</v>
      </c>
      <c r="K755" s="51" t="s">
        <v>55</v>
      </c>
      <c r="L755" s="51" t="s">
        <v>375</v>
      </c>
      <c r="M755" s="51" t="s">
        <v>439</v>
      </c>
      <c r="N755" s="51" t="s">
        <v>244</v>
      </c>
      <c r="O755" s="106">
        <f>IF(Energy[[#This Row],[Currency]]="USD",E755,IF(AND(Energy[[#This Row],[Currency]]="EUR",VLOOKUP(Energy[[#This Row],[ISO]],'EXCH to USD 2022'!A:D,4,FALSE)="N"),(E755/'EXCH to USD 2022'!$F$25),E755/VLOOKUP(C755,'EXCH to USD 2022'!A:F,3,FALSE)))</f>
        <v>0</v>
      </c>
      <c r="P755" s="109" t="s">
        <v>1712</v>
      </c>
      <c r="Q755" s="51" t="s">
        <v>1713</v>
      </c>
      <c r="R755" s="123">
        <v>44904</v>
      </c>
      <c r="S755" s="51" t="s">
        <v>6</v>
      </c>
      <c r="T755" s="51">
        <v>1</v>
      </c>
    </row>
    <row r="756" spans="1:20" s="66" customFormat="1" ht="67.5">
      <c r="A756" s="118">
        <f t="shared" si="14"/>
        <v>754</v>
      </c>
      <c r="B756" s="109" t="s">
        <v>1709</v>
      </c>
      <c r="C756" s="109" t="s">
        <v>1710</v>
      </c>
      <c r="D756" s="108" t="s">
        <v>1714</v>
      </c>
      <c r="E756" s="50">
        <v>0</v>
      </c>
      <c r="F756" s="51" t="s">
        <v>92</v>
      </c>
      <c r="G756" s="117">
        <v>44621</v>
      </c>
      <c r="H756" s="117"/>
      <c r="I756" s="119" t="str">
        <f>IFERROR(IF(Energy[[#This Row],[Start date]]="","0",DATEDIF(Energy[[#This Row],[Start date]],Energy[[#This Row],[End date]],"m")+1),"Open-ended")</f>
        <v>Open-ended</v>
      </c>
      <c r="J756" s="51" t="s">
        <v>48</v>
      </c>
      <c r="K756" s="51" t="s">
        <v>49</v>
      </c>
      <c r="L756" s="51" t="s">
        <v>50</v>
      </c>
      <c r="M756" s="51"/>
      <c r="N756" s="51" t="s">
        <v>321</v>
      </c>
      <c r="O756" s="106">
        <f>IF(Energy[[#This Row],[Currency]]="USD",E756,IF(AND(Energy[[#This Row],[Currency]]="EUR",VLOOKUP(Energy[[#This Row],[ISO]],'EXCH to USD 2022'!A:D,4,FALSE)="N"),(E756/'EXCH to USD 2022'!$F$25),E756/VLOOKUP(C756,'EXCH to USD 2022'!A:F,3,FALSE)))</f>
        <v>0</v>
      </c>
      <c r="P756" s="109"/>
      <c r="Q756" s="51" t="s">
        <v>1715</v>
      </c>
      <c r="R756" s="123">
        <v>44904</v>
      </c>
      <c r="S756" s="51" t="s">
        <v>6</v>
      </c>
      <c r="T756" s="51">
        <v>1</v>
      </c>
    </row>
    <row r="757" spans="1:20" s="66" customFormat="1" ht="112.5">
      <c r="A757" s="118">
        <f t="shared" si="14"/>
        <v>755</v>
      </c>
      <c r="B757" s="109" t="s">
        <v>1709</v>
      </c>
      <c r="C757" s="109" t="s">
        <v>1710</v>
      </c>
      <c r="D757" s="108" t="s">
        <v>1716</v>
      </c>
      <c r="E757" s="50">
        <v>0</v>
      </c>
      <c r="F757" s="51" t="s">
        <v>92</v>
      </c>
      <c r="G757" s="117">
        <v>44470</v>
      </c>
      <c r="H757" s="117">
        <v>44713</v>
      </c>
      <c r="I757" s="119">
        <f>IFERROR(IF(Energy[[#This Row],[Start date]]="","0",DATEDIF(Energy[[#This Row],[Start date]],Energy[[#This Row],[End date]],"m")+1),"Open-ended")</f>
        <v>9</v>
      </c>
      <c r="J757" s="51" t="s">
        <v>48</v>
      </c>
      <c r="K757" s="51" t="s">
        <v>49</v>
      </c>
      <c r="L757" s="51" t="s">
        <v>50</v>
      </c>
      <c r="M757" s="51"/>
      <c r="N757" s="51" t="s">
        <v>51</v>
      </c>
      <c r="O757" s="106">
        <f>IF(Energy[[#This Row],[Currency]]="USD",E757,IF(AND(Energy[[#This Row],[Currency]]="EUR",VLOOKUP(Energy[[#This Row],[ISO]],'EXCH to USD 2022'!A:D,4,FALSE)="N"),(E757/'EXCH to USD 2022'!$F$25),E757/VLOOKUP(C757,'EXCH to USD 2022'!A:F,3,FALSE)))</f>
        <v>0</v>
      </c>
      <c r="P757" s="109"/>
      <c r="Q757" s="51" t="s">
        <v>1717</v>
      </c>
      <c r="R757" s="185">
        <v>44904</v>
      </c>
      <c r="S757" s="51" t="s">
        <v>6</v>
      </c>
      <c r="T757" s="51">
        <v>1</v>
      </c>
    </row>
    <row r="758" spans="1:20" s="66" customFormat="1" ht="67.5">
      <c r="A758" s="118">
        <f t="shared" si="14"/>
        <v>756</v>
      </c>
      <c r="B758" s="109" t="s">
        <v>1709</v>
      </c>
      <c r="C758" s="109" t="s">
        <v>1710</v>
      </c>
      <c r="D758" s="108" t="s">
        <v>1718</v>
      </c>
      <c r="E758" s="50">
        <v>0</v>
      </c>
      <c r="F758" s="51" t="s">
        <v>92</v>
      </c>
      <c r="G758" s="117">
        <v>44562</v>
      </c>
      <c r="H758" s="117"/>
      <c r="I758" s="119" t="str">
        <f>IFERROR(IF(Energy[[#This Row],[Start date]]="","0",DATEDIF(Energy[[#This Row],[Start date]],Energy[[#This Row],[End date]],"m")+1),"Open-ended")</f>
        <v>Open-ended</v>
      </c>
      <c r="J758" s="51" t="s">
        <v>48</v>
      </c>
      <c r="K758" s="51" t="s">
        <v>61</v>
      </c>
      <c r="L758" s="51" t="s">
        <v>50</v>
      </c>
      <c r="M758" s="51"/>
      <c r="N758" s="51" t="s">
        <v>86</v>
      </c>
      <c r="O758" s="106">
        <f>IF(Energy[[#This Row],[Currency]]="USD",E758,IF(AND(Energy[[#This Row],[Currency]]="EUR",VLOOKUP(Energy[[#This Row],[ISO]],'EXCH to USD 2022'!A:D,4,FALSE)="N"),(E758/'EXCH to USD 2022'!$F$25),E758/VLOOKUP(C758,'EXCH to USD 2022'!A:F,3,FALSE)))</f>
        <v>0</v>
      </c>
      <c r="P758" s="109"/>
      <c r="Q758" s="51" t="s">
        <v>1719</v>
      </c>
      <c r="R758" s="185">
        <v>44904</v>
      </c>
      <c r="S758" s="51" t="s">
        <v>6</v>
      </c>
      <c r="T758" s="51">
        <v>1</v>
      </c>
    </row>
    <row r="759" spans="1:20" s="66" customFormat="1" ht="45">
      <c r="A759" s="118">
        <f t="shared" si="14"/>
        <v>757</v>
      </c>
      <c r="B759" s="109" t="s">
        <v>1709</v>
      </c>
      <c r="C759" s="109" t="s">
        <v>1710</v>
      </c>
      <c r="D759" s="108" t="s">
        <v>1720</v>
      </c>
      <c r="E759" s="50">
        <v>0</v>
      </c>
      <c r="F759" s="51" t="s">
        <v>92</v>
      </c>
      <c r="G759" s="117">
        <v>44621</v>
      </c>
      <c r="H759" s="117">
        <v>44713</v>
      </c>
      <c r="I759" s="119">
        <f>IFERROR(IF(Energy[[#This Row],[Start date]]="","0",DATEDIF(Energy[[#This Row],[Start date]],Energy[[#This Row],[End date]],"m")+1),"Open-ended")</f>
        <v>4</v>
      </c>
      <c r="J759" s="51" t="s">
        <v>48</v>
      </c>
      <c r="K759" s="51" t="s">
        <v>49</v>
      </c>
      <c r="L759" s="51" t="s">
        <v>192</v>
      </c>
      <c r="M759" s="51" t="s">
        <v>853</v>
      </c>
      <c r="N759" s="51" t="s">
        <v>51</v>
      </c>
      <c r="O759" s="106">
        <f>IF(Energy[[#This Row],[Currency]]="USD",E759,IF(AND(Energy[[#This Row],[Currency]]="EUR",VLOOKUP(Energy[[#This Row],[ISO]],'EXCH to USD 2022'!A:D,4,FALSE)="N"),(E759/'EXCH to USD 2022'!$F$25),E759/VLOOKUP(C759,'EXCH to USD 2022'!A:F,3,FALSE)))</f>
        <v>0</v>
      </c>
      <c r="P759" s="109"/>
      <c r="Q759" s="51" t="s">
        <v>1721</v>
      </c>
      <c r="R759" s="185">
        <v>44904</v>
      </c>
      <c r="S759" s="51" t="s">
        <v>6</v>
      </c>
      <c r="T759" s="51">
        <v>1</v>
      </c>
    </row>
    <row r="760" spans="1:20" s="66" customFormat="1" ht="112.5">
      <c r="A760" s="118">
        <f t="shared" si="14"/>
        <v>758</v>
      </c>
      <c r="B760" s="109" t="s">
        <v>1709</v>
      </c>
      <c r="C760" s="109" t="s">
        <v>1710</v>
      </c>
      <c r="D760" s="108" t="s">
        <v>1722</v>
      </c>
      <c r="E760" s="50">
        <v>0</v>
      </c>
      <c r="F760" s="51" t="s">
        <v>92</v>
      </c>
      <c r="G760" s="117">
        <v>44621</v>
      </c>
      <c r="H760" s="117">
        <v>44896</v>
      </c>
      <c r="I760" s="119">
        <f>IFERROR(IF(Energy[[#This Row],[Start date]]="","0",DATEDIF(Energy[[#This Row],[Start date]],Energy[[#This Row],[End date]],"m")+1),"Open-ended")</f>
        <v>10</v>
      </c>
      <c r="J760" s="51" t="s">
        <v>48</v>
      </c>
      <c r="K760" s="51" t="s">
        <v>61</v>
      </c>
      <c r="L760" s="51" t="s">
        <v>375</v>
      </c>
      <c r="M760" s="51" t="s">
        <v>1723</v>
      </c>
      <c r="N760" s="51" t="s">
        <v>51</v>
      </c>
      <c r="O760" s="106">
        <f>IF(Energy[[#This Row],[Currency]]="USD",E760,IF(AND(Energy[[#This Row],[Currency]]="EUR",VLOOKUP(Energy[[#This Row],[ISO]],'EXCH to USD 2022'!A:D,4,FALSE)="N"),(E760/'EXCH to USD 2022'!$F$25),E760/VLOOKUP(C760,'EXCH to USD 2022'!A:F,3,FALSE)))</f>
        <v>0</v>
      </c>
      <c r="P760" s="109"/>
      <c r="Q760" s="51" t="s">
        <v>1724</v>
      </c>
      <c r="R760" s="185">
        <v>44904</v>
      </c>
      <c r="S760" s="51" t="s">
        <v>6</v>
      </c>
      <c r="T760" s="51">
        <v>1</v>
      </c>
    </row>
    <row r="761" spans="1:20" s="66" customFormat="1" ht="56.25">
      <c r="A761" s="118">
        <f t="shared" si="14"/>
        <v>759</v>
      </c>
      <c r="B761" s="109" t="s">
        <v>1709</v>
      </c>
      <c r="C761" s="109" t="s">
        <v>1710</v>
      </c>
      <c r="D761" s="108" t="s">
        <v>1725</v>
      </c>
      <c r="E761" s="50">
        <v>0</v>
      </c>
      <c r="F761" s="51" t="s">
        <v>92</v>
      </c>
      <c r="G761" s="117">
        <v>44621</v>
      </c>
      <c r="H761" s="117"/>
      <c r="I761" s="119" t="str">
        <f>IFERROR(IF(Energy[[#This Row],[Start date]]="","0",DATEDIF(Energy[[#This Row],[Start date]],Energy[[#This Row],[End date]],"m")+1),"Open-ended")</f>
        <v>Open-ended</v>
      </c>
      <c r="J761" s="51" t="s">
        <v>153</v>
      </c>
      <c r="K761" s="51" t="s">
        <v>400</v>
      </c>
      <c r="L761" s="51" t="s">
        <v>375</v>
      </c>
      <c r="M761" s="51" t="s">
        <v>1726</v>
      </c>
      <c r="N761" s="51" t="s">
        <v>365</v>
      </c>
      <c r="O761" s="106">
        <f>IF(Energy[[#This Row],[Currency]]="USD",E761,IF(AND(Energy[[#This Row],[Currency]]="EUR",VLOOKUP(Energy[[#This Row],[ISO]],'EXCH to USD 2022'!A:D,4,FALSE)="N"),(E761/'EXCH to USD 2022'!$F$25),E761/VLOOKUP(C761,'EXCH to USD 2022'!A:F,3,FALSE)))</f>
        <v>0</v>
      </c>
      <c r="P761" s="109"/>
      <c r="Q761" s="51" t="s">
        <v>1727</v>
      </c>
      <c r="R761" s="185">
        <v>44904</v>
      </c>
      <c r="S761" s="51" t="s">
        <v>6</v>
      </c>
      <c r="T761" s="51">
        <v>1</v>
      </c>
    </row>
    <row r="762" spans="1:20" s="66" customFormat="1" ht="90">
      <c r="A762" s="118">
        <f t="shared" si="14"/>
        <v>760</v>
      </c>
      <c r="B762" s="109" t="s">
        <v>1709</v>
      </c>
      <c r="C762" s="109" t="s">
        <v>1710</v>
      </c>
      <c r="D762" s="108" t="s">
        <v>1728</v>
      </c>
      <c r="E762" s="50">
        <v>0</v>
      </c>
      <c r="F762" s="51" t="s">
        <v>92</v>
      </c>
      <c r="G762" s="117">
        <v>44621</v>
      </c>
      <c r="H762" s="117"/>
      <c r="I762" s="119" t="str">
        <f>IFERROR(IF(Energy[[#This Row],[Start date]]="","0",DATEDIF(Energy[[#This Row],[Start date]],Energy[[#This Row],[End date]],"m")+1),"Open-ended")</f>
        <v>Open-ended</v>
      </c>
      <c r="J762" s="51" t="s">
        <v>107</v>
      </c>
      <c r="K762" s="51"/>
      <c r="L762" s="51" t="s">
        <v>101</v>
      </c>
      <c r="M762" s="51"/>
      <c r="N762" s="51" t="s">
        <v>377</v>
      </c>
      <c r="O762" s="106">
        <f>IF(Energy[[#This Row],[Currency]]="USD",E762,IF(AND(Energy[[#This Row],[Currency]]="EUR",VLOOKUP(Energy[[#This Row],[ISO]],'EXCH to USD 2022'!A:D,4,FALSE)="N"),(E762/'EXCH to USD 2022'!$F$25),E762/VLOOKUP(C762,'EXCH to USD 2022'!A:F,3,FALSE)))</f>
        <v>0</v>
      </c>
      <c r="P762" s="109"/>
      <c r="Q762" s="51" t="s">
        <v>1727</v>
      </c>
      <c r="R762" s="185">
        <v>44904</v>
      </c>
      <c r="S762" s="51" t="s">
        <v>6</v>
      </c>
      <c r="T762" s="51">
        <v>1</v>
      </c>
    </row>
    <row r="763" spans="1:20" s="66" customFormat="1" ht="67.5">
      <c r="A763" s="118">
        <f t="shared" si="14"/>
        <v>761</v>
      </c>
      <c r="B763" s="109" t="s">
        <v>1709</v>
      </c>
      <c r="C763" s="109" t="s">
        <v>1710</v>
      </c>
      <c r="D763" s="108" t="s">
        <v>1729</v>
      </c>
      <c r="E763" s="50">
        <v>0</v>
      </c>
      <c r="F763" s="51" t="s">
        <v>92</v>
      </c>
      <c r="G763" s="117">
        <v>42370</v>
      </c>
      <c r="H763" s="117">
        <v>46357</v>
      </c>
      <c r="I763" s="119">
        <f>IFERROR(IF(Energy[[#This Row],[Start date]]="","0",DATEDIF(Energy[[#This Row],[Start date]],Energy[[#This Row],[End date]],"m")+1),"Open-ended")</f>
        <v>132</v>
      </c>
      <c r="J763" s="51" t="s">
        <v>54</v>
      </c>
      <c r="K763" s="51" t="s">
        <v>49</v>
      </c>
      <c r="L763" s="51" t="s">
        <v>375</v>
      </c>
      <c r="M763" s="51" t="s">
        <v>1730</v>
      </c>
      <c r="N763" s="51" t="s">
        <v>51</v>
      </c>
      <c r="O763" s="106">
        <f>IF(Energy[[#This Row],[Currency]]="USD",E763,IF(AND(Energy[[#This Row],[Currency]]="EUR",VLOOKUP(Energy[[#This Row],[ISO]],'EXCH to USD 2022'!A:D,4,FALSE)="N"),(E763/'EXCH to USD 2022'!$F$25),E763/VLOOKUP(C763,'EXCH to USD 2022'!A:F,3,FALSE)))</f>
        <v>0</v>
      </c>
      <c r="P763" s="109"/>
      <c r="Q763" s="51" t="s">
        <v>1727</v>
      </c>
      <c r="R763" s="123">
        <v>44904</v>
      </c>
      <c r="S763" s="51" t="s">
        <v>6</v>
      </c>
      <c r="T763" s="51">
        <v>1</v>
      </c>
    </row>
    <row r="764" spans="1:20" s="66" customFormat="1" ht="33.75">
      <c r="A764" s="118">
        <f t="shared" si="14"/>
        <v>762</v>
      </c>
      <c r="B764" s="109" t="s">
        <v>1709</v>
      </c>
      <c r="C764" s="109" t="s">
        <v>1710</v>
      </c>
      <c r="D764" s="108" t="s">
        <v>1731</v>
      </c>
      <c r="E764" s="50">
        <v>0</v>
      </c>
      <c r="F764" s="51" t="s">
        <v>92</v>
      </c>
      <c r="G764" s="117">
        <v>44562</v>
      </c>
      <c r="H764" s="117"/>
      <c r="I764" s="119" t="str">
        <f>IFERROR(IF(Energy[[#This Row],[Start date]]="","0",DATEDIF(Energy[[#This Row],[Start date]],Energy[[#This Row],[End date]],"m")+1),"Open-ended")</f>
        <v>Open-ended</v>
      </c>
      <c r="J764" s="51" t="s">
        <v>107</v>
      </c>
      <c r="K764" s="51"/>
      <c r="L764" s="51" t="s">
        <v>375</v>
      </c>
      <c r="M764" s="51" t="s">
        <v>1726</v>
      </c>
      <c r="N764" s="51" t="s">
        <v>57</v>
      </c>
      <c r="O764" s="106">
        <f>IF(Energy[[#This Row],[Currency]]="USD",E764,IF(AND(Energy[[#This Row],[Currency]]="EUR",VLOOKUP(Energy[[#This Row],[ISO]],'EXCH to USD 2022'!A:D,4,FALSE)="N"),(E764/'EXCH to USD 2022'!$F$25),E764/VLOOKUP(C764,'EXCH to USD 2022'!A:F,3,FALSE)))</f>
        <v>0</v>
      </c>
      <c r="P764" s="109"/>
      <c r="Q764" s="51" t="s">
        <v>1727</v>
      </c>
      <c r="R764" s="123">
        <v>44904</v>
      </c>
      <c r="S764" s="51" t="s">
        <v>6</v>
      </c>
      <c r="T764" s="51">
        <v>1</v>
      </c>
    </row>
    <row r="765" spans="1:20" s="66" customFormat="1" ht="56.25">
      <c r="A765" s="118">
        <f t="shared" si="14"/>
        <v>763</v>
      </c>
      <c r="B765" s="109" t="s">
        <v>1709</v>
      </c>
      <c r="C765" s="109" t="s">
        <v>1710</v>
      </c>
      <c r="D765" s="108" t="s">
        <v>1732</v>
      </c>
      <c r="E765" s="50">
        <v>0</v>
      </c>
      <c r="F765" s="51" t="s">
        <v>92</v>
      </c>
      <c r="G765" s="117">
        <v>44652</v>
      </c>
      <c r="H765" s="117"/>
      <c r="I765" s="119" t="str">
        <f>IFERROR(IF(Energy[[#This Row],[Start date]]="","0",DATEDIF(Energy[[#This Row],[Start date]],Energy[[#This Row],[End date]],"m")+1),"Open-ended")</f>
        <v>Open-ended</v>
      </c>
      <c r="J765" s="51" t="s">
        <v>107</v>
      </c>
      <c r="K765" s="51"/>
      <c r="L765" s="51" t="s">
        <v>50</v>
      </c>
      <c r="M765" s="51"/>
      <c r="N765" s="51" t="s">
        <v>86</v>
      </c>
      <c r="O765" s="106">
        <f>IF(Energy[[#This Row],[Currency]]="USD",E765,IF(AND(Energy[[#This Row],[Currency]]="EUR",VLOOKUP(Energy[[#This Row],[ISO]],'EXCH to USD 2022'!A:D,4,FALSE)="N"),(E765/'EXCH to USD 2022'!$F$25),E765/VLOOKUP(C765,'EXCH to USD 2022'!A:F,3,FALSE)))</f>
        <v>0</v>
      </c>
      <c r="P765" s="109"/>
      <c r="Q765" s="51" t="s">
        <v>1733</v>
      </c>
      <c r="R765" s="123">
        <v>44904</v>
      </c>
      <c r="S765" s="51" t="s">
        <v>6</v>
      </c>
      <c r="T765" s="51">
        <v>1</v>
      </c>
    </row>
    <row r="766" spans="1:20" s="66" customFormat="1" ht="56.25">
      <c r="A766" s="118">
        <f t="shared" si="14"/>
        <v>764</v>
      </c>
      <c r="B766" s="109" t="s">
        <v>1709</v>
      </c>
      <c r="C766" s="109" t="s">
        <v>1710</v>
      </c>
      <c r="D766" s="108" t="s">
        <v>1734</v>
      </c>
      <c r="E766" s="50">
        <v>0</v>
      </c>
      <c r="F766" s="51" t="s">
        <v>92</v>
      </c>
      <c r="G766" s="117">
        <v>44652</v>
      </c>
      <c r="H766" s="117"/>
      <c r="I766" s="119" t="str">
        <f>IFERROR(IF(Energy[[#This Row],[Start date]]="","0",DATEDIF(Energy[[#This Row],[Start date]],Energy[[#This Row],[End date]],"m")+1),"Open-ended")</f>
        <v>Open-ended</v>
      </c>
      <c r="J766" s="51" t="s">
        <v>48</v>
      </c>
      <c r="K766" s="51" t="s">
        <v>61</v>
      </c>
      <c r="L766" s="51" t="s">
        <v>264</v>
      </c>
      <c r="M766" s="51" t="s">
        <v>1735</v>
      </c>
      <c r="N766" s="51" t="s">
        <v>51</v>
      </c>
      <c r="O766" s="106">
        <f>IF(Energy[[#This Row],[Currency]]="USD",E766,IF(AND(Energy[[#This Row],[Currency]]="EUR",VLOOKUP(Energy[[#This Row],[ISO]],'EXCH to USD 2022'!A:D,4,FALSE)="N"),(E766/'EXCH to USD 2022'!$F$25),E766/VLOOKUP(C766,'EXCH to USD 2022'!A:F,3,FALSE)))</f>
        <v>0</v>
      </c>
      <c r="P766" s="109"/>
      <c r="Q766" s="51" t="s">
        <v>1733</v>
      </c>
      <c r="R766" s="123">
        <v>44904</v>
      </c>
      <c r="S766" s="51" t="s">
        <v>6</v>
      </c>
      <c r="T766" s="51">
        <v>1</v>
      </c>
    </row>
    <row r="767" spans="1:20" s="66" customFormat="1" ht="90">
      <c r="A767" s="118">
        <f t="shared" si="14"/>
        <v>765</v>
      </c>
      <c r="B767" s="109" t="s">
        <v>1709</v>
      </c>
      <c r="C767" s="109" t="s">
        <v>1710</v>
      </c>
      <c r="D767" s="108" t="s">
        <v>1736</v>
      </c>
      <c r="E767" s="50">
        <v>0</v>
      </c>
      <c r="F767" s="51" t="s">
        <v>92</v>
      </c>
      <c r="G767" s="117">
        <v>44682</v>
      </c>
      <c r="H767" s="117">
        <v>45017</v>
      </c>
      <c r="I767" s="119">
        <f>IFERROR(IF(Energy[[#This Row],[Start date]]="","0",DATEDIF(Energy[[#This Row],[Start date]],Energy[[#This Row],[End date]],"m")+1),"Open-ended")</f>
        <v>12</v>
      </c>
      <c r="J767" s="51" t="s">
        <v>48</v>
      </c>
      <c r="K767" s="51" t="s">
        <v>61</v>
      </c>
      <c r="L767" s="51" t="s">
        <v>50</v>
      </c>
      <c r="M767" s="51"/>
      <c r="N767" s="51" t="s">
        <v>78</v>
      </c>
      <c r="O767" s="106">
        <f>IF(Energy[[#This Row],[Currency]]="USD",E767,IF(AND(Energy[[#This Row],[Currency]]="EUR",VLOOKUP(Energy[[#This Row],[ISO]],'EXCH to USD 2022'!A:D,4,FALSE)="N"),(E767/'EXCH to USD 2022'!$F$25),E767/VLOOKUP(C767,'EXCH to USD 2022'!A:F,3,FALSE)))</f>
        <v>0</v>
      </c>
      <c r="P767" s="109"/>
      <c r="Q767" s="51" t="s">
        <v>1737</v>
      </c>
      <c r="R767" s="123">
        <v>44904</v>
      </c>
      <c r="S767" s="51" t="s">
        <v>6</v>
      </c>
      <c r="T767" s="51">
        <v>1</v>
      </c>
    </row>
    <row r="768" spans="1:20" s="66" customFormat="1" ht="67.5">
      <c r="A768" s="118">
        <f t="shared" si="14"/>
        <v>766</v>
      </c>
      <c r="B768" s="109" t="s">
        <v>1709</v>
      </c>
      <c r="C768" s="109" t="s">
        <v>1710</v>
      </c>
      <c r="D768" s="108" t="s">
        <v>1738</v>
      </c>
      <c r="E768" s="50">
        <v>0</v>
      </c>
      <c r="F768" s="51" t="s">
        <v>92</v>
      </c>
      <c r="G768" s="117">
        <v>44621</v>
      </c>
      <c r="H768" s="117"/>
      <c r="I768" s="119" t="str">
        <f>IFERROR(IF(Energy[[#This Row],[Start date]]="","0",DATEDIF(Energy[[#This Row],[Start date]],Energy[[#This Row],[End date]],"m")+1),"Open-ended")</f>
        <v>Open-ended</v>
      </c>
      <c r="J768" s="51" t="s">
        <v>107</v>
      </c>
      <c r="K768" s="51"/>
      <c r="L768" s="51" t="s">
        <v>163</v>
      </c>
      <c r="M768" s="51" t="s">
        <v>528</v>
      </c>
      <c r="N768" s="51" t="s">
        <v>94</v>
      </c>
      <c r="O768" s="106">
        <f>IF(Energy[[#This Row],[Currency]]="USD",E768,IF(AND(Energy[[#This Row],[Currency]]="EUR",VLOOKUP(Energy[[#This Row],[ISO]],'EXCH to USD 2022'!A:D,4,FALSE)="N"),(E768/'EXCH to USD 2022'!$F$25),E768/VLOOKUP(C768,'EXCH to USD 2022'!A:F,3,FALSE)))</f>
        <v>0</v>
      </c>
      <c r="P768" s="109"/>
      <c r="Q768" s="51" t="s">
        <v>1739</v>
      </c>
      <c r="R768" s="185">
        <v>44904</v>
      </c>
      <c r="S768" s="51" t="s">
        <v>6</v>
      </c>
      <c r="T768" s="51">
        <v>1</v>
      </c>
    </row>
    <row r="769" spans="1:20" s="66" customFormat="1" ht="202.5">
      <c r="A769" s="118">
        <f t="shared" si="14"/>
        <v>767</v>
      </c>
      <c r="B769" s="109" t="s">
        <v>1709</v>
      </c>
      <c r="C769" s="109" t="s">
        <v>1710</v>
      </c>
      <c r="D769" s="108" t="s">
        <v>1740</v>
      </c>
      <c r="E769" s="50">
        <v>0</v>
      </c>
      <c r="F769" s="51" t="s">
        <v>92</v>
      </c>
      <c r="G769" s="117">
        <v>44621</v>
      </c>
      <c r="H769" s="117"/>
      <c r="I769" s="119" t="str">
        <f>IFERROR(IF(Energy[[#This Row],[Start date]]="","0",DATEDIF(Energy[[#This Row],[Start date]],Energy[[#This Row],[End date]],"m")+1),"Open-ended")</f>
        <v>Open-ended</v>
      </c>
      <c r="J769" s="51" t="s">
        <v>153</v>
      </c>
      <c r="K769" s="51" t="s">
        <v>154</v>
      </c>
      <c r="L769" s="51" t="s">
        <v>982</v>
      </c>
      <c r="M769" s="51" t="s">
        <v>1741</v>
      </c>
      <c r="N769" s="51" t="s">
        <v>365</v>
      </c>
      <c r="O769" s="106">
        <f>IF(Energy[[#This Row],[Currency]]="USD",E769,IF(AND(Energy[[#This Row],[Currency]]="EUR",VLOOKUP(Energy[[#This Row],[ISO]],'EXCH to USD 2022'!A:D,4,FALSE)="N"),(E769/'EXCH to USD 2022'!$F$25),E769/VLOOKUP(C769,'EXCH to USD 2022'!A:F,3,FALSE)))</f>
        <v>0</v>
      </c>
      <c r="P769" s="109"/>
      <c r="Q769" s="51" t="s">
        <v>1742</v>
      </c>
      <c r="R769" s="123">
        <v>44904</v>
      </c>
      <c r="S769" s="51" t="s">
        <v>6</v>
      </c>
      <c r="T769" s="51">
        <v>1</v>
      </c>
    </row>
    <row r="770" spans="1:20" s="66" customFormat="1" ht="33.75">
      <c r="A770" s="118">
        <f t="shared" si="14"/>
        <v>768</v>
      </c>
      <c r="B770" s="109" t="s">
        <v>1709</v>
      </c>
      <c r="C770" s="109" t="s">
        <v>1710</v>
      </c>
      <c r="D770" s="108" t="s">
        <v>1743</v>
      </c>
      <c r="E770" s="63">
        <v>1000000000</v>
      </c>
      <c r="F770" s="51" t="s">
        <v>92</v>
      </c>
      <c r="G770" s="117">
        <v>44927</v>
      </c>
      <c r="H770" s="117">
        <v>45261</v>
      </c>
      <c r="I770" s="119">
        <f>IFERROR(IF(Energy[[#This Row],[Start date]]="","0",DATEDIF(Energy[[#This Row],[Start date]],Energy[[#This Row],[End date]],"m")+1),"Open-ended")</f>
        <v>12</v>
      </c>
      <c r="J770" s="54" t="s">
        <v>48</v>
      </c>
      <c r="K770" s="54" t="s">
        <v>61</v>
      </c>
      <c r="L770" s="54" t="s">
        <v>176</v>
      </c>
      <c r="M770" s="54" t="s">
        <v>1744</v>
      </c>
      <c r="N770" s="51" t="s">
        <v>78</v>
      </c>
      <c r="O770" s="106">
        <f>IF(Energy[[#This Row],[Currency]]="USD",E770,IF(AND(Energy[[#This Row],[Currency]]="EUR",VLOOKUP(Energy[[#This Row],[ISO]],'EXCH to USD 2022'!A:D,4,FALSE)="N"),(E770/'EXCH to USD 2022'!$F$25),E770/VLOOKUP(C770,'EXCH to USD 2022'!A:F,3,FALSE)))</f>
        <v>1051114102.1146847</v>
      </c>
      <c r="P770" s="51"/>
      <c r="Q770" s="51"/>
      <c r="R770" s="186">
        <v>44956</v>
      </c>
      <c r="S770" s="51" t="s">
        <v>6</v>
      </c>
      <c r="T770" s="51">
        <v>2</v>
      </c>
    </row>
    <row r="771" spans="1:20" s="66" customFormat="1" ht="56.25">
      <c r="A771" s="118">
        <f t="shared" si="14"/>
        <v>769</v>
      </c>
      <c r="B771" s="109" t="s">
        <v>1709</v>
      </c>
      <c r="C771" s="109" t="s">
        <v>1710</v>
      </c>
      <c r="D771" s="108" t="s">
        <v>1745</v>
      </c>
      <c r="E771" s="50">
        <v>0</v>
      </c>
      <c r="F771" s="51" t="s">
        <v>92</v>
      </c>
      <c r="G771" s="117">
        <v>44652</v>
      </c>
      <c r="H771" s="117"/>
      <c r="I771" s="119" t="str">
        <f>IFERROR(IF(Energy[[#This Row],[Start date]]="","0",DATEDIF(Energy[[#This Row],[Start date]],Energy[[#This Row],[End date]],"m")+1),"Open-ended")</f>
        <v>Open-ended</v>
      </c>
      <c r="J771" s="51" t="s">
        <v>48</v>
      </c>
      <c r="K771" s="51" t="s">
        <v>61</v>
      </c>
      <c r="L771" s="51" t="s">
        <v>176</v>
      </c>
      <c r="M771" s="51" t="s">
        <v>500</v>
      </c>
      <c r="N771" s="51" t="s">
        <v>78</v>
      </c>
      <c r="O771" s="106">
        <f>IF(Energy[[#This Row],[Currency]]="USD",E771,IF(AND(Energy[[#This Row],[Currency]]="EUR",VLOOKUP(Energy[[#This Row],[ISO]],'EXCH to USD 2022'!A:D,4,FALSE)="N"),(E771/'EXCH to USD 2022'!$F$25),E771/VLOOKUP(C771,'EXCH to USD 2022'!A:F,3,FALSE)))</f>
        <v>0</v>
      </c>
      <c r="P771" s="109"/>
      <c r="Q771" s="51" t="s">
        <v>1733</v>
      </c>
      <c r="R771" s="185">
        <v>44904</v>
      </c>
      <c r="S771" s="51" t="s">
        <v>6</v>
      </c>
      <c r="T771" s="51">
        <v>1</v>
      </c>
    </row>
    <row r="772" spans="1:20" s="66" customFormat="1" ht="33.75">
      <c r="A772" s="118">
        <f t="shared" si="14"/>
        <v>770</v>
      </c>
      <c r="B772" s="109" t="s">
        <v>1709</v>
      </c>
      <c r="C772" s="109" t="s">
        <v>1710</v>
      </c>
      <c r="D772" s="108" t="s">
        <v>1746</v>
      </c>
      <c r="E772" s="63">
        <v>160000000</v>
      </c>
      <c r="F772" s="51" t="s">
        <v>92</v>
      </c>
      <c r="G772" s="117">
        <v>44562</v>
      </c>
      <c r="H772" s="117">
        <v>44896</v>
      </c>
      <c r="I772" s="119">
        <f>IFERROR(IF(Energy[[#This Row],[Start date]]="","0",DATEDIF(Energy[[#This Row],[Start date]],Energy[[#This Row],[End date]],"m")+1),"Open-ended")</f>
        <v>12</v>
      </c>
      <c r="J772" s="54" t="s">
        <v>70</v>
      </c>
      <c r="K772" s="54" t="s">
        <v>55</v>
      </c>
      <c r="L772" s="54" t="s">
        <v>176</v>
      </c>
      <c r="M772" s="54"/>
      <c r="N772" s="51" t="s">
        <v>57</v>
      </c>
      <c r="O772" s="106">
        <f>IF(Energy[[#This Row],[Currency]]="USD",E772,IF(AND(Energy[[#This Row],[Currency]]="EUR",VLOOKUP(Energy[[#This Row],[ISO]],'EXCH to USD 2022'!A:D,4,FALSE)="N"),(E772/'EXCH to USD 2022'!$F$25),E772/VLOOKUP(C772,'EXCH to USD 2022'!A:F,3,FALSE)))</f>
        <v>168178256.33834955</v>
      </c>
      <c r="P772" s="51"/>
      <c r="Q772" s="51"/>
      <c r="R772" s="186">
        <v>44956</v>
      </c>
      <c r="S772" s="51" t="s">
        <v>6</v>
      </c>
      <c r="T772" s="51">
        <v>2</v>
      </c>
    </row>
    <row r="773" spans="1:20" s="66" customFormat="1" ht="101.25">
      <c r="A773" s="118">
        <f t="shared" si="14"/>
        <v>771</v>
      </c>
      <c r="B773" s="109" t="s">
        <v>1709</v>
      </c>
      <c r="C773" s="109" t="s">
        <v>1710</v>
      </c>
      <c r="D773" s="108" t="s">
        <v>1747</v>
      </c>
      <c r="E773" s="50">
        <v>75000000</v>
      </c>
      <c r="F773" s="51" t="s">
        <v>92</v>
      </c>
      <c r="G773" s="117">
        <v>44835</v>
      </c>
      <c r="H773" s="117">
        <v>44896</v>
      </c>
      <c r="I773" s="119">
        <f>IFERROR(IF(Energy[[#This Row],[Start date]]="","0",DATEDIF(Energy[[#This Row],[Start date]],Energy[[#This Row],[End date]],"m")+1),"Open-ended")</f>
        <v>3</v>
      </c>
      <c r="J773" s="51" t="s">
        <v>54</v>
      </c>
      <c r="K773" s="51" t="s">
        <v>55</v>
      </c>
      <c r="L773" s="51" t="s">
        <v>176</v>
      </c>
      <c r="M773" s="51" t="s">
        <v>1748</v>
      </c>
      <c r="N773" s="51" t="s">
        <v>168</v>
      </c>
      <c r="O773" s="106">
        <f>IF(Energy[[#This Row],[Currency]]="USD",E773,IF(AND(Energy[[#This Row],[Currency]]="EUR",VLOOKUP(Energy[[#This Row],[ISO]],'EXCH to USD 2022'!A:D,4,FALSE)="N"),(E773/'EXCH to USD 2022'!$F$25),E773/VLOOKUP(C773,'EXCH to USD 2022'!A:F,3,FALSE)))</f>
        <v>78833557.658601359</v>
      </c>
      <c r="P773" s="109" t="s">
        <v>1749</v>
      </c>
      <c r="Q773" s="51" t="s">
        <v>1750</v>
      </c>
      <c r="R773" s="185">
        <v>44904</v>
      </c>
      <c r="S773" s="51" t="s">
        <v>6</v>
      </c>
      <c r="T773" s="51">
        <v>1</v>
      </c>
    </row>
    <row r="774" spans="1:20" s="66" customFormat="1" ht="45">
      <c r="A774" s="118">
        <f t="shared" si="14"/>
        <v>772</v>
      </c>
      <c r="B774" s="109" t="s">
        <v>1709</v>
      </c>
      <c r="C774" s="109" t="s">
        <v>1710</v>
      </c>
      <c r="D774" s="108" t="s">
        <v>1751</v>
      </c>
      <c r="E774" s="50">
        <v>290000000</v>
      </c>
      <c r="F774" s="51" t="s">
        <v>92</v>
      </c>
      <c r="G774" s="117">
        <v>44835</v>
      </c>
      <c r="H774" s="117">
        <v>45261</v>
      </c>
      <c r="I774" s="119">
        <f>IFERROR(IF(Energy[[#This Row],[Start date]]="","0",DATEDIF(Energy[[#This Row],[Start date]],Energy[[#This Row],[End date]],"m")+1),"Open-ended")</f>
        <v>15</v>
      </c>
      <c r="J774" s="51" t="s">
        <v>107</v>
      </c>
      <c r="K774" s="51"/>
      <c r="L774" s="51" t="s">
        <v>101</v>
      </c>
      <c r="M774" s="51"/>
      <c r="N774" s="51" t="s">
        <v>57</v>
      </c>
      <c r="O774" s="106">
        <f>IF(Energy[[#This Row],[Currency]]="USD",E774,IF(AND(Energy[[#This Row],[Currency]]="EUR",VLOOKUP(Energy[[#This Row],[ISO]],'EXCH to USD 2022'!A:D,4,FALSE)="N"),(E774/'EXCH to USD 2022'!$F$25),E774/VLOOKUP(C774,'EXCH to USD 2022'!A:F,3,FALSE)))</f>
        <v>304823089.61325854</v>
      </c>
      <c r="P774" s="109"/>
      <c r="Q774" s="51" t="s">
        <v>1750</v>
      </c>
      <c r="R774" s="185">
        <v>44904</v>
      </c>
      <c r="S774" s="51" t="s">
        <v>6</v>
      </c>
      <c r="T774" s="51">
        <v>1</v>
      </c>
    </row>
    <row r="775" spans="1:20" s="66" customFormat="1" ht="56.25">
      <c r="A775" s="118">
        <f t="shared" si="14"/>
        <v>773</v>
      </c>
      <c r="B775" s="109" t="s">
        <v>1709</v>
      </c>
      <c r="C775" s="109" t="s">
        <v>1710</v>
      </c>
      <c r="D775" s="108" t="s">
        <v>1752</v>
      </c>
      <c r="E775" s="50">
        <v>1840000000</v>
      </c>
      <c r="F775" s="51" t="s">
        <v>92</v>
      </c>
      <c r="G775" s="117">
        <v>44805</v>
      </c>
      <c r="H775" s="117">
        <v>44896</v>
      </c>
      <c r="I775" s="119">
        <f>IFERROR(IF(Energy[[#This Row],[Start date]]="","0",DATEDIF(Energy[[#This Row],[Start date]],Energy[[#This Row],[End date]],"m")+1),"Open-ended")</f>
        <v>4</v>
      </c>
      <c r="J775" s="51" t="s">
        <v>70</v>
      </c>
      <c r="K775" s="51" t="s">
        <v>55</v>
      </c>
      <c r="L775" s="51" t="s">
        <v>50</v>
      </c>
      <c r="M775" s="51"/>
      <c r="N775" s="51" t="s">
        <v>57</v>
      </c>
      <c r="O775" s="106">
        <f>IF(Energy[[#This Row],[Currency]]="USD",E775,IF(AND(Energy[[#This Row],[Currency]]="EUR",VLOOKUP(Energy[[#This Row],[ISO]],'EXCH to USD 2022'!A:D,4,FALSE)="N"),(E775/'EXCH to USD 2022'!$F$25),E775/VLOOKUP(C775,'EXCH to USD 2022'!A:F,3,FALSE)))</f>
        <v>1934049947.8910198</v>
      </c>
      <c r="P775" s="109" t="s">
        <v>1753</v>
      </c>
      <c r="Q775" s="51" t="s">
        <v>1754</v>
      </c>
      <c r="R775" s="185">
        <v>44904</v>
      </c>
      <c r="S775" s="51" t="s">
        <v>6</v>
      </c>
      <c r="T775" s="51">
        <v>1</v>
      </c>
    </row>
    <row r="776" spans="1:20" s="66" customFormat="1" ht="50.25" customHeight="1">
      <c r="A776" s="118">
        <f t="shared" si="14"/>
        <v>774</v>
      </c>
      <c r="B776" s="109" t="s">
        <v>1709</v>
      </c>
      <c r="C776" s="109" t="s">
        <v>1710</v>
      </c>
      <c r="D776" s="108" t="s">
        <v>1755</v>
      </c>
      <c r="E776" s="50">
        <v>930000000</v>
      </c>
      <c r="F776" s="51" t="s">
        <v>92</v>
      </c>
      <c r="G776" s="117">
        <v>44652</v>
      </c>
      <c r="H776" s="117">
        <v>44896</v>
      </c>
      <c r="I776" s="119">
        <f>IFERROR(IF(Energy[[#This Row],[Start date]]="","0",DATEDIF(Energy[[#This Row],[Start date]],Energy[[#This Row],[End date]],"m")+1),"Open-ended")</f>
        <v>9</v>
      </c>
      <c r="J776" s="51" t="s">
        <v>48</v>
      </c>
      <c r="K776" s="51" t="s">
        <v>49</v>
      </c>
      <c r="L776" s="51" t="s">
        <v>50</v>
      </c>
      <c r="M776" s="51"/>
      <c r="N776" s="51" t="s">
        <v>57</v>
      </c>
      <c r="O776" s="106">
        <f>IF(Energy[[#This Row],[Currency]]="USD",E776,IF(AND(Energy[[#This Row],[Currency]]="EUR",VLOOKUP(Energy[[#This Row],[ISO]],'EXCH to USD 2022'!A:D,4,FALSE)="N"),(E776/'EXCH to USD 2022'!$F$25),E776/VLOOKUP(C776,'EXCH to USD 2022'!A:F,3,FALSE)))</f>
        <v>977536114.9666568</v>
      </c>
      <c r="P776" s="109"/>
      <c r="Q776" s="51"/>
      <c r="R776" s="123">
        <v>44904</v>
      </c>
      <c r="S776" s="51" t="s">
        <v>6</v>
      </c>
      <c r="T776" s="51">
        <v>1</v>
      </c>
    </row>
    <row r="777" spans="1:20" s="66" customFormat="1" ht="11.25">
      <c r="A777" s="118">
        <f t="shared" si="14"/>
        <v>775</v>
      </c>
      <c r="B777" s="109" t="s">
        <v>1709</v>
      </c>
      <c r="C777" s="109" t="s">
        <v>1710</v>
      </c>
      <c r="D777" s="108" t="s">
        <v>1756</v>
      </c>
      <c r="E777" s="50">
        <v>385000000</v>
      </c>
      <c r="F777" s="51" t="s">
        <v>92</v>
      </c>
      <c r="G777" s="117">
        <v>44927</v>
      </c>
      <c r="H777" s="117">
        <v>45261</v>
      </c>
      <c r="I777" s="119">
        <f>IFERROR(IF(Energy[[#This Row],[Start date]]="","0",DATEDIF(Energy[[#This Row],[Start date]],Energy[[#This Row],[End date]],"m")+1),"Open-ended")</f>
        <v>12</v>
      </c>
      <c r="J777" s="51" t="s">
        <v>48</v>
      </c>
      <c r="K777" s="51" t="s">
        <v>49</v>
      </c>
      <c r="L777" s="51" t="s">
        <v>50</v>
      </c>
      <c r="M777" s="51"/>
      <c r="N777" s="51" t="s">
        <v>903</v>
      </c>
      <c r="O777" s="106">
        <f>IF(Energy[[#This Row],[Currency]]="USD",E777,IF(AND(Energy[[#This Row],[Currency]]="EUR",VLOOKUP(Energy[[#This Row],[ISO]],'EXCH to USD 2022'!A:D,4,FALSE)="N"),(E777/'EXCH to USD 2022'!$F$25),E777/VLOOKUP(C777,'EXCH to USD 2022'!A:F,3,FALSE)))</f>
        <v>404678929.31415361</v>
      </c>
      <c r="P777" s="109"/>
      <c r="Q777" s="51"/>
      <c r="R777" s="123">
        <v>44904</v>
      </c>
      <c r="S777" s="51" t="s">
        <v>6</v>
      </c>
      <c r="T777" s="51">
        <v>1</v>
      </c>
    </row>
    <row r="778" spans="1:20" s="66" customFormat="1" ht="11.25">
      <c r="A778" s="118">
        <f t="shared" ref="A778:A846" si="15">ROW()-2</f>
        <v>776</v>
      </c>
      <c r="B778" s="109" t="s">
        <v>1709</v>
      </c>
      <c r="C778" s="109" t="s">
        <v>1710</v>
      </c>
      <c r="D778" s="108" t="s">
        <v>1757</v>
      </c>
      <c r="E778" s="50">
        <v>67000000</v>
      </c>
      <c r="F778" s="51" t="s">
        <v>92</v>
      </c>
      <c r="G778" s="117">
        <v>44927</v>
      </c>
      <c r="H778" s="117">
        <v>45261</v>
      </c>
      <c r="I778" s="119">
        <f>IFERROR(IF(Energy[[#This Row],[Start date]]="","0",DATEDIF(Energy[[#This Row],[Start date]],Energy[[#This Row],[End date]],"m")+1),"Open-ended")</f>
        <v>12</v>
      </c>
      <c r="J778" s="51" t="s">
        <v>48</v>
      </c>
      <c r="K778" s="51" t="s">
        <v>49</v>
      </c>
      <c r="L778" s="51" t="s">
        <v>50</v>
      </c>
      <c r="M778" s="51"/>
      <c r="N778" s="51" t="s">
        <v>57</v>
      </c>
      <c r="O778" s="106">
        <f>IF(Energy[[#This Row],[Currency]]="USD",E778,IF(AND(Energy[[#This Row],[Currency]]="EUR",VLOOKUP(Energy[[#This Row],[ISO]],'EXCH to USD 2022'!A:D,4,FALSE)="N"),(E778/'EXCH to USD 2022'!$F$25),E778/VLOOKUP(C778,'EXCH to USD 2022'!A:F,3,FALSE)))</f>
        <v>70424644.841683879</v>
      </c>
      <c r="P778" s="109"/>
      <c r="Q778" s="51"/>
      <c r="R778" s="123">
        <v>44904</v>
      </c>
      <c r="S778" s="51" t="s">
        <v>6</v>
      </c>
      <c r="T778" s="51">
        <v>1</v>
      </c>
    </row>
    <row r="779" spans="1:20" s="66" customFormat="1" ht="11.25">
      <c r="A779" s="118">
        <f t="shared" si="15"/>
        <v>777</v>
      </c>
      <c r="B779" s="109" t="s">
        <v>1709</v>
      </c>
      <c r="C779" s="109" t="s">
        <v>1710</v>
      </c>
      <c r="D779" s="108" t="s">
        <v>1758</v>
      </c>
      <c r="E779" s="50">
        <v>66000000</v>
      </c>
      <c r="F779" s="51" t="s">
        <v>92</v>
      </c>
      <c r="G779" s="117">
        <v>44927</v>
      </c>
      <c r="H779" s="117">
        <v>45261</v>
      </c>
      <c r="I779" s="119">
        <f>IFERROR(IF(Energy[[#This Row],[Start date]]="","0",DATEDIF(Energy[[#This Row],[Start date]],Energy[[#This Row],[End date]],"m")+1),"Open-ended")</f>
        <v>12</v>
      </c>
      <c r="J779" s="51" t="s">
        <v>107</v>
      </c>
      <c r="K779" s="51"/>
      <c r="L779" s="51" t="s">
        <v>98</v>
      </c>
      <c r="M779" s="51"/>
      <c r="N779" s="51" t="s">
        <v>57</v>
      </c>
      <c r="O779" s="106">
        <f>IF(Energy[[#This Row],[Currency]]="USD",E779,IF(AND(Energy[[#This Row],[Currency]]="EUR",VLOOKUP(Energy[[#This Row],[ISO]],'EXCH to USD 2022'!A:D,4,FALSE)="N"),(E779/'EXCH to USD 2022'!$F$25),E779/VLOOKUP(C779,'EXCH to USD 2022'!A:F,3,FALSE)))</f>
        <v>69373530.739569187</v>
      </c>
      <c r="P779" s="109"/>
      <c r="Q779" s="51"/>
      <c r="R779" s="123">
        <v>44904</v>
      </c>
      <c r="S779" s="51" t="s">
        <v>6</v>
      </c>
      <c r="T779" s="51">
        <v>1</v>
      </c>
    </row>
    <row r="780" spans="1:20" s="66" customFormat="1" ht="33.75">
      <c r="A780" s="118">
        <f t="shared" si="15"/>
        <v>778</v>
      </c>
      <c r="B780" s="109" t="s">
        <v>1709</v>
      </c>
      <c r="C780" s="109" t="s">
        <v>1710</v>
      </c>
      <c r="D780" s="108" t="s">
        <v>1759</v>
      </c>
      <c r="E780" s="63">
        <v>537000000</v>
      </c>
      <c r="F780" s="51" t="s">
        <v>92</v>
      </c>
      <c r="G780" s="117">
        <v>44562</v>
      </c>
      <c r="H780" s="117">
        <v>44896</v>
      </c>
      <c r="I780" s="119">
        <f>IFERROR(IF(Energy[[#This Row],[Start date]]="","0",DATEDIF(Energy[[#This Row],[Start date]],Energy[[#This Row],[End date]],"m")+1),"Open-ended")</f>
        <v>12</v>
      </c>
      <c r="J780" s="54" t="s">
        <v>48</v>
      </c>
      <c r="K780" s="54" t="s">
        <v>49</v>
      </c>
      <c r="L780" s="54" t="s">
        <v>50</v>
      </c>
      <c r="M780" s="54"/>
      <c r="N780" s="51" t="s">
        <v>2152</v>
      </c>
      <c r="O780" s="106">
        <f>IF(Energy[[#This Row],[Currency]]="USD",E780,IF(AND(Energy[[#This Row],[Currency]]="EUR",VLOOKUP(Energy[[#This Row],[ISO]],'EXCH to USD 2022'!A:D,4,FALSE)="N"),(E780/'EXCH to USD 2022'!$F$25),E780/VLOOKUP(C780,'EXCH to USD 2022'!A:F,3,FALSE)))</f>
        <v>564448272.83558571</v>
      </c>
      <c r="P780" s="51"/>
      <c r="Q780" s="51"/>
      <c r="R780" s="153">
        <v>44956</v>
      </c>
      <c r="S780" s="51" t="s">
        <v>6</v>
      </c>
      <c r="T780" s="51">
        <v>2</v>
      </c>
    </row>
    <row r="781" spans="1:20" s="66" customFormat="1" ht="22.5">
      <c r="A781" s="118">
        <f t="shared" si="15"/>
        <v>779</v>
      </c>
      <c r="B781" s="109" t="s">
        <v>1709</v>
      </c>
      <c r="C781" s="109" t="s">
        <v>1710</v>
      </c>
      <c r="D781" s="108" t="s">
        <v>1760</v>
      </c>
      <c r="E781" s="63">
        <v>377000000</v>
      </c>
      <c r="F781" s="51" t="s">
        <v>92</v>
      </c>
      <c r="G781" s="117">
        <v>44562</v>
      </c>
      <c r="H781" s="117">
        <v>44896</v>
      </c>
      <c r="I781" s="119">
        <f>IFERROR(IF(Energy[[#This Row],[Start date]]="","0",DATEDIF(Energy[[#This Row],[Start date]],Energy[[#This Row],[End date]],"m")+1),"Open-ended")</f>
        <v>12</v>
      </c>
      <c r="J781" s="54" t="s">
        <v>70</v>
      </c>
      <c r="K781" s="54" t="s">
        <v>55</v>
      </c>
      <c r="L781" s="54" t="s">
        <v>56</v>
      </c>
      <c r="M781" s="54" t="s">
        <v>596</v>
      </c>
      <c r="N781" s="51" t="s">
        <v>57</v>
      </c>
      <c r="O781" s="106">
        <f>IF(Energy[[#This Row],[Currency]]="USD",E781,IF(AND(Energy[[#This Row],[Currency]]="EUR",VLOOKUP(Energy[[#This Row],[ISO]],'EXCH to USD 2022'!A:D,4,FALSE)="N"),(E781/'EXCH to USD 2022'!$F$25),E781/VLOOKUP(C781,'EXCH to USD 2022'!A:F,3,FALSE)))</f>
        <v>396270016.49723613</v>
      </c>
      <c r="P781" s="51"/>
      <c r="Q781" s="51"/>
      <c r="R781" s="153">
        <v>44956</v>
      </c>
      <c r="S781" s="51" t="s">
        <v>6</v>
      </c>
      <c r="T781" s="51">
        <v>2</v>
      </c>
    </row>
    <row r="782" spans="1:20" s="66" customFormat="1" ht="22.5">
      <c r="A782" s="118">
        <f t="shared" si="15"/>
        <v>780</v>
      </c>
      <c r="B782" s="109" t="s">
        <v>1709</v>
      </c>
      <c r="C782" s="109" t="s">
        <v>1710</v>
      </c>
      <c r="D782" s="108" t="s">
        <v>1761</v>
      </c>
      <c r="E782" s="63">
        <v>55000000</v>
      </c>
      <c r="F782" s="51" t="s">
        <v>92</v>
      </c>
      <c r="G782" s="117">
        <v>44562</v>
      </c>
      <c r="H782" s="117">
        <v>44896</v>
      </c>
      <c r="I782" s="119">
        <f>IFERROR(IF(Energy[[#This Row],[Start date]]="","0",DATEDIF(Energy[[#This Row],[Start date]],Energy[[#This Row],[End date]],"m")+1),"Open-ended")</f>
        <v>12</v>
      </c>
      <c r="J782" s="54" t="s">
        <v>70</v>
      </c>
      <c r="K782" s="187" t="s">
        <v>55</v>
      </c>
      <c r="L782" s="54" t="s">
        <v>56</v>
      </c>
      <c r="M782" s="54" t="s">
        <v>1062</v>
      </c>
      <c r="N782" s="51" t="s">
        <v>57</v>
      </c>
      <c r="O782" s="106">
        <f>IF(Energy[[#This Row],[Currency]]="USD",E782,IF(AND(Energy[[#This Row],[Currency]]="EUR",VLOOKUP(Energy[[#This Row],[ISO]],'EXCH to USD 2022'!A:D,4,FALSE)="N"),(E782/'EXCH to USD 2022'!$F$25),E782/VLOOKUP(C782,'EXCH to USD 2022'!A:F,3,FALSE)))</f>
        <v>57811275.616307661</v>
      </c>
      <c r="P782" s="51"/>
      <c r="Q782" s="51"/>
      <c r="R782" s="153">
        <v>44956</v>
      </c>
      <c r="S782" s="51" t="s">
        <v>6</v>
      </c>
      <c r="T782" s="51">
        <v>2</v>
      </c>
    </row>
    <row r="783" spans="1:20" s="66" customFormat="1" ht="22.5">
      <c r="A783" s="118">
        <f t="shared" si="15"/>
        <v>781</v>
      </c>
      <c r="B783" s="109" t="s">
        <v>1709</v>
      </c>
      <c r="C783" s="109" t="s">
        <v>1710</v>
      </c>
      <c r="D783" s="108" t="s">
        <v>1762</v>
      </c>
      <c r="E783" s="63">
        <v>75000000</v>
      </c>
      <c r="F783" s="51" t="s">
        <v>92</v>
      </c>
      <c r="G783" s="117">
        <v>44562</v>
      </c>
      <c r="H783" s="117">
        <v>44896</v>
      </c>
      <c r="I783" s="119">
        <f>IFERROR(IF(Energy[[#This Row],[Start date]]="","0",DATEDIF(Energy[[#This Row],[Start date]],Energy[[#This Row],[End date]],"m")+1),"Open-ended")</f>
        <v>12</v>
      </c>
      <c r="J783" s="54" t="s">
        <v>70</v>
      </c>
      <c r="K783" s="187" t="s">
        <v>55</v>
      </c>
      <c r="L783" s="54" t="s">
        <v>375</v>
      </c>
      <c r="M783" s="54"/>
      <c r="N783" s="51" t="s">
        <v>57</v>
      </c>
      <c r="O783" s="106">
        <f>IF(Energy[[#This Row],[Currency]]="USD",E783,IF(AND(Energy[[#This Row],[Currency]]="EUR",VLOOKUP(Energy[[#This Row],[ISO]],'EXCH to USD 2022'!A:D,4,FALSE)="N"),(E783/'EXCH to USD 2022'!$F$25),E783/VLOOKUP(C783,'EXCH to USD 2022'!A:F,3,FALSE)))</f>
        <v>78833557.658601359</v>
      </c>
      <c r="P783" s="51"/>
      <c r="Q783" s="51"/>
      <c r="R783" s="153">
        <v>44956</v>
      </c>
      <c r="S783" s="51" t="s">
        <v>6</v>
      </c>
      <c r="T783" s="51">
        <v>2</v>
      </c>
    </row>
    <row r="784" spans="1:20" s="66" customFormat="1" ht="22.5">
      <c r="A784" s="118">
        <f t="shared" si="15"/>
        <v>782</v>
      </c>
      <c r="B784" s="109" t="s">
        <v>1709</v>
      </c>
      <c r="C784" s="109" t="s">
        <v>1710</v>
      </c>
      <c r="D784" s="108" t="s">
        <v>1763</v>
      </c>
      <c r="E784" s="65">
        <v>65000000</v>
      </c>
      <c r="F784" s="51" t="s">
        <v>92</v>
      </c>
      <c r="G784" s="117">
        <v>44562</v>
      </c>
      <c r="H784" s="117">
        <v>44896</v>
      </c>
      <c r="I784" s="119">
        <f>IFERROR(IF(Energy[[#This Row],[Start date]]="","0",DATEDIF(Energy[[#This Row],[Start date]],Energy[[#This Row],[End date]],"m")+1),"Open-ended")</f>
        <v>12</v>
      </c>
      <c r="J784" s="54" t="s">
        <v>70</v>
      </c>
      <c r="K784" s="54" t="s">
        <v>55</v>
      </c>
      <c r="L784" s="54" t="s">
        <v>192</v>
      </c>
      <c r="M784" s="54"/>
      <c r="N784" s="51" t="s">
        <v>57</v>
      </c>
      <c r="O784" s="106">
        <f>IF(Energy[[#This Row],[Currency]]="USD",E784,IF(AND(Energy[[#This Row],[Currency]]="EUR",VLOOKUP(Energy[[#This Row],[ISO]],'EXCH to USD 2022'!A:D,4,FALSE)="N"),(E784/'EXCH to USD 2022'!$F$25),E784/VLOOKUP(C784,'EXCH to USD 2022'!A:F,3,FALSE)))</f>
        <v>68322416.63745451</v>
      </c>
      <c r="P784" s="51"/>
      <c r="Q784" s="51"/>
      <c r="R784" s="153">
        <v>44956</v>
      </c>
      <c r="S784" s="51" t="s">
        <v>6</v>
      </c>
      <c r="T784" s="51">
        <v>2</v>
      </c>
    </row>
    <row r="785" spans="1:20" s="66" customFormat="1" ht="33.75">
      <c r="A785" s="118">
        <f t="shared" si="15"/>
        <v>783</v>
      </c>
      <c r="B785" s="109" t="s">
        <v>1709</v>
      </c>
      <c r="C785" s="109" t="s">
        <v>1710</v>
      </c>
      <c r="D785" s="108" t="s">
        <v>1764</v>
      </c>
      <c r="E785" s="65">
        <v>60000000</v>
      </c>
      <c r="F785" s="51" t="s">
        <v>92</v>
      </c>
      <c r="G785" s="117">
        <v>44927</v>
      </c>
      <c r="H785" s="117">
        <v>45261</v>
      </c>
      <c r="I785" s="119">
        <f>IFERROR(IF(Energy[[#This Row],[Start date]]="","0",DATEDIF(Energy[[#This Row],[Start date]],Energy[[#This Row],[End date]],"m")+1),"Open-ended")</f>
        <v>12</v>
      </c>
      <c r="J785" s="54" t="s">
        <v>48</v>
      </c>
      <c r="K785" s="54" t="s">
        <v>49</v>
      </c>
      <c r="L785" s="54" t="s">
        <v>101</v>
      </c>
      <c r="M785" s="54"/>
      <c r="N785" s="51" t="s">
        <v>57</v>
      </c>
      <c r="O785" s="106">
        <f>IF(Energy[[#This Row],[Currency]]="USD",E785,IF(AND(Energy[[#This Row],[Currency]]="EUR",VLOOKUP(Energy[[#This Row],[ISO]],'EXCH to USD 2022'!A:D,4,FALSE)="N"),(E785/'EXCH to USD 2022'!$F$25),E785/VLOOKUP(C785,'EXCH to USD 2022'!A:F,3,FALSE)))</f>
        <v>63066846.126881085</v>
      </c>
      <c r="P785" s="51"/>
      <c r="Q785" s="51" t="s">
        <v>1765</v>
      </c>
      <c r="R785" s="153">
        <v>44956</v>
      </c>
      <c r="S785" s="51" t="s">
        <v>6</v>
      </c>
      <c r="T785" s="51">
        <v>2</v>
      </c>
    </row>
    <row r="786" spans="1:20" s="66" customFormat="1" ht="67.5">
      <c r="A786" s="118">
        <f t="shared" si="15"/>
        <v>784</v>
      </c>
      <c r="B786" s="109" t="s">
        <v>1709</v>
      </c>
      <c r="C786" s="109" t="s">
        <v>1710</v>
      </c>
      <c r="D786" s="108" t="s">
        <v>1766</v>
      </c>
      <c r="E786" s="63">
        <v>60000000</v>
      </c>
      <c r="F786" s="51" t="s">
        <v>92</v>
      </c>
      <c r="G786" s="117">
        <v>44927</v>
      </c>
      <c r="H786" s="117">
        <v>45261</v>
      </c>
      <c r="I786" s="119">
        <f>IFERROR(IF(Energy[[#This Row],[Start date]]="","0",DATEDIF(Energy[[#This Row],[Start date]],Energy[[#This Row],[End date]],"m")+1),"Open-ended")</f>
        <v>12</v>
      </c>
      <c r="J786" s="54" t="s">
        <v>48</v>
      </c>
      <c r="K786" s="54" t="s">
        <v>61</v>
      </c>
      <c r="L786" s="54" t="s">
        <v>50</v>
      </c>
      <c r="M786" s="54"/>
      <c r="N786" s="51" t="s">
        <v>78</v>
      </c>
      <c r="O786" s="106">
        <f>IF(Energy[[#This Row],[Currency]]="USD",E786,IF(AND(Energy[[#This Row],[Currency]]="EUR",VLOOKUP(Energy[[#This Row],[ISO]],'EXCH to USD 2022'!A:D,4,FALSE)="N"),(E786/'EXCH to USD 2022'!$F$25),E786/VLOOKUP(C786,'EXCH to USD 2022'!A:F,3,FALSE)))</f>
        <v>63066846.126881085</v>
      </c>
      <c r="P786" s="51" t="s">
        <v>1767</v>
      </c>
      <c r="Q786" s="51" t="s">
        <v>1768</v>
      </c>
      <c r="R786" s="186">
        <v>44956</v>
      </c>
      <c r="S786" s="51" t="s">
        <v>6</v>
      </c>
      <c r="T786" s="51">
        <v>2</v>
      </c>
    </row>
    <row r="787" spans="1:20" s="66" customFormat="1" ht="33.75">
      <c r="A787" s="118">
        <f t="shared" si="15"/>
        <v>785</v>
      </c>
      <c r="B787" s="109" t="s">
        <v>1709</v>
      </c>
      <c r="C787" s="109" t="s">
        <v>1710</v>
      </c>
      <c r="D787" s="108" t="s">
        <v>1769</v>
      </c>
      <c r="E787" s="63">
        <v>2500000000</v>
      </c>
      <c r="F787" s="51" t="s">
        <v>92</v>
      </c>
      <c r="G787" s="117">
        <v>44927</v>
      </c>
      <c r="H787" s="117">
        <v>45261</v>
      </c>
      <c r="I787" s="119">
        <f>IFERROR(IF(Energy[[#This Row],[Start date]]="","0",DATEDIF(Energy[[#This Row],[Start date]],Energy[[#This Row],[End date]],"m")+1),"Open-ended")</f>
        <v>12</v>
      </c>
      <c r="J787" s="54" t="s">
        <v>48</v>
      </c>
      <c r="K787" s="54" t="s">
        <v>61</v>
      </c>
      <c r="L787" s="54" t="s">
        <v>50</v>
      </c>
      <c r="M787" s="54"/>
      <c r="N787" s="51" t="s">
        <v>86</v>
      </c>
      <c r="O787" s="106">
        <f>IF(Energy[[#This Row],[Currency]]="USD",E787,IF(AND(Energy[[#This Row],[Currency]]="EUR",VLOOKUP(Energy[[#This Row],[ISO]],'EXCH to USD 2022'!A:D,4,FALSE)="N"),(E787/'EXCH to USD 2022'!$F$25),E787/VLOOKUP(C787,'EXCH to USD 2022'!A:F,3,FALSE)))</f>
        <v>2627785255.2867117</v>
      </c>
      <c r="P787" s="51"/>
      <c r="Q787" s="51" t="s">
        <v>1765</v>
      </c>
      <c r="R787" s="153">
        <v>44956</v>
      </c>
      <c r="S787" s="51" t="s">
        <v>6</v>
      </c>
      <c r="T787" s="51">
        <v>2</v>
      </c>
    </row>
    <row r="788" spans="1:20" s="66" customFormat="1" ht="33.75">
      <c r="A788" s="118">
        <f t="shared" si="15"/>
        <v>786</v>
      </c>
      <c r="B788" s="109" t="s">
        <v>1709</v>
      </c>
      <c r="C788" s="109" t="s">
        <v>1710</v>
      </c>
      <c r="D788" s="108" t="s">
        <v>1770</v>
      </c>
      <c r="E788" s="63">
        <v>560000000</v>
      </c>
      <c r="F788" s="51" t="s">
        <v>92</v>
      </c>
      <c r="G788" s="117">
        <v>44927</v>
      </c>
      <c r="H788" s="117">
        <v>45261</v>
      </c>
      <c r="I788" s="119">
        <f>IFERROR(IF(Energy[[#This Row],[Start date]]="","0",DATEDIF(Energy[[#This Row],[Start date]],Energy[[#This Row],[End date]],"m")+1),"Open-ended")</f>
        <v>12</v>
      </c>
      <c r="J788" s="54" t="s">
        <v>107</v>
      </c>
      <c r="K788" s="54"/>
      <c r="L788" s="54" t="s">
        <v>50</v>
      </c>
      <c r="M788" s="54"/>
      <c r="N788" s="51" t="s">
        <v>57</v>
      </c>
      <c r="O788" s="106">
        <f>IF(Energy[[#This Row],[Currency]]="USD",E788,IF(AND(Energy[[#This Row],[Currency]]="EUR",VLOOKUP(Energy[[#This Row],[ISO]],'EXCH to USD 2022'!A:D,4,FALSE)="N"),(E788/'EXCH to USD 2022'!$F$25),E788/VLOOKUP(C788,'EXCH to USD 2022'!A:F,3,FALSE)))</f>
        <v>588623897.18422341</v>
      </c>
      <c r="P788" s="51"/>
      <c r="Q788" s="66" t="s">
        <v>1771</v>
      </c>
      <c r="R788" s="153">
        <v>45056</v>
      </c>
      <c r="S788" s="51" t="s">
        <v>6</v>
      </c>
      <c r="T788" s="51">
        <v>2</v>
      </c>
    </row>
    <row r="789" spans="1:20" s="66" customFormat="1" ht="56.25">
      <c r="A789" s="118">
        <f t="shared" si="15"/>
        <v>787</v>
      </c>
      <c r="B789" s="109" t="s">
        <v>1709</v>
      </c>
      <c r="C789" s="109" t="s">
        <v>1710</v>
      </c>
      <c r="D789" s="108" t="s">
        <v>1772</v>
      </c>
      <c r="E789" s="63">
        <v>1270000000</v>
      </c>
      <c r="F789" s="51" t="s">
        <v>92</v>
      </c>
      <c r="G789" s="117">
        <v>44927</v>
      </c>
      <c r="H789" s="117">
        <v>45261</v>
      </c>
      <c r="I789" s="119">
        <f>IFERROR(IF(Energy[[#This Row],[Start date]]="","0",DATEDIF(Energy[[#This Row],[Start date]],Energy[[#This Row],[End date]],"m")+1),"Open-ended")</f>
        <v>12</v>
      </c>
      <c r="J789" s="54" t="s">
        <v>70</v>
      </c>
      <c r="K789" s="54" t="s">
        <v>55</v>
      </c>
      <c r="L789" s="54" t="s">
        <v>56</v>
      </c>
      <c r="M789" s="54" t="s">
        <v>1773</v>
      </c>
      <c r="N789" s="51" t="s">
        <v>57</v>
      </c>
      <c r="O789" s="106">
        <f>IF(Energy[[#This Row],[Currency]]="USD",E789,IF(AND(Energy[[#This Row],[Currency]]="EUR",VLOOKUP(Energy[[#This Row],[ISO]],'EXCH to USD 2022'!A:D,4,FALSE)="N"),(E789/'EXCH to USD 2022'!$F$25),E789/VLOOKUP(C789,'EXCH to USD 2022'!A:F,3,FALSE)))</f>
        <v>1334914909.6856496</v>
      </c>
      <c r="P789" s="51"/>
      <c r="Q789" s="66" t="s">
        <v>1771</v>
      </c>
      <c r="R789" s="153">
        <v>45056</v>
      </c>
      <c r="S789" s="51" t="s">
        <v>6</v>
      </c>
      <c r="T789" s="51">
        <v>2</v>
      </c>
    </row>
    <row r="790" spans="1:20" s="66" customFormat="1" ht="22.5">
      <c r="A790" s="118">
        <f t="shared" si="15"/>
        <v>788</v>
      </c>
      <c r="B790" s="109" t="s">
        <v>1709</v>
      </c>
      <c r="C790" s="109" t="s">
        <v>1710</v>
      </c>
      <c r="D790" s="108" t="s">
        <v>1774</v>
      </c>
      <c r="E790" s="63">
        <v>1060000000</v>
      </c>
      <c r="F790" s="51" t="s">
        <v>92</v>
      </c>
      <c r="G790" s="117">
        <v>44927</v>
      </c>
      <c r="H790" s="117">
        <v>45261</v>
      </c>
      <c r="I790" s="119">
        <f>IFERROR(IF(Energy[[#This Row],[Start date]]="","0",DATEDIF(Energy[[#This Row],[Start date]],Energy[[#This Row],[End date]],"m")+1),"Open-ended")</f>
        <v>12</v>
      </c>
      <c r="J790" s="54" t="s">
        <v>107</v>
      </c>
      <c r="K790" s="54"/>
      <c r="L790" s="54" t="s">
        <v>56</v>
      </c>
      <c r="M790" s="54"/>
      <c r="N790" s="51" t="s">
        <v>57</v>
      </c>
      <c r="O790" s="106">
        <f>IF(Energy[[#This Row],[Currency]]="USD",E790,IF(AND(Energy[[#This Row],[Currency]]="EUR",VLOOKUP(Energy[[#This Row],[ISO]],'EXCH to USD 2022'!A:D,4,FALSE)="N"),(E790/'EXCH to USD 2022'!$F$25),E790/VLOOKUP(C790,'EXCH to USD 2022'!A:F,3,FALSE)))</f>
        <v>1114180948.2415657</v>
      </c>
      <c r="P790" s="51"/>
      <c r="Q790" s="66" t="s">
        <v>1775</v>
      </c>
      <c r="R790" s="153">
        <v>45056</v>
      </c>
      <c r="S790" s="51" t="s">
        <v>6</v>
      </c>
      <c r="T790" s="51">
        <v>2</v>
      </c>
    </row>
    <row r="791" spans="1:20" s="66" customFormat="1" ht="90">
      <c r="A791" s="118">
        <f t="shared" si="15"/>
        <v>789</v>
      </c>
      <c r="B791" s="109" t="s">
        <v>1709</v>
      </c>
      <c r="C791" s="109" t="s">
        <v>1710</v>
      </c>
      <c r="D791" s="108" t="s">
        <v>1776</v>
      </c>
      <c r="E791" s="63">
        <v>155000000</v>
      </c>
      <c r="F791" s="51" t="s">
        <v>92</v>
      </c>
      <c r="G791" s="117">
        <v>44927</v>
      </c>
      <c r="H791" s="117">
        <v>45261</v>
      </c>
      <c r="I791" s="119">
        <f>IFERROR(IF(Energy[[#This Row],[Start date]]="","0",DATEDIF(Energy[[#This Row],[Start date]],Energy[[#This Row],[End date]],"m")+1),"Open-ended")</f>
        <v>12</v>
      </c>
      <c r="J791" s="54" t="s">
        <v>70</v>
      </c>
      <c r="K791" s="187" t="s">
        <v>55</v>
      </c>
      <c r="L791" s="187" t="s">
        <v>56</v>
      </c>
      <c r="M791" s="54"/>
      <c r="N791" s="51" t="s">
        <v>57</v>
      </c>
      <c r="O791" s="106">
        <f>IF(Energy[[#This Row],[Currency]]="USD",E791,IF(AND(Energy[[#This Row],[Currency]]="EUR",VLOOKUP(Energy[[#This Row],[ISO]],'EXCH to USD 2022'!A:D,4,FALSE)="N"),(E791/'EXCH to USD 2022'!$F$25),E791/VLOOKUP(C791,'EXCH to USD 2022'!A:F,3,FALSE)))</f>
        <v>162922685.82777613</v>
      </c>
      <c r="P791" s="51"/>
      <c r="Q791" s="51" t="s">
        <v>1777</v>
      </c>
      <c r="R791" s="153">
        <v>44956</v>
      </c>
      <c r="S791" s="51" t="s">
        <v>6</v>
      </c>
      <c r="T791" s="51">
        <v>2</v>
      </c>
    </row>
    <row r="792" spans="1:20" s="66" customFormat="1" ht="32.25" customHeight="1">
      <c r="A792" s="118">
        <f t="shared" si="15"/>
        <v>790</v>
      </c>
      <c r="B792" s="109" t="s">
        <v>1709</v>
      </c>
      <c r="C792" s="109" t="s">
        <v>1710</v>
      </c>
      <c r="D792" s="108" t="s">
        <v>1778</v>
      </c>
      <c r="E792" s="50">
        <v>6000000</v>
      </c>
      <c r="F792" s="51" t="s">
        <v>92</v>
      </c>
      <c r="G792" s="117">
        <v>44835</v>
      </c>
      <c r="H792" s="117">
        <v>47757</v>
      </c>
      <c r="I792" s="119">
        <f>IFERROR(IF(Energy[[#This Row],[Start date]]="","0",DATEDIF(Energy[[#This Row],[Start date]],Energy[[#This Row],[End date]],"m")+1),"Open-ended")</f>
        <v>97</v>
      </c>
      <c r="J792" s="54" t="s">
        <v>153</v>
      </c>
      <c r="K792" s="54" t="s">
        <v>354</v>
      </c>
      <c r="L792" s="54" t="s">
        <v>101</v>
      </c>
      <c r="M792" s="54"/>
      <c r="N792" s="51" t="s">
        <v>57</v>
      </c>
      <c r="O792" s="106">
        <f>IF(Energy[[#This Row],[Currency]]="USD",E792,IF(AND(Energy[[#This Row],[Currency]]="EUR",VLOOKUP(Energy[[#This Row],[ISO]],'EXCH to USD 2022'!A:D,4,FALSE)="N"),(E792/'EXCH to USD 2022'!$F$25),E792/VLOOKUP(C792,'EXCH to USD 2022'!A:F,3,FALSE)))</f>
        <v>6306684.6126881083</v>
      </c>
      <c r="P792" s="51"/>
      <c r="Q792" s="51"/>
      <c r="R792" s="153">
        <v>44956</v>
      </c>
      <c r="S792" s="51" t="s">
        <v>6</v>
      </c>
      <c r="T792" s="51">
        <v>2</v>
      </c>
    </row>
    <row r="793" spans="1:20" s="66" customFormat="1" ht="40.5" customHeight="1">
      <c r="A793" s="118">
        <f t="shared" si="15"/>
        <v>791</v>
      </c>
      <c r="B793" s="109" t="s">
        <v>1709</v>
      </c>
      <c r="C793" s="109" t="s">
        <v>1710</v>
      </c>
      <c r="D793" s="108" t="s">
        <v>1779</v>
      </c>
      <c r="E793" s="63">
        <v>23000000</v>
      </c>
      <c r="F793" s="51" t="s">
        <v>92</v>
      </c>
      <c r="G793" s="117">
        <v>44562</v>
      </c>
      <c r="H793" s="117">
        <v>44896</v>
      </c>
      <c r="I793" s="119">
        <f>IFERROR(IF(Energy[[#This Row],[Start date]]="","0",DATEDIF(Energy[[#This Row],[Start date]],Energy[[#This Row],[End date]],"m")+1),"Open-ended")</f>
        <v>12</v>
      </c>
      <c r="J793" s="54" t="s">
        <v>48</v>
      </c>
      <c r="K793" s="54" t="s">
        <v>49</v>
      </c>
      <c r="L793" s="54" t="s">
        <v>50</v>
      </c>
      <c r="M793" s="54"/>
      <c r="N793" s="51" t="s">
        <v>2152</v>
      </c>
      <c r="O793" s="106">
        <f>IF(Energy[[#This Row],[Currency]]="USD",E793,IF(AND(Energy[[#This Row],[Currency]]="EUR",VLOOKUP(Energy[[#This Row],[ISO]],'EXCH to USD 2022'!A:D,4,FALSE)="N"),(E793/'EXCH to USD 2022'!$F$25),E793/VLOOKUP(C793,'EXCH to USD 2022'!A:F,3,FALSE)))</f>
        <v>24175624.348637749</v>
      </c>
      <c r="P793" s="51"/>
      <c r="Q793" s="51"/>
      <c r="R793" s="153">
        <v>44956</v>
      </c>
      <c r="S793" s="51" t="s">
        <v>6</v>
      </c>
      <c r="T793" s="51">
        <v>2</v>
      </c>
    </row>
    <row r="794" spans="1:20" s="66" customFormat="1" ht="32.25" customHeight="1">
      <c r="A794" s="118">
        <f t="shared" si="15"/>
        <v>792</v>
      </c>
      <c r="B794" s="109" t="s">
        <v>1709</v>
      </c>
      <c r="C794" s="109" t="s">
        <v>1710</v>
      </c>
      <c r="D794" s="48" t="s">
        <v>1780</v>
      </c>
      <c r="E794" s="63">
        <v>410000000</v>
      </c>
      <c r="F794" s="51" t="s">
        <v>92</v>
      </c>
      <c r="G794" s="117">
        <v>45017</v>
      </c>
      <c r="H794" s="117">
        <v>45200</v>
      </c>
      <c r="I794" s="119">
        <f>IFERROR(IF(Energy[[#This Row],[Start date]]="","0",DATEDIF(Energy[[#This Row],[Start date]],Energy[[#This Row],[End date]],"m")+1),"Open-ended")</f>
        <v>7</v>
      </c>
      <c r="J794" s="51" t="s">
        <v>107</v>
      </c>
      <c r="K794" s="51"/>
      <c r="L794" s="51" t="s">
        <v>98</v>
      </c>
      <c r="N794" s="51" t="s">
        <v>57</v>
      </c>
      <c r="O794" s="106">
        <f>IF(Energy[[#This Row],[Currency]]="USD",E794,IF(AND(Energy[[#This Row],[Currency]]="EUR",VLOOKUP(Energy[[#This Row],[ISO]],'EXCH to USD 2022'!A:D,4,FALSE)="N"),(E794/'EXCH to USD 2022'!$F$25),E794/VLOOKUP(C794,'EXCH to USD 2022'!A:F,3,FALSE)))</f>
        <v>430956781.86702073</v>
      </c>
      <c r="P794" s="51"/>
      <c r="Q794" s="51" t="s">
        <v>1781</v>
      </c>
      <c r="R794" s="153">
        <v>45034</v>
      </c>
      <c r="S794" s="51" t="s">
        <v>6</v>
      </c>
      <c r="T794" s="51">
        <v>3</v>
      </c>
    </row>
    <row r="795" spans="1:20" s="66" customFormat="1" ht="32.25" customHeight="1">
      <c r="A795" s="118">
        <f t="shared" si="15"/>
        <v>793</v>
      </c>
      <c r="B795" s="109" t="s">
        <v>1709</v>
      </c>
      <c r="C795" s="109" t="s">
        <v>1710</v>
      </c>
      <c r="D795" s="48" t="s">
        <v>1782</v>
      </c>
      <c r="E795" s="63">
        <v>450000000</v>
      </c>
      <c r="F795" s="51" t="s">
        <v>92</v>
      </c>
      <c r="G795" s="117">
        <v>45017</v>
      </c>
      <c r="H795" s="117">
        <v>45261</v>
      </c>
      <c r="I795" s="119">
        <f>IFERROR(IF(Energy[[#This Row],[Start date]]="","0",DATEDIF(Energy[[#This Row],[Start date]],Energy[[#This Row],[End date]],"m")+1),"Open-ended")</f>
        <v>9</v>
      </c>
      <c r="J795" s="51" t="s">
        <v>70</v>
      </c>
      <c r="K795" s="51" t="s">
        <v>55</v>
      </c>
      <c r="L795" s="51" t="s">
        <v>56</v>
      </c>
      <c r="N795" s="51" t="s">
        <v>57</v>
      </c>
      <c r="O795" s="106">
        <f>IF(Energy[[#This Row],[Currency]]="USD",E795,IF(AND(Energy[[#This Row],[Currency]]="EUR",VLOOKUP(Energy[[#This Row],[ISO]],'EXCH to USD 2022'!A:D,4,FALSE)="N"),(E795/'EXCH to USD 2022'!$F$25),E795/VLOOKUP(C795,'EXCH to USD 2022'!A:F,3,FALSE)))</f>
        <v>473001345.95160812</v>
      </c>
      <c r="P795" s="51"/>
      <c r="Q795" s="103" t="s">
        <v>1775</v>
      </c>
      <c r="R795" s="153">
        <v>45056</v>
      </c>
      <c r="S795" s="51" t="s">
        <v>6</v>
      </c>
      <c r="T795" s="51">
        <v>3</v>
      </c>
    </row>
    <row r="796" spans="1:20" s="66" customFormat="1" ht="32.25" customHeight="1">
      <c r="A796" s="118">
        <f t="shared" si="15"/>
        <v>794</v>
      </c>
      <c r="B796" s="109" t="s">
        <v>1709</v>
      </c>
      <c r="C796" s="109" t="s">
        <v>1710</v>
      </c>
      <c r="D796" s="48" t="s">
        <v>1783</v>
      </c>
      <c r="E796" s="63">
        <v>580000000</v>
      </c>
      <c r="F796" s="51" t="s">
        <v>92</v>
      </c>
      <c r="G796" s="117">
        <v>44927</v>
      </c>
      <c r="H796" s="117">
        <v>45261</v>
      </c>
      <c r="I796" s="119">
        <f>IFERROR(IF(Energy[[#This Row],[Start date]]="","0",DATEDIF(Energy[[#This Row],[Start date]],Energy[[#This Row],[End date]],"m")+1),"Open-ended")</f>
        <v>12</v>
      </c>
      <c r="J796" s="51" t="s">
        <v>70</v>
      </c>
      <c r="K796" s="51" t="s">
        <v>55</v>
      </c>
      <c r="L796" s="51" t="s">
        <v>56</v>
      </c>
      <c r="N796" s="51" t="s">
        <v>57</v>
      </c>
      <c r="O796" s="106">
        <f>IF(Energy[[#This Row],[Currency]]="USD",E796,IF(AND(Energy[[#This Row],[Currency]]="EUR",VLOOKUP(Energy[[#This Row],[ISO]],'EXCH to USD 2022'!A:D,4,FALSE)="N"),(E796/'EXCH to USD 2022'!$F$25),E796/VLOOKUP(C796,'EXCH to USD 2022'!A:F,3,FALSE)))</f>
        <v>609646179.22651708</v>
      </c>
      <c r="P796" s="51"/>
      <c r="Q796" s="51" t="s">
        <v>1781</v>
      </c>
      <c r="R796" s="153">
        <v>45034</v>
      </c>
      <c r="S796" s="51" t="s">
        <v>6</v>
      </c>
      <c r="T796" s="51">
        <v>3</v>
      </c>
    </row>
    <row r="797" spans="1:20" s="66" customFormat="1" ht="32.25" customHeight="1">
      <c r="A797" s="118">
        <f t="shared" si="15"/>
        <v>795</v>
      </c>
      <c r="B797" s="109" t="s">
        <v>1709</v>
      </c>
      <c r="C797" s="109" t="s">
        <v>1710</v>
      </c>
      <c r="D797" s="48" t="s">
        <v>1784</v>
      </c>
      <c r="E797" s="63">
        <v>183000000</v>
      </c>
      <c r="F797" s="51" t="s">
        <v>92</v>
      </c>
      <c r="G797" s="117">
        <v>44927</v>
      </c>
      <c r="H797" s="117">
        <v>45261</v>
      </c>
      <c r="I797" s="119">
        <f>IFERROR(IF(Energy[[#This Row],[Start date]]="","0",DATEDIF(Energy[[#This Row],[Start date]],Energy[[#This Row],[End date]],"m")+1),"Open-ended")</f>
        <v>12</v>
      </c>
      <c r="J797" s="51" t="s">
        <v>70</v>
      </c>
      <c r="K797" s="51" t="s">
        <v>55</v>
      </c>
      <c r="L797" s="51" t="s">
        <v>192</v>
      </c>
      <c r="N797" s="51" t="s">
        <v>57</v>
      </c>
      <c r="O797" s="106">
        <f>IF(Energy[[#This Row],[Currency]]="USD",E797,IF(AND(Energy[[#This Row],[Currency]]="EUR",VLOOKUP(Energy[[#This Row],[ISO]],'EXCH to USD 2022'!A:D,4,FALSE)="N"),(E797/'EXCH to USD 2022'!$F$25),E797/VLOOKUP(C797,'EXCH to USD 2022'!A:F,3,FALSE)))</f>
        <v>192353880.68698731</v>
      </c>
      <c r="P797" s="51"/>
      <c r="Q797" s="66" t="s">
        <v>1775</v>
      </c>
      <c r="R797" s="153">
        <v>45056</v>
      </c>
      <c r="S797" s="51" t="s">
        <v>6</v>
      </c>
      <c r="T797" s="51">
        <v>3</v>
      </c>
    </row>
    <row r="798" spans="1:20" s="66" customFormat="1" ht="32.25" customHeight="1">
      <c r="A798" s="118">
        <f t="shared" si="15"/>
        <v>796</v>
      </c>
      <c r="B798" s="109" t="s">
        <v>1709</v>
      </c>
      <c r="C798" s="109" t="s">
        <v>1710</v>
      </c>
      <c r="D798" s="48" t="s">
        <v>1785</v>
      </c>
      <c r="E798" s="63">
        <v>306000000</v>
      </c>
      <c r="F798" s="51" t="s">
        <v>92</v>
      </c>
      <c r="G798" s="117">
        <v>44927</v>
      </c>
      <c r="H798" s="117">
        <v>45261</v>
      </c>
      <c r="I798" s="119">
        <f>IFERROR(IF(Energy[[#This Row],[Start date]]="","0",DATEDIF(Energy[[#This Row],[Start date]],Energy[[#This Row],[End date]],"m")+1),"Open-ended")</f>
        <v>12</v>
      </c>
      <c r="J798" s="51" t="s">
        <v>70</v>
      </c>
      <c r="K798" s="51" t="s">
        <v>55</v>
      </c>
      <c r="L798" s="51" t="s">
        <v>98</v>
      </c>
      <c r="N798" s="51" t="s">
        <v>57</v>
      </c>
      <c r="O798" s="106">
        <f>IF(Energy[[#This Row],[Currency]]="USD",E798,IF(AND(Energy[[#This Row],[Currency]]="EUR",VLOOKUP(Energy[[#This Row],[ISO]],'EXCH to USD 2022'!A:D,4,FALSE)="N"),(E798/'EXCH to USD 2022'!$F$25),E798/VLOOKUP(C798,'EXCH to USD 2022'!A:F,3,FALSE)))</f>
        <v>321640915.2470935</v>
      </c>
      <c r="P798" s="51"/>
      <c r="Q798" s="103" t="s">
        <v>1786</v>
      </c>
      <c r="R798" s="153">
        <v>45056</v>
      </c>
      <c r="S798" s="51" t="s">
        <v>6</v>
      </c>
      <c r="T798" s="51">
        <v>3</v>
      </c>
    </row>
    <row r="799" spans="1:20" s="66" customFormat="1" ht="74.25" customHeight="1">
      <c r="A799" s="118">
        <f>ROW()-2</f>
        <v>797</v>
      </c>
      <c r="B799" s="109" t="s">
        <v>1709</v>
      </c>
      <c r="C799" s="109" t="s">
        <v>1710</v>
      </c>
      <c r="D799" s="108" t="s">
        <v>1787</v>
      </c>
      <c r="E799" s="63">
        <v>500000000</v>
      </c>
      <c r="F799" s="51" t="s">
        <v>92</v>
      </c>
      <c r="G799" s="117">
        <v>45108</v>
      </c>
      <c r="H799" s="117">
        <v>45261</v>
      </c>
      <c r="I799" s="119">
        <f>IFERROR(IF(Energy[[#This Row],[Start date]]="","0",DATEDIF(Energy[[#This Row],[Start date]],Energy[[#This Row],[End date]],"m")+1),"Open-ended")</f>
        <v>6</v>
      </c>
      <c r="J799" s="54" t="s">
        <v>70</v>
      </c>
      <c r="K799" s="54" t="s">
        <v>55</v>
      </c>
      <c r="L799" s="54" t="s">
        <v>56</v>
      </c>
      <c r="M799" s="54" t="s">
        <v>1788</v>
      </c>
      <c r="N799" s="51" t="s">
        <v>57</v>
      </c>
      <c r="O799" s="106">
        <f>IF(Energy[[#This Row],[Currency]]="USD",E799,IF(AND(Energy[[#This Row],[Currency]]="EUR",VLOOKUP(Energy[[#This Row],[ISO]],'EXCH to USD 2022'!A:D,4,FALSE)="N"),(E799/'EXCH to USD 2022'!$F$25),E799/VLOOKUP(C799,'EXCH to USD 2022'!A:F,3,FALSE)))</f>
        <v>525557051.05734235</v>
      </c>
      <c r="P799" s="51"/>
      <c r="Q799" s="51" t="s">
        <v>1775</v>
      </c>
      <c r="R799" s="153">
        <v>45056</v>
      </c>
      <c r="S799" s="51" t="s">
        <v>6</v>
      </c>
      <c r="T799" s="66">
        <v>3</v>
      </c>
    </row>
    <row r="800" spans="1:20" s="66" customFormat="1" ht="67.5">
      <c r="A800" s="118">
        <f>ROW()-2</f>
        <v>798</v>
      </c>
      <c r="B800" s="109" t="s">
        <v>1709</v>
      </c>
      <c r="C800" s="109" t="s">
        <v>1710</v>
      </c>
      <c r="D800" s="48" t="s">
        <v>1789</v>
      </c>
      <c r="E800" s="63">
        <v>50000000</v>
      </c>
      <c r="F800" s="51" t="s">
        <v>92</v>
      </c>
      <c r="G800" s="117">
        <v>45108</v>
      </c>
      <c r="H800" s="117">
        <v>45261</v>
      </c>
      <c r="I800" s="119">
        <f>IFERROR(IF(Energy[[#This Row],[Start date]]="","0",DATEDIF(Energy[[#This Row],[Start date]],Energy[[#This Row],[End date]],"m")+1),"Open-ended")</f>
        <v>6</v>
      </c>
      <c r="J800" s="51" t="s">
        <v>70</v>
      </c>
      <c r="K800" s="51" t="s">
        <v>55</v>
      </c>
      <c r="L800" s="51" t="s">
        <v>56</v>
      </c>
      <c r="M800" s="54" t="s">
        <v>1788</v>
      </c>
      <c r="N800" s="51" t="s">
        <v>57</v>
      </c>
      <c r="O800" s="106">
        <f>IF(Energy[[#This Row],[Currency]]="USD",E800,IF(AND(Energy[[#This Row],[Currency]]="EUR",VLOOKUP(Energy[[#This Row],[ISO]],'EXCH to USD 2022'!A:D,4,FALSE)="N"),(E800/'EXCH to USD 2022'!$F$25),E800/VLOOKUP(C800,'EXCH to USD 2022'!A:F,3,FALSE)))</f>
        <v>52555705.105734237</v>
      </c>
      <c r="P800" s="51"/>
      <c r="Q800" s="51" t="s">
        <v>1775</v>
      </c>
      <c r="R800" s="153">
        <v>45056</v>
      </c>
      <c r="S800" s="51" t="s">
        <v>6</v>
      </c>
      <c r="T800" s="66">
        <v>3</v>
      </c>
    </row>
    <row r="801" spans="1:20" s="66" customFormat="1" ht="50.25" customHeight="1">
      <c r="A801" s="118">
        <f>ROW()-2</f>
        <v>799</v>
      </c>
      <c r="B801" s="109" t="s">
        <v>1709</v>
      </c>
      <c r="C801" s="109" t="s">
        <v>1710</v>
      </c>
      <c r="D801" s="48" t="s">
        <v>1790</v>
      </c>
      <c r="E801" s="63">
        <v>200000000</v>
      </c>
      <c r="F801" s="51" t="s">
        <v>92</v>
      </c>
      <c r="G801" s="117">
        <v>44927</v>
      </c>
      <c r="H801" s="117">
        <v>45261</v>
      </c>
      <c r="I801" s="119">
        <f>IFERROR(IF(Energy[[#This Row],[Start date]]="","0",DATEDIF(Energy[[#This Row],[Start date]],Energy[[#This Row],[End date]],"m")+1),"Open-ended")</f>
        <v>12</v>
      </c>
      <c r="J801" s="51" t="s">
        <v>70</v>
      </c>
      <c r="K801" s="51" t="s">
        <v>55</v>
      </c>
      <c r="L801" s="51" t="s">
        <v>56</v>
      </c>
      <c r="M801" s="54" t="s">
        <v>1791</v>
      </c>
      <c r="N801" s="51" t="s">
        <v>57</v>
      </c>
      <c r="O801" s="106">
        <f>IF(Energy[[#This Row],[Currency]]="USD",E801,IF(AND(Energy[[#This Row],[Currency]]="EUR",VLOOKUP(Energy[[#This Row],[ISO]],'EXCH to USD 2022'!A:D,4,FALSE)="N"),(E801/'EXCH to USD 2022'!$F$25),E801/VLOOKUP(C801,'EXCH to USD 2022'!A:F,3,FALSE)))</f>
        <v>210222820.42293695</v>
      </c>
      <c r="P801" s="51" t="s">
        <v>1792</v>
      </c>
      <c r="Q801" s="51" t="s">
        <v>1793</v>
      </c>
      <c r="R801" s="153">
        <v>45056</v>
      </c>
      <c r="S801" s="51" t="s">
        <v>6</v>
      </c>
      <c r="T801" s="66">
        <v>3</v>
      </c>
    </row>
    <row r="802" spans="1:20" s="66" customFormat="1" ht="45">
      <c r="A802" s="118">
        <f t="shared" si="15"/>
        <v>800</v>
      </c>
      <c r="B802" s="195" t="s">
        <v>1794</v>
      </c>
      <c r="C802" s="109" t="s">
        <v>1795</v>
      </c>
      <c r="D802" s="108" t="s">
        <v>1796</v>
      </c>
      <c r="E802" s="50">
        <v>0</v>
      </c>
      <c r="F802" s="51" t="s">
        <v>1797</v>
      </c>
      <c r="G802" s="117">
        <v>44682</v>
      </c>
      <c r="H802" s="117">
        <v>45108</v>
      </c>
      <c r="I802" s="119">
        <f>IFERROR(IF(Energy[[#This Row],[Start date]]="","0",DATEDIF(Energy[[#This Row],[Start date]],Energy[[#This Row],[End date]],"m")+1),"Open-ended")</f>
        <v>15</v>
      </c>
      <c r="J802" s="51" t="s">
        <v>48</v>
      </c>
      <c r="K802" s="51" t="s">
        <v>61</v>
      </c>
      <c r="L802" s="51" t="s">
        <v>375</v>
      </c>
      <c r="M802" s="51" t="s">
        <v>1798</v>
      </c>
      <c r="N802" s="51" t="s">
        <v>51</v>
      </c>
      <c r="O802" s="106">
        <f>IF(Energy[[#This Row],[Currency]]="USD",E802,IF(AND(Energy[[#This Row],[Currency]]="EUR",VLOOKUP(Energy[[#This Row],[ISO]],'EXCH to USD 2022'!A:D,4,FALSE)="N"),(E802/'EXCH to USD 2022'!$F$25),E802/VLOOKUP(C802,'EXCH to USD 2022'!A:F,3,FALSE)))</f>
        <v>0</v>
      </c>
      <c r="P802" s="109"/>
      <c r="Q802" s="51" t="s">
        <v>1799</v>
      </c>
      <c r="R802" s="123">
        <v>44904</v>
      </c>
      <c r="S802" s="51" t="s">
        <v>22</v>
      </c>
      <c r="T802" s="51">
        <v>1</v>
      </c>
    </row>
    <row r="803" spans="1:20" s="66" customFormat="1" ht="78.75">
      <c r="A803" s="118">
        <f t="shared" si="15"/>
        <v>801</v>
      </c>
      <c r="B803" s="109" t="s">
        <v>1794</v>
      </c>
      <c r="C803" s="109" t="s">
        <v>1795</v>
      </c>
      <c r="D803" s="108" t="s">
        <v>1800</v>
      </c>
      <c r="E803" s="50">
        <v>0</v>
      </c>
      <c r="F803" s="51" t="s">
        <v>1797</v>
      </c>
      <c r="G803" s="117">
        <v>44501</v>
      </c>
      <c r="H803" s="117">
        <v>44621</v>
      </c>
      <c r="I803" s="119">
        <f>IFERROR(IF(Energy[[#This Row],[Start date]]="","0",DATEDIF(Energy[[#This Row],[Start date]],Energy[[#This Row],[End date]],"m")+1),"Open-ended")</f>
        <v>5</v>
      </c>
      <c r="J803" s="51" t="s">
        <v>54</v>
      </c>
      <c r="K803" s="51" t="s">
        <v>55</v>
      </c>
      <c r="L803" s="51" t="s">
        <v>98</v>
      </c>
      <c r="M803" s="51"/>
      <c r="N803" s="51" t="s">
        <v>94</v>
      </c>
      <c r="O803" s="106">
        <f>IF(Energy[[#This Row],[Currency]]="USD",E803,IF(AND(Energy[[#This Row],[Currency]]="EUR",VLOOKUP(Energy[[#This Row],[ISO]],'EXCH to USD 2022'!A:D,4,FALSE)="N"),(E803/'EXCH to USD 2022'!$F$25),E803/VLOOKUP(C803,'EXCH to USD 2022'!A:F,3,FALSE)))</f>
        <v>0</v>
      </c>
      <c r="P803" s="109" t="s">
        <v>1712</v>
      </c>
      <c r="Q803" s="51" t="s">
        <v>1799</v>
      </c>
      <c r="R803" s="123">
        <v>44904</v>
      </c>
      <c r="S803" s="51" t="s">
        <v>22</v>
      </c>
      <c r="T803" s="51">
        <v>1</v>
      </c>
    </row>
    <row r="804" spans="1:20" s="66" customFormat="1" ht="22.5">
      <c r="A804" s="118">
        <f t="shared" si="15"/>
        <v>802</v>
      </c>
      <c r="B804" s="109" t="s">
        <v>1794</v>
      </c>
      <c r="C804" s="109" t="s">
        <v>1795</v>
      </c>
      <c r="D804" s="108" t="s">
        <v>1801</v>
      </c>
      <c r="E804" s="50">
        <v>0</v>
      </c>
      <c r="F804" s="51" t="s">
        <v>1797</v>
      </c>
      <c r="G804" s="117">
        <v>44652</v>
      </c>
      <c r="H804" s="117"/>
      <c r="I804" s="119" t="str">
        <f>IFERROR(IF(Energy[[#This Row],[Start date]]="","0",DATEDIF(Energy[[#This Row],[Start date]],Energy[[#This Row],[End date]],"m")+1),"Open-ended")</f>
        <v>Open-ended</v>
      </c>
      <c r="J804" s="51" t="s">
        <v>48</v>
      </c>
      <c r="K804" s="51" t="s">
        <v>49</v>
      </c>
      <c r="L804" s="51" t="s">
        <v>276</v>
      </c>
      <c r="M804" s="51" t="s">
        <v>1619</v>
      </c>
      <c r="N804" s="51" t="s">
        <v>365</v>
      </c>
      <c r="O804" s="106">
        <f>IF(Energy[[#This Row],[Currency]]="USD",E804,IF(AND(Energy[[#This Row],[Currency]]="EUR",VLOOKUP(Energy[[#This Row],[ISO]],'EXCH to USD 2022'!A:D,4,FALSE)="N"),(E804/'EXCH to USD 2022'!$F$25),E804/VLOOKUP(C804,'EXCH to USD 2022'!A:F,3,FALSE)))</f>
        <v>0</v>
      </c>
      <c r="P804" s="109"/>
      <c r="Q804" s="51" t="s">
        <v>1799</v>
      </c>
      <c r="R804" s="123">
        <v>44904</v>
      </c>
      <c r="S804" s="51" t="s">
        <v>22</v>
      </c>
      <c r="T804" s="51">
        <v>1</v>
      </c>
    </row>
    <row r="805" spans="1:20" s="66" customFormat="1" ht="33.75">
      <c r="A805" s="118">
        <f t="shared" si="15"/>
        <v>803</v>
      </c>
      <c r="B805" s="109" t="s">
        <v>1794</v>
      </c>
      <c r="C805" s="109" t="s">
        <v>1795</v>
      </c>
      <c r="D805" s="108" t="s">
        <v>1802</v>
      </c>
      <c r="E805" s="50">
        <v>0</v>
      </c>
      <c r="F805" s="51" t="s">
        <v>1797</v>
      </c>
      <c r="G805" s="117">
        <v>44562</v>
      </c>
      <c r="H805" s="117"/>
      <c r="I805" s="119" t="str">
        <f>IFERROR(IF(Energy[[#This Row],[Start date]]="","0",DATEDIF(Energy[[#This Row],[Start date]],Energy[[#This Row],[End date]],"m")+1),"Open-ended")</f>
        <v>Open-ended</v>
      </c>
      <c r="J805" s="51" t="s">
        <v>48</v>
      </c>
      <c r="K805" s="51" t="s">
        <v>49</v>
      </c>
      <c r="L805" s="51" t="s">
        <v>98</v>
      </c>
      <c r="M805" s="51" t="s">
        <v>887</v>
      </c>
      <c r="N805" s="51" t="s">
        <v>494</v>
      </c>
      <c r="O805" s="106">
        <f>IF(Energy[[#This Row],[Currency]]="USD",E805,IF(AND(Energy[[#This Row],[Currency]]="EUR",VLOOKUP(Energy[[#This Row],[ISO]],'EXCH to USD 2022'!A:D,4,FALSE)="N"),(E805/'EXCH to USD 2022'!$F$25),E805/VLOOKUP(C805,'EXCH to USD 2022'!A:F,3,FALSE)))</f>
        <v>0</v>
      </c>
      <c r="P805" s="109"/>
      <c r="Q805" s="51" t="s">
        <v>1799</v>
      </c>
      <c r="R805" s="123">
        <v>44904</v>
      </c>
      <c r="S805" s="51" t="s">
        <v>22</v>
      </c>
      <c r="T805" s="51">
        <v>1</v>
      </c>
    </row>
    <row r="806" spans="1:20" s="66" customFormat="1" ht="59.45" customHeight="1">
      <c r="A806" s="118">
        <f t="shared" si="15"/>
        <v>804</v>
      </c>
      <c r="B806" s="109" t="s">
        <v>1794</v>
      </c>
      <c r="C806" s="109" t="s">
        <v>1795</v>
      </c>
      <c r="D806" s="108" t="s">
        <v>1803</v>
      </c>
      <c r="E806" s="50">
        <v>2900000000</v>
      </c>
      <c r="F806" s="51" t="s">
        <v>92</v>
      </c>
      <c r="G806" s="117">
        <v>44652</v>
      </c>
      <c r="H806" s="117">
        <v>45170</v>
      </c>
      <c r="I806" s="119">
        <f>IFERROR(IF(Energy[[#This Row],[Start date]]="","0",DATEDIF(Energy[[#This Row],[Start date]],Energy[[#This Row],[End date]],"m")+1),"Open-ended")</f>
        <v>18</v>
      </c>
      <c r="J806" s="51" t="s">
        <v>54</v>
      </c>
      <c r="K806" s="51" t="s">
        <v>239</v>
      </c>
      <c r="L806" s="51" t="s">
        <v>98</v>
      </c>
      <c r="M806" s="51" t="s">
        <v>1804</v>
      </c>
      <c r="N806" s="51" t="s">
        <v>94</v>
      </c>
      <c r="O806" s="106">
        <f>IF(Energy[[#This Row],[Currency]]="USD",E806,IF(AND(Energy[[#This Row],[Currency]]="EUR",VLOOKUP(Energy[[#This Row],[ISO]],'EXCH to USD 2022'!A:D,4,FALSE)="N"),(E806/'EXCH to USD 2022'!$F$25),E806/VLOOKUP(C806,'EXCH to USD 2022'!A:F,3,FALSE)))</f>
        <v>3048230896.1325855</v>
      </c>
      <c r="P806" s="109"/>
      <c r="Q806" s="51" t="s">
        <v>1799</v>
      </c>
      <c r="R806" s="123">
        <v>44904</v>
      </c>
      <c r="S806" s="51" t="s">
        <v>22</v>
      </c>
      <c r="T806" s="51">
        <v>1</v>
      </c>
    </row>
    <row r="807" spans="1:20" s="66" customFormat="1" ht="33.75">
      <c r="A807" s="118">
        <f t="shared" si="15"/>
        <v>805</v>
      </c>
      <c r="B807" s="109" t="s">
        <v>1794</v>
      </c>
      <c r="C807" s="109" t="s">
        <v>1795</v>
      </c>
      <c r="D807" s="108" t="s">
        <v>1805</v>
      </c>
      <c r="E807" s="63">
        <v>2500000000</v>
      </c>
      <c r="F807" s="51" t="s">
        <v>1797</v>
      </c>
      <c r="G807" s="117">
        <v>44927</v>
      </c>
      <c r="H807" s="117">
        <v>45261</v>
      </c>
      <c r="I807" s="119">
        <f>IFERROR(IF(Energy[[#This Row],[Start date]]="","0",DATEDIF(Energy[[#This Row],[Start date]],Energy[[#This Row],[End date]],"m")+1),"Open-ended")</f>
        <v>12</v>
      </c>
      <c r="J807" s="54" t="s">
        <v>153</v>
      </c>
      <c r="K807" s="54" t="s">
        <v>354</v>
      </c>
      <c r="L807" s="54" t="s">
        <v>101</v>
      </c>
      <c r="M807" s="54"/>
      <c r="N807" s="51" t="s">
        <v>57</v>
      </c>
      <c r="O807" s="106">
        <f>IF(Energy[[#This Row],[Currency]]="USD",E807,IF(AND(Energy[[#This Row],[Currency]]="EUR",VLOOKUP(Energy[[#This Row],[ISO]],'EXCH to USD 2022'!A:D,4,FALSE)="N"),(E807/'EXCH to USD 2022'!$F$25),E807/VLOOKUP(C807,'EXCH to USD 2022'!A:F,3,FALSE)))</f>
        <v>533094069.77955323</v>
      </c>
      <c r="P807" s="51"/>
      <c r="Q807" s="64" t="s">
        <v>1806</v>
      </c>
      <c r="R807" s="153">
        <v>44952</v>
      </c>
      <c r="S807" s="51" t="s">
        <v>22</v>
      </c>
      <c r="T807" s="51">
        <v>2</v>
      </c>
    </row>
    <row r="808" spans="1:20" s="66" customFormat="1" ht="78.75">
      <c r="A808" s="118">
        <f t="shared" si="15"/>
        <v>806</v>
      </c>
      <c r="B808" s="109" t="s">
        <v>1807</v>
      </c>
      <c r="C808" s="109" t="s">
        <v>1808</v>
      </c>
      <c r="D808" s="108" t="s">
        <v>1809</v>
      </c>
      <c r="E808" s="63">
        <v>-411840000</v>
      </c>
      <c r="F808" s="51" t="s">
        <v>92</v>
      </c>
      <c r="G808" s="117">
        <v>44562</v>
      </c>
      <c r="H808" s="117">
        <v>44926</v>
      </c>
      <c r="I808" s="119">
        <f>IFERROR(IF(Energy[[#This Row],[Start date]]="","0",DATEDIF(Energy[[#This Row],[Start date]],Energy[[#This Row],[End date]],"m")+1),"Open-ended")</f>
        <v>12</v>
      </c>
      <c r="J808" s="54" t="s">
        <v>107</v>
      </c>
      <c r="K808" s="54"/>
      <c r="L808" s="54" t="s">
        <v>163</v>
      </c>
      <c r="M808" s="54"/>
      <c r="N808" s="54" t="s">
        <v>1810</v>
      </c>
      <c r="O808" s="106">
        <f>IF(Energy[[#This Row],[Currency]]="USD",E808,IF(AND(Energy[[#This Row],[Currency]]="EUR",VLOOKUP(Energy[[#This Row],[ISO]],'EXCH to USD 2022'!A:D,4,FALSE)="N"),(E808/'EXCH to USD 2022'!$F$25),E808/VLOOKUP(C808,'EXCH to USD 2022'!A:F,3,FALSE)))</f>
        <v>-432890831.81491178</v>
      </c>
      <c r="P808" s="54" t="s">
        <v>1811</v>
      </c>
      <c r="Q808" s="64" t="s">
        <v>1812</v>
      </c>
      <c r="R808" s="153">
        <v>45002</v>
      </c>
      <c r="S808" s="51" t="s">
        <v>6</v>
      </c>
      <c r="T808" s="51">
        <v>2</v>
      </c>
    </row>
    <row r="809" spans="1:20" s="66" customFormat="1" ht="84" customHeight="1">
      <c r="A809" s="118">
        <f t="shared" si="15"/>
        <v>807</v>
      </c>
      <c r="B809" s="109" t="s">
        <v>1807</v>
      </c>
      <c r="C809" s="109" t="s">
        <v>1808</v>
      </c>
      <c r="D809" s="108" t="s">
        <v>1813</v>
      </c>
      <c r="E809" s="94">
        <v>77255000</v>
      </c>
      <c r="F809" s="51" t="s">
        <v>92</v>
      </c>
      <c r="G809" s="117">
        <v>44835</v>
      </c>
      <c r="H809" s="117">
        <v>44896</v>
      </c>
      <c r="I809" s="119">
        <f>IFERROR(IF(Energy[[#This Row],[Start date]]="","0",DATEDIF(Energy[[#This Row],[Start date]],Energy[[#This Row],[End date]],"m")+1),"Open-ended")</f>
        <v>3</v>
      </c>
      <c r="J809" s="54" t="s">
        <v>48</v>
      </c>
      <c r="K809" s="54" t="s">
        <v>61</v>
      </c>
      <c r="L809" s="54" t="s">
        <v>101</v>
      </c>
      <c r="M809" s="54" t="s">
        <v>1814</v>
      </c>
      <c r="N809" s="51" t="s">
        <v>94</v>
      </c>
      <c r="O809" s="106">
        <f>IF(Energy[[#This Row],[Currency]]="USD",E809,IF(AND(Energy[[#This Row],[Currency]]="EUR",VLOOKUP(Energy[[#This Row],[ISO]],'EXCH to USD 2022'!A:D,4,FALSE)="N"),(E809/'EXCH to USD 2022'!$F$25),E809/VLOOKUP(C809,'EXCH to USD 2022'!A:F,3,FALSE)))</f>
        <v>81203819.958869964</v>
      </c>
      <c r="P809" s="54" t="s">
        <v>1815</v>
      </c>
      <c r="Q809" s="64" t="s">
        <v>1816</v>
      </c>
      <c r="R809" s="123">
        <v>45051</v>
      </c>
      <c r="S809" s="51" t="s">
        <v>6</v>
      </c>
      <c r="T809" s="51">
        <v>2</v>
      </c>
    </row>
    <row r="810" spans="1:20" s="66" customFormat="1" ht="67.5">
      <c r="A810" s="118">
        <f t="shared" si="15"/>
        <v>808</v>
      </c>
      <c r="B810" s="109" t="s">
        <v>1807</v>
      </c>
      <c r="C810" s="109" t="s">
        <v>1808</v>
      </c>
      <c r="D810" s="108" t="s">
        <v>1817</v>
      </c>
      <c r="E810" s="63">
        <v>165000000</v>
      </c>
      <c r="F810" s="51" t="s">
        <v>92</v>
      </c>
      <c r="G810" s="117">
        <v>44927</v>
      </c>
      <c r="H810" s="117">
        <v>44986</v>
      </c>
      <c r="I810" s="119">
        <f>IFERROR(IF(Energy[[#This Row],[Start date]]="","0",DATEDIF(Energy[[#This Row],[Start date]],Energy[[#This Row],[End date]],"m")+1),"Open-ended")</f>
        <v>3</v>
      </c>
      <c r="J810" s="54" t="s">
        <v>48</v>
      </c>
      <c r="K810" s="54" t="s">
        <v>61</v>
      </c>
      <c r="L810" s="54" t="s">
        <v>101</v>
      </c>
      <c r="M810" s="54" t="s">
        <v>1814</v>
      </c>
      <c r="N810" s="51" t="s">
        <v>94</v>
      </c>
      <c r="O810" s="106">
        <f>IF(Energy[[#This Row],[Currency]]="USD",E810,IF(AND(Energy[[#This Row],[Currency]]="EUR",VLOOKUP(Energy[[#This Row],[ISO]],'EXCH to USD 2022'!A:D,4,FALSE)="N"),(E810/'EXCH to USD 2022'!$F$25),E810/VLOOKUP(C810,'EXCH to USD 2022'!A:F,3,FALSE)))</f>
        <v>173433826.84892297</v>
      </c>
      <c r="P810" s="54" t="s">
        <v>1818</v>
      </c>
      <c r="Q810" s="64" t="s">
        <v>1816</v>
      </c>
      <c r="R810" s="123">
        <v>45051</v>
      </c>
      <c r="S810" s="51" t="s">
        <v>6</v>
      </c>
      <c r="T810" s="51">
        <v>2</v>
      </c>
    </row>
    <row r="811" spans="1:20" s="66" customFormat="1" ht="72.75" customHeight="1">
      <c r="A811" s="118">
        <f t="shared" si="15"/>
        <v>809</v>
      </c>
      <c r="B811" s="109" t="s">
        <v>1807</v>
      </c>
      <c r="C811" s="109" t="s">
        <v>1808</v>
      </c>
      <c r="D811" s="108" t="s">
        <v>1819</v>
      </c>
      <c r="E811" s="63">
        <v>329000000</v>
      </c>
      <c r="F811" s="51" t="s">
        <v>92</v>
      </c>
      <c r="G811" s="117">
        <v>44927</v>
      </c>
      <c r="H811" s="117">
        <v>45291</v>
      </c>
      <c r="I811" s="119">
        <f>IFERROR(IF(Energy[[#This Row],[Start date]]="","0",DATEDIF(Energy[[#This Row],[Start date]],Energy[[#This Row],[End date]],"m")+1),"Open-ended")</f>
        <v>12</v>
      </c>
      <c r="J811" s="54" t="s">
        <v>48</v>
      </c>
      <c r="K811" s="54" t="s">
        <v>61</v>
      </c>
      <c r="L811" s="54" t="s">
        <v>98</v>
      </c>
      <c r="M811" s="54"/>
      <c r="N811" s="51" t="s">
        <v>1160</v>
      </c>
      <c r="O811" s="106">
        <f>IF(Energy[[#This Row],[Currency]]="USD",E811,IF(AND(Energy[[#This Row],[Currency]]="EUR",VLOOKUP(Energy[[#This Row],[ISO]],'EXCH to USD 2022'!A:D,4,FALSE)="N"),(E811/'EXCH to USD 2022'!$F$25),E811/VLOOKUP(C811,'EXCH to USD 2022'!A:F,3,FALSE)))</f>
        <v>345816539.59573126</v>
      </c>
      <c r="P811" s="51" t="s">
        <v>1820</v>
      </c>
      <c r="Q811" s="64" t="s">
        <v>1821</v>
      </c>
      <c r="R811" s="153">
        <v>45002</v>
      </c>
      <c r="S811" s="51" t="s">
        <v>6</v>
      </c>
      <c r="T811" s="51">
        <v>2</v>
      </c>
    </row>
    <row r="812" spans="1:20" s="66" customFormat="1" ht="45">
      <c r="A812" s="118">
        <f t="shared" si="15"/>
        <v>810</v>
      </c>
      <c r="B812" s="109" t="s">
        <v>1807</v>
      </c>
      <c r="C812" s="109" t="s">
        <v>1808</v>
      </c>
      <c r="D812" s="108" t="s">
        <v>1822</v>
      </c>
      <c r="E812" s="50">
        <v>203800000</v>
      </c>
      <c r="F812" s="147" t="s">
        <v>92</v>
      </c>
      <c r="G812" s="117">
        <v>44562</v>
      </c>
      <c r="H812" s="117">
        <v>44896</v>
      </c>
      <c r="I812" s="119">
        <f>IFERROR(IF(Energy[[#This Row],[Start date]]="","0",DATEDIF(Energy[[#This Row],[Start date]],Energy[[#This Row],[End date]],"m")+1),"Open-ended")</f>
        <v>12</v>
      </c>
      <c r="J812" s="54" t="s">
        <v>70</v>
      </c>
      <c r="K812" s="54" t="s">
        <v>55</v>
      </c>
      <c r="L812" s="54" t="s">
        <v>98</v>
      </c>
      <c r="M812" s="54" t="s">
        <v>1823</v>
      </c>
      <c r="N812" s="54" t="s">
        <v>57</v>
      </c>
      <c r="O812" s="106">
        <f>IF(Energy[[#This Row],[Currency]]="USD",E812,IF(AND(Energy[[#This Row],[Currency]]="EUR",VLOOKUP(Energy[[#This Row],[ISO]],'EXCH to USD 2022'!A:D,4,FALSE)="N"),(E812/'EXCH to USD 2022'!$F$25),E812/VLOOKUP(C812,'EXCH to USD 2022'!A:F,3,FALSE)))</f>
        <v>214217054.01097274</v>
      </c>
      <c r="P812" s="51"/>
      <c r="Q812" s="95" t="s">
        <v>1824</v>
      </c>
      <c r="R812" s="153">
        <v>44950</v>
      </c>
      <c r="S812" s="51" t="s">
        <v>6</v>
      </c>
      <c r="T812" s="51">
        <v>2</v>
      </c>
    </row>
    <row r="813" spans="1:20" s="66" customFormat="1" ht="45">
      <c r="A813" s="118">
        <f t="shared" si="15"/>
        <v>811</v>
      </c>
      <c r="B813" s="109" t="s">
        <v>1807</v>
      </c>
      <c r="C813" s="109" t="s">
        <v>1808</v>
      </c>
      <c r="D813" s="108" t="s">
        <v>1825</v>
      </c>
      <c r="E813" s="50">
        <v>83000000</v>
      </c>
      <c r="F813" s="147" t="s">
        <v>92</v>
      </c>
      <c r="G813" s="117">
        <v>44562</v>
      </c>
      <c r="H813" s="117">
        <v>44896</v>
      </c>
      <c r="I813" s="119">
        <f>IFERROR(IF(Energy[[#This Row],[Start date]]="","0",DATEDIF(Energy[[#This Row],[Start date]],Energy[[#This Row],[End date]],"m")+1),"Open-ended")</f>
        <v>12</v>
      </c>
      <c r="J813" s="54" t="s">
        <v>70</v>
      </c>
      <c r="K813" s="54" t="s">
        <v>55</v>
      </c>
      <c r="L813" s="54" t="s">
        <v>98</v>
      </c>
      <c r="M813" s="54" t="s">
        <v>1826</v>
      </c>
      <c r="N813" s="54" t="s">
        <v>57</v>
      </c>
      <c r="O813" s="106">
        <f>IF(Energy[[#This Row],[Currency]]="USD",E813,IF(AND(Energy[[#This Row],[Currency]]="EUR",VLOOKUP(Energy[[#This Row],[ISO]],'EXCH to USD 2022'!A:D,4,FALSE)="N"),(E813/'EXCH to USD 2022'!$F$25),E813/VLOOKUP(C813,'EXCH to USD 2022'!A:F,3,FALSE)))</f>
        <v>87242470.475518838</v>
      </c>
      <c r="P813" s="51"/>
      <c r="Q813" s="95" t="s">
        <v>1824</v>
      </c>
      <c r="R813" s="153">
        <v>44950</v>
      </c>
      <c r="S813" s="51" t="s">
        <v>6</v>
      </c>
      <c r="T813" s="51">
        <v>2</v>
      </c>
    </row>
    <row r="814" spans="1:20" s="66" customFormat="1" ht="59.25" customHeight="1">
      <c r="A814" s="118">
        <f t="shared" si="15"/>
        <v>812</v>
      </c>
      <c r="B814" s="109" t="s">
        <v>1827</v>
      </c>
      <c r="C814" s="109" t="s">
        <v>1808</v>
      </c>
      <c r="D814" s="108" t="s">
        <v>1828</v>
      </c>
      <c r="E814" s="50">
        <v>23000000</v>
      </c>
      <c r="F814" s="147" t="s">
        <v>92</v>
      </c>
      <c r="G814" s="117">
        <v>44682</v>
      </c>
      <c r="H814" s="117">
        <v>44682</v>
      </c>
      <c r="I814" s="119">
        <f>IFERROR(IF(Energy[[#This Row],[Start date]]="","0",DATEDIF(Energy[[#This Row],[Start date]],Energy[[#This Row],[End date]],"m")+1),"Open-ended")</f>
        <v>1</v>
      </c>
      <c r="J814" s="54" t="s">
        <v>70</v>
      </c>
      <c r="K814" s="54" t="s">
        <v>55</v>
      </c>
      <c r="L814" s="54" t="s">
        <v>56</v>
      </c>
      <c r="M814" s="54" t="s">
        <v>362</v>
      </c>
      <c r="N814" s="54" t="s">
        <v>57</v>
      </c>
      <c r="O814" s="106">
        <f>IF(Energy[[#This Row],[Currency]]="USD",E814,IF(AND(Energy[[#This Row],[Currency]]="EUR",VLOOKUP(Energy[[#This Row],[ISO]],'EXCH to USD 2022'!A:D,4,FALSE)="N"),(E814/'EXCH to USD 2022'!$F$25),E814/VLOOKUP(C814,'EXCH to USD 2022'!A:F,3,FALSE)))</f>
        <v>24175624.348637749</v>
      </c>
      <c r="P814" s="51"/>
      <c r="Q814" s="66" t="s">
        <v>1829</v>
      </c>
      <c r="R814" s="153">
        <v>44904</v>
      </c>
      <c r="S814" s="51" t="s">
        <v>6</v>
      </c>
      <c r="T814" s="51">
        <v>2</v>
      </c>
    </row>
    <row r="815" spans="1:20" s="66" customFormat="1" ht="157.5">
      <c r="A815" s="118">
        <f t="shared" si="15"/>
        <v>813</v>
      </c>
      <c r="B815" s="109" t="s">
        <v>1807</v>
      </c>
      <c r="C815" s="109" t="s">
        <v>1808</v>
      </c>
      <c r="D815" s="108" t="s">
        <v>1830</v>
      </c>
      <c r="E815" s="90">
        <v>-209000000</v>
      </c>
      <c r="F815" s="66" t="s">
        <v>92</v>
      </c>
      <c r="G815" s="188">
        <v>44927</v>
      </c>
      <c r="H815" s="188">
        <v>45291</v>
      </c>
      <c r="I815" s="119">
        <f>IFERROR(IF(Energy[[#This Row],[Start date]]="","0",DATEDIF(Energy[[#This Row],[Start date]],Energy[[#This Row],[End date]],"m")+1),"Open-ended")</f>
        <v>12</v>
      </c>
      <c r="J815" s="119" t="s">
        <v>107</v>
      </c>
      <c r="K815" s="119"/>
      <c r="L815" s="119" t="s">
        <v>163</v>
      </c>
      <c r="M815" s="119"/>
      <c r="N815" s="66" t="s">
        <v>2153</v>
      </c>
      <c r="O815" s="106">
        <f>IF(Energy[[#This Row],[Currency]]="USD",E815,IF(AND(Energy[[#This Row],[Currency]]="EUR",VLOOKUP(Energy[[#This Row],[ISO]],'EXCH to USD 2022'!A:D,4,FALSE)="N"),(E815/'EXCH to USD 2022'!$F$25),E815/VLOOKUP(C815,'EXCH to USD 2022'!A:F,3,FALSE)))</f>
        <v>-219682847.3419691</v>
      </c>
      <c r="P815" s="119" t="s">
        <v>1831</v>
      </c>
      <c r="Q815" s="51"/>
      <c r="R815" s="153">
        <v>45002</v>
      </c>
      <c r="S815" s="51" t="s">
        <v>6</v>
      </c>
      <c r="T815" s="51">
        <v>2</v>
      </c>
    </row>
    <row r="816" spans="1:20" s="66" customFormat="1" ht="63" customHeight="1">
      <c r="A816" s="118">
        <f t="shared" si="15"/>
        <v>814</v>
      </c>
      <c r="B816" s="109" t="s">
        <v>1807</v>
      </c>
      <c r="C816" s="109" t="s">
        <v>1808</v>
      </c>
      <c r="D816" s="108" t="s">
        <v>1832</v>
      </c>
      <c r="E816" s="96">
        <v>-5700000</v>
      </c>
      <c r="F816" s="66" t="s">
        <v>92</v>
      </c>
      <c r="G816" s="188">
        <v>45292</v>
      </c>
      <c r="H816" s="188">
        <v>45657</v>
      </c>
      <c r="I816" s="119">
        <f>IFERROR(IF(Energy[[#This Row],[Start date]]="","0",DATEDIF(Energy[[#This Row],[Start date]],Energy[[#This Row],[End date]],"m")+1),"Open-ended")</f>
        <v>12</v>
      </c>
      <c r="J816" s="119" t="s">
        <v>107</v>
      </c>
      <c r="K816" s="119"/>
      <c r="L816" s="119" t="s">
        <v>163</v>
      </c>
      <c r="M816" s="119"/>
      <c r="N816" s="66" t="s">
        <v>2153</v>
      </c>
      <c r="O816" s="106">
        <f>IF(Energy[[#This Row],[Currency]]="USD",E816,IF(AND(Energy[[#This Row],[Currency]]="EUR",VLOOKUP(Energy[[#This Row],[ISO]],'EXCH to USD 2022'!A:D,4,FALSE)="N"),(E816/'EXCH to USD 2022'!$F$25),E816/VLOOKUP(C816,'EXCH to USD 2022'!A:F,3,FALSE)))</f>
        <v>-5991350.3820537031</v>
      </c>
      <c r="P816" s="119" t="s">
        <v>1831</v>
      </c>
      <c r="Q816" s="51"/>
      <c r="R816" s="153">
        <v>45002</v>
      </c>
      <c r="S816" s="51" t="s">
        <v>6</v>
      </c>
      <c r="T816" s="51">
        <v>2</v>
      </c>
    </row>
    <row r="817" spans="1:20" s="66" customFormat="1" ht="72" customHeight="1">
      <c r="A817" s="118">
        <f t="shared" si="15"/>
        <v>815</v>
      </c>
      <c r="B817" s="109" t="s">
        <v>1827</v>
      </c>
      <c r="C817" s="109" t="s">
        <v>1808</v>
      </c>
      <c r="D817" s="108" t="s">
        <v>1833</v>
      </c>
      <c r="E817" s="90">
        <v>235000000</v>
      </c>
      <c r="F817" s="66" t="s">
        <v>92</v>
      </c>
      <c r="G817" s="188">
        <v>44927</v>
      </c>
      <c r="H817" s="188">
        <v>45291</v>
      </c>
      <c r="I817" s="119">
        <f>IFERROR(IF(Energy[[#This Row],[Start date]]="","0",DATEDIF(Energy[[#This Row],[Start date]],Energy[[#This Row],[End date]],"m")+1),"Open-ended")</f>
        <v>12</v>
      </c>
      <c r="J817" s="119" t="s">
        <v>48</v>
      </c>
      <c r="K817" s="119" t="s">
        <v>61</v>
      </c>
      <c r="L817" s="119" t="s">
        <v>276</v>
      </c>
      <c r="M817" s="119" t="s">
        <v>1834</v>
      </c>
      <c r="N817" s="66" t="s">
        <v>94</v>
      </c>
      <c r="O817" s="106">
        <f>IF(Energy[[#This Row],[Currency]]="USD",E817,IF(AND(Energy[[#This Row],[Currency]]="EUR",VLOOKUP(Energy[[#This Row],[ISO]],'EXCH to USD 2022'!A:D,4,FALSE)="N"),(E817/'EXCH to USD 2022'!$F$25),E817/VLOOKUP(C817,'EXCH to USD 2022'!A:F,3,FALSE)))</f>
        <v>247011813.99695092</v>
      </c>
      <c r="P817" s="119" t="s">
        <v>1835</v>
      </c>
      <c r="Q817" s="51"/>
      <c r="R817" s="153">
        <v>45002</v>
      </c>
      <c r="S817" s="51" t="s">
        <v>6</v>
      </c>
      <c r="T817" s="51">
        <v>2</v>
      </c>
    </row>
    <row r="818" spans="1:20" s="66" customFormat="1" ht="33.75">
      <c r="A818" s="118">
        <f t="shared" si="15"/>
        <v>816</v>
      </c>
      <c r="B818" s="109" t="s">
        <v>1807</v>
      </c>
      <c r="C818" s="109" t="s">
        <v>1808</v>
      </c>
      <c r="D818" s="108" t="s">
        <v>1836</v>
      </c>
      <c r="E818" s="90">
        <v>40000000</v>
      </c>
      <c r="F818" s="66" t="s">
        <v>92</v>
      </c>
      <c r="G818" s="117">
        <v>44866</v>
      </c>
      <c r="H818" s="117">
        <v>44896</v>
      </c>
      <c r="I818" s="119">
        <f>IFERROR(IF(Energy[[#This Row],[Start date]]="","0",DATEDIF(Energy[[#This Row],[Start date]],Energy[[#This Row],[End date]],"m")+1),"Open-ended")</f>
        <v>2</v>
      </c>
      <c r="J818" s="119" t="s">
        <v>48</v>
      </c>
      <c r="K818" s="119" t="s">
        <v>61</v>
      </c>
      <c r="L818" s="119" t="s">
        <v>176</v>
      </c>
      <c r="M818" s="119"/>
      <c r="N818" s="66" t="s">
        <v>94</v>
      </c>
      <c r="O818" s="106">
        <f>IF(Energy[[#This Row],[Currency]]="USD",E818,IF(AND(Energy[[#This Row],[Currency]]="EUR",VLOOKUP(Energy[[#This Row],[ISO]],'EXCH to USD 2022'!A:D,4,FALSE)="N"),(E818/'EXCH to USD 2022'!$F$25),E818/VLOOKUP(C818,'EXCH to USD 2022'!A:F,3,FALSE)))</f>
        <v>42044564.084587388</v>
      </c>
      <c r="P818" s="119" t="s">
        <v>1837</v>
      </c>
      <c r="Q818" s="51"/>
      <c r="R818" s="153">
        <v>45002</v>
      </c>
      <c r="S818" s="51" t="s">
        <v>6</v>
      </c>
      <c r="T818" s="51">
        <v>2</v>
      </c>
    </row>
    <row r="819" spans="1:20" s="66" customFormat="1" ht="33.75">
      <c r="A819" s="118">
        <f t="shared" si="15"/>
        <v>817</v>
      </c>
      <c r="B819" s="109" t="s">
        <v>1807</v>
      </c>
      <c r="C819" s="109" t="s">
        <v>1808</v>
      </c>
      <c r="D819" s="108" t="s">
        <v>1838</v>
      </c>
      <c r="E819" s="90">
        <v>40000000</v>
      </c>
      <c r="F819" s="66" t="s">
        <v>92</v>
      </c>
      <c r="G819" s="188">
        <v>44927</v>
      </c>
      <c r="H819" s="188">
        <v>45291</v>
      </c>
      <c r="I819" s="119">
        <f>IFERROR(IF(Energy[[#This Row],[Start date]]="","0",DATEDIF(Energy[[#This Row],[Start date]],Energy[[#This Row],[End date]],"m")+1),"Open-ended")</f>
        <v>12</v>
      </c>
      <c r="J819" s="119" t="s">
        <v>48</v>
      </c>
      <c r="K819" s="119" t="s">
        <v>61</v>
      </c>
      <c r="L819" s="119" t="s">
        <v>176</v>
      </c>
      <c r="M819" s="119"/>
      <c r="N819" s="66" t="s">
        <v>94</v>
      </c>
      <c r="O819" s="106">
        <f>IF(Energy[[#This Row],[Currency]]="USD",E819,IF(AND(Energy[[#This Row],[Currency]]="EUR",VLOOKUP(Energy[[#This Row],[ISO]],'EXCH to USD 2022'!A:D,4,FALSE)="N"),(E819/'EXCH to USD 2022'!$F$25),E819/VLOOKUP(C819,'EXCH to USD 2022'!A:F,3,FALSE)))</f>
        <v>42044564.084587388</v>
      </c>
      <c r="P819" s="119" t="s">
        <v>1837</v>
      </c>
      <c r="Q819" s="51"/>
      <c r="R819" s="153">
        <v>45002</v>
      </c>
      <c r="S819" s="51" t="s">
        <v>6</v>
      </c>
      <c r="T819" s="51">
        <v>2</v>
      </c>
    </row>
    <row r="820" spans="1:20" s="66" customFormat="1" ht="56.25">
      <c r="A820" s="118">
        <f t="shared" si="15"/>
        <v>818</v>
      </c>
      <c r="B820" s="109" t="s">
        <v>1827</v>
      </c>
      <c r="C820" s="109" t="s">
        <v>1808</v>
      </c>
      <c r="D820" s="108" t="s">
        <v>1839</v>
      </c>
      <c r="E820" s="90">
        <v>1462000000</v>
      </c>
      <c r="F820" s="66" t="s">
        <v>92</v>
      </c>
      <c r="G820" s="188">
        <v>44927</v>
      </c>
      <c r="H820" s="188">
        <v>45291</v>
      </c>
      <c r="I820" s="119">
        <f>IFERROR(IF(Energy[[#This Row],[Start date]]="","0",DATEDIF(Energy[[#This Row],[Start date]],Energy[[#This Row],[End date]],"m")+1),"Open-ended")</f>
        <v>12</v>
      </c>
      <c r="J820" s="119" t="s">
        <v>48</v>
      </c>
      <c r="K820" s="119" t="s">
        <v>61</v>
      </c>
      <c r="L820" s="119" t="s">
        <v>98</v>
      </c>
      <c r="M820" s="119"/>
      <c r="N820" s="66" t="s">
        <v>1840</v>
      </c>
      <c r="O820" s="106">
        <f>IF(Energy[[#This Row],[Currency]]="USD",E820,IF(AND(Energy[[#This Row],[Currency]]="EUR",VLOOKUP(Energy[[#This Row],[ISO]],'EXCH to USD 2022'!A:D,4,FALSE)="N"),(E820/'EXCH to USD 2022'!$F$25),E820/VLOOKUP(C820,'EXCH to USD 2022'!A:F,3,FALSE)))</f>
        <v>1536728817.2916691</v>
      </c>
      <c r="P820" s="51" t="s">
        <v>1820</v>
      </c>
      <c r="Q820" s="51"/>
      <c r="R820" s="153">
        <v>45002</v>
      </c>
      <c r="S820" s="51" t="s">
        <v>6</v>
      </c>
      <c r="T820" s="51">
        <v>2</v>
      </c>
    </row>
    <row r="821" spans="1:20" s="66" customFormat="1" ht="22.5">
      <c r="A821" s="118">
        <f t="shared" si="15"/>
        <v>819</v>
      </c>
      <c r="B821" s="109" t="s">
        <v>1827</v>
      </c>
      <c r="C821" s="109" t="s">
        <v>1808</v>
      </c>
      <c r="D821" s="48" t="s">
        <v>1841</v>
      </c>
      <c r="E821" s="49">
        <v>50000000</v>
      </c>
      <c r="F821" s="51" t="s">
        <v>92</v>
      </c>
      <c r="G821" s="189">
        <v>44927</v>
      </c>
      <c r="H821" s="189">
        <v>45261</v>
      </c>
      <c r="I821" s="119">
        <f>IFERROR(IF(Energy[[#This Row],[Start date]]="","0",DATEDIF(Energy[[#This Row],[Start date]],Energy[[#This Row],[End date]],"m")+1),"Open-ended")</f>
        <v>12</v>
      </c>
      <c r="J821" s="66" t="s">
        <v>54</v>
      </c>
      <c r="K821" s="51" t="s">
        <v>55</v>
      </c>
      <c r="L821" s="66" t="s">
        <v>192</v>
      </c>
      <c r="N821" s="66" t="s">
        <v>57</v>
      </c>
      <c r="O821" s="106">
        <f>IF(Energy[[#This Row],[Currency]]="USD",E821,IF(AND(Energy[[#This Row],[Currency]]="EUR",VLOOKUP(Energy[[#This Row],[ISO]],'EXCH to USD 2022'!A:D,4,FALSE)="N"),(E821/'EXCH to USD 2022'!$F$25),E821/VLOOKUP(C821,'EXCH to USD 2022'!A:F,3,FALSE)))</f>
        <v>52555705.105734237</v>
      </c>
      <c r="P821" s="51"/>
      <c r="Q821" s="51" t="s">
        <v>1842</v>
      </c>
      <c r="R821" s="153">
        <v>45035</v>
      </c>
      <c r="S821" s="51" t="s">
        <v>6</v>
      </c>
      <c r="T821" s="51">
        <v>3</v>
      </c>
    </row>
    <row r="822" spans="1:20" s="66" customFormat="1" ht="33.75">
      <c r="A822" s="118">
        <f t="shared" si="15"/>
        <v>820</v>
      </c>
      <c r="B822" s="109" t="s">
        <v>1827</v>
      </c>
      <c r="C822" s="109" t="s">
        <v>1808</v>
      </c>
      <c r="D822" s="48" t="s">
        <v>1843</v>
      </c>
      <c r="E822" s="49">
        <v>347000000</v>
      </c>
      <c r="F822" s="51" t="s">
        <v>92</v>
      </c>
      <c r="G822" s="189">
        <v>44927</v>
      </c>
      <c r="H822" s="189">
        <v>45261</v>
      </c>
      <c r="I822" s="119">
        <f>IFERROR(IF(Energy[[#This Row],[Start date]]="","0",DATEDIF(Energy[[#This Row],[Start date]],Energy[[#This Row],[End date]],"m")+1),"Open-ended")</f>
        <v>12</v>
      </c>
      <c r="J822" s="51" t="s">
        <v>48</v>
      </c>
      <c r="K822" s="51" t="s">
        <v>61</v>
      </c>
      <c r="L822" s="51" t="s">
        <v>56</v>
      </c>
      <c r="N822" s="66" t="s">
        <v>225</v>
      </c>
      <c r="O822" s="106">
        <f>IF(Energy[[#This Row],[Currency]]="USD",E822,IF(AND(Energy[[#This Row],[Currency]]="EUR",VLOOKUP(Energy[[#This Row],[ISO]],'EXCH to USD 2022'!A:D,4,FALSE)="N"),(E822/'EXCH to USD 2022'!$F$25),E822/VLOOKUP(C822,'EXCH to USD 2022'!A:F,3,FALSE)))</f>
        <v>364736593.43379557</v>
      </c>
      <c r="P822" s="51" t="s">
        <v>1844</v>
      </c>
      <c r="Q822" s="51" t="s">
        <v>1842</v>
      </c>
      <c r="R822" s="153">
        <v>45035</v>
      </c>
      <c r="S822" s="51" t="s">
        <v>6</v>
      </c>
      <c r="T822" s="51">
        <v>3</v>
      </c>
    </row>
    <row r="823" spans="1:20" s="66" customFormat="1" ht="22.5">
      <c r="A823" s="118">
        <f t="shared" si="15"/>
        <v>821</v>
      </c>
      <c r="B823" s="109" t="s">
        <v>1827</v>
      </c>
      <c r="C823" s="109" t="s">
        <v>1808</v>
      </c>
      <c r="D823" s="48" t="s">
        <v>1845</v>
      </c>
      <c r="E823" s="49">
        <v>-1000000000</v>
      </c>
      <c r="F823" s="51" t="s">
        <v>92</v>
      </c>
      <c r="G823" s="189">
        <v>44927</v>
      </c>
      <c r="H823" s="189">
        <v>45261</v>
      </c>
      <c r="I823" s="119">
        <f>IFERROR(IF(Energy[[#This Row],[Start date]]="","0",DATEDIF(Energy[[#This Row],[Start date]],Energy[[#This Row],[End date]],"m")+1),"Open-ended")</f>
        <v>12</v>
      </c>
      <c r="J823" s="51" t="s">
        <v>107</v>
      </c>
      <c r="K823" s="51"/>
      <c r="L823" s="51" t="s">
        <v>50</v>
      </c>
      <c r="N823" s="66" t="s">
        <v>57</v>
      </c>
      <c r="O823" s="106">
        <f>IF(Energy[[#This Row],[Currency]]="USD",E823,IF(AND(Energy[[#This Row],[Currency]]="EUR",VLOOKUP(Energy[[#This Row],[ISO]],'EXCH to USD 2022'!A:D,4,FALSE)="N"),(E823/'EXCH to USD 2022'!$F$25),E823/VLOOKUP(C823,'EXCH to USD 2022'!A:F,3,FALSE)))</f>
        <v>-1051114102.1146847</v>
      </c>
      <c r="Q823" s="51" t="s">
        <v>1842</v>
      </c>
      <c r="R823" s="153">
        <v>45035</v>
      </c>
      <c r="S823" s="51" t="s">
        <v>6</v>
      </c>
      <c r="T823" s="51">
        <v>3</v>
      </c>
    </row>
    <row r="824" spans="1:20" s="66" customFormat="1" ht="22.5">
      <c r="A824" s="118">
        <f t="shared" si="15"/>
        <v>822</v>
      </c>
      <c r="B824" s="109" t="s">
        <v>1827</v>
      </c>
      <c r="C824" s="109" t="s">
        <v>1808</v>
      </c>
      <c r="D824" s="48" t="s">
        <v>1846</v>
      </c>
      <c r="E824" s="49">
        <v>-150000000</v>
      </c>
      <c r="F824" s="51" t="s">
        <v>92</v>
      </c>
      <c r="G824" s="189">
        <v>44927</v>
      </c>
      <c r="H824" s="189">
        <v>45261</v>
      </c>
      <c r="I824" s="119">
        <f>IFERROR(IF(Energy[[#This Row],[Start date]]="","0",DATEDIF(Energy[[#This Row],[Start date]],Energy[[#This Row],[End date]],"m")+1),"Open-ended")</f>
        <v>12</v>
      </c>
      <c r="J824" s="51" t="s">
        <v>107</v>
      </c>
      <c r="K824" s="51"/>
      <c r="L824" s="51" t="s">
        <v>50</v>
      </c>
      <c r="N824" s="66" t="s">
        <v>57</v>
      </c>
      <c r="O824" s="106">
        <f>IF(Energy[[#This Row],[Currency]]="USD",E824,IF(AND(Energy[[#This Row],[Currency]]="EUR",VLOOKUP(Energy[[#This Row],[ISO]],'EXCH to USD 2022'!A:D,4,FALSE)="N"),(E824/'EXCH to USD 2022'!$F$25),E824/VLOOKUP(C824,'EXCH to USD 2022'!A:F,3,FALSE)))</f>
        <v>-157667115.31720272</v>
      </c>
      <c r="Q824" s="51" t="s">
        <v>1842</v>
      </c>
      <c r="R824" s="153">
        <v>45035</v>
      </c>
      <c r="S824" s="51" t="s">
        <v>6</v>
      </c>
      <c r="T824" s="51">
        <v>3</v>
      </c>
    </row>
    <row r="825" spans="1:20" s="66" customFormat="1" ht="33.75">
      <c r="A825" s="118">
        <f t="shared" si="15"/>
        <v>823</v>
      </c>
      <c r="B825" s="109" t="s">
        <v>1807</v>
      </c>
      <c r="C825" s="109" t="s">
        <v>1808</v>
      </c>
      <c r="D825" s="108" t="s">
        <v>1847</v>
      </c>
      <c r="E825" s="90">
        <v>378700000</v>
      </c>
      <c r="F825" s="66" t="s">
        <v>92</v>
      </c>
      <c r="G825" s="188">
        <v>44927</v>
      </c>
      <c r="H825" s="188">
        <v>45291</v>
      </c>
      <c r="I825" s="119">
        <f>IFERROR(IF(Energy[[#This Row],[Start date]]="","0",DATEDIF(Energy[[#This Row],[Start date]],Energy[[#This Row],[End date]],"m")+1),"Open-ended")</f>
        <v>12</v>
      </c>
      <c r="J825" s="119" t="s">
        <v>48</v>
      </c>
      <c r="K825" s="119" t="s">
        <v>61</v>
      </c>
      <c r="L825" s="119" t="s">
        <v>98</v>
      </c>
      <c r="M825" s="119"/>
      <c r="N825" s="66" t="s">
        <v>1848</v>
      </c>
      <c r="O825" s="106">
        <f>IF(Energy[[#This Row],[Currency]]="USD",E825,IF(AND(Energy[[#This Row],[Currency]]="EUR",VLOOKUP(Energy[[#This Row],[ISO]],'EXCH to USD 2022'!A:D,4,FALSE)="N"),(E825/'EXCH to USD 2022'!$F$25),E825/VLOOKUP(C825,'EXCH to USD 2022'!A:F,3,FALSE)))</f>
        <v>398056910.4708311</v>
      </c>
      <c r="P825" s="66" t="s">
        <v>1849</v>
      </c>
      <c r="Q825" s="51"/>
      <c r="R825" s="153">
        <v>45002</v>
      </c>
      <c r="S825" s="51" t="s">
        <v>6</v>
      </c>
      <c r="T825" s="51">
        <v>2</v>
      </c>
    </row>
    <row r="826" spans="1:20" s="66" customFormat="1" ht="22.5">
      <c r="A826" s="118">
        <f t="shared" si="15"/>
        <v>824</v>
      </c>
      <c r="B826" s="109" t="s">
        <v>1827</v>
      </c>
      <c r="C826" s="109" t="s">
        <v>1808</v>
      </c>
      <c r="D826" s="108" t="s">
        <v>1850</v>
      </c>
      <c r="E826" s="90">
        <v>6300000</v>
      </c>
      <c r="F826" s="66" t="s">
        <v>92</v>
      </c>
      <c r="G826" s="188">
        <v>44562</v>
      </c>
      <c r="H826" s="188">
        <v>44835</v>
      </c>
      <c r="I826" s="119">
        <f>IFERROR(IF(Energy[[#This Row],[Start date]]="","0",DATEDIF(Energy[[#This Row],[Start date]],Energy[[#This Row],[End date]],"m")+1),"Open-ended")</f>
        <v>10</v>
      </c>
      <c r="J826" s="119" t="s">
        <v>70</v>
      </c>
      <c r="K826" s="119" t="s">
        <v>55</v>
      </c>
      <c r="L826" s="119" t="s">
        <v>98</v>
      </c>
      <c r="M826" s="119" t="s">
        <v>1826</v>
      </c>
      <c r="N826" s="66" t="s">
        <v>57</v>
      </c>
      <c r="O826" s="106">
        <f>IF(Energy[[#This Row],[Currency]]="USD",E826,IF(AND(Energy[[#This Row],[Currency]]="EUR",VLOOKUP(Energy[[#This Row],[ISO]],'EXCH to USD 2022'!A:D,4,FALSE)="N"),(E826/'EXCH to USD 2022'!$F$25),E826/VLOOKUP(C826,'EXCH to USD 2022'!A:F,3,FALSE)))</f>
        <v>6622018.8433225136</v>
      </c>
      <c r="Q826" s="51"/>
      <c r="R826" s="153">
        <v>45002</v>
      </c>
      <c r="S826" s="51" t="s">
        <v>6</v>
      </c>
      <c r="T826" s="51">
        <v>2</v>
      </c>
    </row>
    <row r="827" spans="1:20" s="66" customFormat="1" ht="45">
      <c r="A827" s="118">
        <f>ROW()-2</f>
        <v>825</v>
      </c>
      <c r="B827" s="109" t="s">
        <v>1827</v>
      </c>
      <c r="C827" s="109" t="s">
        <v>1808</v>
      </c>
      <c r="D827" s="51" t="s">
        <v>1851</v>
      </c>
      <c r="E827" s="49">
        <v>470000000</v>
      </c>
      <c r="F827" s="51" t="s">
        <v>92</v>
      </c>
      <c r="G827" s="117">
        <v>44927</v>
      </c>
      <c r="H827" s="117">
        <v>45261</v>
      </c>
      <c r="I827" s="119">
        <f>IFERROR(IF(Energy[[#This Row],[Start date]]="","0",DATEDIF(Energy[[#This Row],[Start date]],Energy[[#This Row],[End date]],"m")+1),"Open-ended")</f>
        <v>12</v>
      </c>
      <c r="J827" s="66" t="s">
        <v>48</v>
      </c>
      <c r="K827" s="51" t="s">
        <v>61</v>
      </c>
      <c r="L827" s="119" t="s">
        <v>50</v>
      </c>
      <c r="M827" s="119" t="s">
        <v>1852</v>
      </c>
      <c r="N827" s="66" t="s">
        <v>94</v>
      </c>
      <c r="O827" s="106">
        <f>IF(Energy[[#This Row],[Currency]]="USD",E827,IF(AND(Energy[[#This Row],[Currency]]="EUR",VLOOKUP(Energy[[#This Row],[ISO]],'EXCH to USD 2022'!A:D,4,FALSE)="N"),(E827/'EXCH to USD 2022'!$F$25),E827/VLOOKUP(C827,'EXCH to USD 2022'!A:F,3,FALSE)))</f>
        <v>494023627.99390185</v>
      </c>
      <c r="P827" s="51"/>
      <c r="Q827" s="51" t="s">
        <v>1853</v>
      </c>
      <c r="R827" s="153">
        <v>45051</v>
      </c>
      <c r="S827" s="51" t="s">
        <v>6</v>
      </c>
      <c r="T827" s="66">
        <v>3</v>
      </c>
    </row>
    <row r="828" spans="1:20" s="66" customFormat="1" ht="33.75">
      <c r="A828" s="118">
        <f>ROW()-2</f>
        <v>826</v>
      </c>
      <c r="B828" s="109" t="s">
        <v>1827</v>
      </c>
      <c r="C828" s="109" t="s">
        <v>1808</v>
      </c>
      <c r="D828" s="48" t="s">
        <v>1854</v>
      </c>
      <c r="E828" s="190">
        <v>-107000000</v>
      </c>
      <c r="F828" s="51" t="s">
        <v>92</v>
      </c>
      <c r="G828" s="117">
        <v>44927</v>
      </c>
      <c r="H828" s="117">
        <v>45261</v>
      </c>
      <c r="I828" s="119">
        <f>IFERROR(IF(Energy[[#This Row],[Start date]]="","0",DATEDIF(Energy[[#This Row],[Start date]],Energy[[#This Row],[End date]],"m")+1),"Open-ended")</f>
        <v>12</v>
      </c>
      <c r="J828" s="51" t="s">
        <v>107</v>
      </c>
      <c r="K828" s="51"/>
      <c r="L828" s="119" t="s">
        <v>163</v>
      </c>
      <c r="M828" s="119"/>
      <c r="N828" s="66" t="s">
        <v>1848</v>
      </c>
      <c r="O828" s="106">
        <f>IF(Energy[[#This Row],[Currency]]="USD",E828,IF(AND(Energy[[#This Row],[Currency]]="EUR",VLOOKUP(Energy[[#This Row],[ISO]],'EXCH to USD 2022'!A:D,4,FALSE)="N"),(E828/'EXCH to USD 2022'!$F$25),E828/VLOOKUP(C828,'EXCH to USD 2022'!A:F,3,FALSE)))</f>
        <v>-112469208.92627126</v>
      </c>
      <c r="Q828" s="51" t="s">
        <v>1855</v>
      </c>
      <c r="R828" s="153">
        <v>45051</v>
      </c>
      <c r="S828" s="51" t="s">
        <v>6</v>
      </c>
      <c r="T828" s="66">
        <v>3</v>
      </c>
    </row>
    <row r="829" spans="1:20" s="66" customFormat="1" ht="67.5">
      <c r="A829" s="118">
        <f t="shared" si="15"/>
        <v>827</v>
      </c>
      <c r="B829" s="109" t="s">
        <v>1856</v>
      </c>
      <c r="C829" s="109" t="s">
        <v>1857</v>
      </c>
      <c r="D829" s="108" t="s">
        <v>1858</v>
      </c>
      <c r="E829" s="63">
        <v>0</v>
      </c>
      <c r="F829" s="51" t="s">
        <v>92</v>
      </c>
      <c r="G829" s="117">
        <v>44927</v>
      </c>
      <c r="H829" s="117"/>
      <c r="I829" s="119" t="str">
        <f>IFERROR(IF(Energy[[#This Row],[Start date]]="","0",DATEDIF(Energy[[#This Row],[Start date]],Energy[[#This Row],[End date]],"m")+1),"Open-ended")</f>
        <v>Open-ended</v>
      </c>
      <c r="J829" s="54" t="s">
        <v>48</v>
      </c>
      <c r="K829" s="54" t="s">
        <v>61</v>
      </c>
      <c r="L829" s="54" t="s">
        <v>98</v>
      </c>
      <c r="M829" s="54"/>
      <c r="N829" s="51" t="s">
        <v>1859</v>
      </c>
      <c r="O829" s="106">
        <f>IF(Energy[[#This Row],[Currency]]="USD",E829,IF(AND(Energy[[#This Row],[Currency]]="EUR",VLOOKUP(Energy[[#This Row],[ISO]],'EXCH to USD 2022'!A:D,4,FALSE)="N"),(E829/'EXCH to USD 2022'!$F$25),E829/VLOOKUP(C829,'EXCH to USD 2022'!A:F,3,FALSE)))</f>
        <v>0</v>
      </c>
      <c r="P829" s="51" t="s">
        <v>1860</v>
      </c>
      <c r="Q829" s="64" t="s">
        <v>1861</v>
      </c>
      <c r="R829" s="153">
        <v>44953</v>
      </c>
      <c r="S829" s="51" t="s">
        <v>6</v>
      </c>
      <c r="T829" s="51">
        <v>2</v>
      </c>
    </row>
    <row r="830" spans="1:20" s="66" customFormat="1" ht="112.5">
      <c r="A830" s="118">
        <f t="shared" si="15"/>
        <v>828</v>
      </c>
      <c r="B830" s="109" t="s">
        <v>1856</v>
      </c>
      <c r="C830" s="109" t="s">
        <v>1857</v>
      </c>
      <c r="D830" s="48" t="s">
        <v>1862</v>
      </c>
      <c r="E830" s="63">
        <v>0</v>
      </c>
      <c r="F830" s="51" t="s">
        <v>92</v>
      </c>
      <c r="G830" s="117">
        <v>44621</v>
      </c>
      <c r="H830" s="117">
        <v>44652</v>
      </c>
      <c r="I830" s="119">
        <f>IFERROR(IF(Energy[[#This Row],[Start date]]="","0",DATEDIF(Energy[[#This Row],[Start date]],Energy[[#This Row],[End date]],"m")+1),"Open-ended")</f>
        <v>2</v>
      </c>
      <c r="J830" s="51" t="s">
        <v>48</v>
      </c>
      <c r="K830" s="51" t="s">
        <v>61</v>
      </c>
      <c r="L830" s="51" t="s">
        <v>50</v>
      </c>
      <c r="M830" s="51"/>
      <c r="N830" s="51" t="s">
        <v>51</v>
      </c>
      <c r="O830" s="106">
        <f>IF(Energy[[#This Row],[Currency]]="USD",E830,IF(AND(Energy[[#This Row],[Currency]]="EUR",VLOOKUP(Energy[[#This Row],[ISO]],'EXCH to USD 2022'!A:D,4,FALSE)="N"),(E830/'EXCH to USD 2022'!$F$25),E830/VLOOKUP(C830,'EXCH to USD 2022'!A:F,3,FALSE)))</f>
        <v>0</v>
      </c>
      <c r="P830" s="109" t="s">
        <v>1863</v>
      </c>
      <c r="Q830" s="51" t="s">
        <v>1864</v>
      </c>
      <c r="R830" s="123">
        <v>45002</v>
      </c>
      <c r="S830" s="51" t="s">
        <v>6</v>
      </c>
      <c r="T830" s="51">
        <v>1</v>
      </c>
    </row>
    <row r="831" spans="1:20" s="66" customFormat="1" ht="90">
      <c r="A831" s="118">
        <f t="shared" si="15"/>
        <v>829</v>
      </c>
      <c r="B831" s="109" t="s">
        <v>1856</v>
      </c>
      <c r="C831" s="109" t="s">
        <v>1857</v>
      </c>
      <c r="D831" s="108" t="s">
        <v>1865</v>
      </c>
      <c r="E831" s="50">
        <v>93000000</v>
      </c>
      <c r="F831" s="51" t="s">
        <v>92</v>
      </c>
      <c r="G831" s="117">
        <v>44593</v>
      </c>
      <c r="H831" s="117">
        <v>44652</v>
      </c>
      <c r="I831" s="119">
        <f>IFERROR(IF(Energy[[#This Row],[Start date]]="","0",DATEDIF(Energy[[#This Row],[Start date]],Energy[[#This Row],[End date]],"m")+1),"Open-ended")</f>
        <v>3</v>
      </c>
      <c r="J831" s="51" t="s">
        <v>70</v>
      </c>
      <c r="K831" s="51" t="s">
        <v>55</v>
      </c>
      <c r="L831" s="51" t="s">
        <v>56</v>
      </c>
      <c r="M831" s="51" t="s">
        <v>362</v>
      </c>
      <c r="N831" s="51" t="s">
        <v>365</v>
      </c>
      <c r="O831" s="106">
        <f>IF(Energy[[#This Row],[Currency]]="USD",E831,IF(AND(Energy[[#This Row],[Currency]]="EUR",VLOOKUP(Energy[[#This Row],[ISO]],'EXCH to USD 2022'!A:D,4,FALSE)="N"),(E831/'EXCH to USD 2022'!$F$25),E831/VLOOKUP(C831,'EXCH to USD 2022'!A:F,3,FALSE)))</f>
        <v>97753611.496665686</v>
      </c>
      <c r="P831" s="109" t="s">
        <v>1866</v>
      </c>
      <c r="Q831" s="51" t="s">
        <v>1864</v>
      </c>
      <c r="R831" s="123">
        <v>44904</v>
      </c>
      <c r="S831" s="51" t="s">
        <v>6</v>
      </c>
      <c r="T831" s="51">
        <v>1</v>
      </c>
    </row>
    <row r="832" spans="1:20" s="66" customFormat="1" ht="31.5" customHeight="1">
      <c r="A832" s="118">
        <f t="shared" si="15"/>
        <v>830</v>
      </c>
      <c r="B832" s="109" t="s">
        <v>1856</v>
      </c>
      <c r="C832" s="109" t="s">
        <v>1857</v>
      </c>
      <c r="D832" s="108" t="s">
        <v>1867</v>
      </c>
      <c r="E832" s="50">
        <v>130000000</v>
      </c>
      <c r="F832" s="51" t="s">
        <v>92</v>
      </c>
      <c r="G832" s="117">
        <v>44805</v>
      </c>
      <c r="H832" s="117">
        <v>45077</v>
      </c>
      <c r="I832" s="119">
        <f>IFERROR(IF(Energy[[#This Row],[Start date]]="","0",DATEDIF(Energy[[#This Row],[Start date]],Energy[[#This Row],[End date]],"m")+1),"Open-ended")</f>
        <v>9</v>
      </c>
      <c r="J832" s="51" t="s">
        <v>48</v>
      </c>
      <c r="K832" s="51" t="s">
        <v>49</v>
      </c>
      <c r="L832" s="51" t="s">
        <v>50</v>
      </c>
      <c r="M832" s="51"/>
      <c r="N832" s="51" t="s">
        <v>94</v>
      </c>
      <c r="O832" s="106">
        <f>IF(Energy[[#This Row],[Currency]]="USD",E832,IF(AND(Energy[[#This Row],[Currency]]="EUR",VLOOKUP(Energy[[#This Row],[ISO]],'EXCH to USD 2022'!A:D,4,FALSE)="N"),(E832/'EXCH to USD 2022'!$F$25),E832/VLOOKUP(C832,'EXCH to USD 2022'!A:F,3,FALSE)))</f>
        <v>136644833.27490902</v>
      </c>
      <c r="P832" s="109"/>
      <c r="Q832" s="51" t="s">
        <v>1864</v>
      </c>
      <c r="R832" s="123">
        <v>45002</v>
      </c>
      <c r="S832" s="51" t="s">
        <v>6</v>
      </c>
      <c r="T832" s="51">
        <v>1</v>
      </c>
    </row>
    <row r="833" spans="1:20" s="66" customFormat="1" ht="112.5">
      <c r="A833" s="118">
        <f t="shared" si="15"/>
        <v>831</v>
      </c>
      <c r="B833" s="109" t="s">
        <v>1856</v>
      </c>
      <c r="C833" s="109" t="s">
        <v>1857</v>
      </c>
      <c r="D833" s="108" t="s">
        <v>1868</v>
      </c>
      <c r="E833" s="50">
        <v>54000000</v>
      </c>
      <c r="F833" s="51" t="s">
        <v>92</v>
      </c>
      <c r="G833" s="117">
        <v>44593</v>
      </c>
      <c r="H833" s="117">
        <v>44652</v>
      </c>
      <c r="I833" s="119">
        <f>IFERROR(IF(Energy[[#This Row],[Start date]]="","0",DATEDIF(Energy[[#This Row],[Start date]],Energy[[#This Row],[End date]],"m")+1),"Open-ended")</f>
        <v>3</v>
      </c>
      <c r="J833" s="51" t="s">
        <v>54</v>
      </c>
      <c r="K833" s="51" t="s">
        <v>55</v>
      </c>
      <c r="L833" s="51" t="s">
        <v>101</v>
      </c>
      <c r="M833" s="51" t="s">
        <v>1869</v>
      </c>
      <c r="N833" s="51" t="s">
        <v>365</v>
      </c>
      <c r="O833" s="106">
        <f>IF(Energy[[#This Row],[Currency]]="USD",E833,IF(AND(Energy[[#This Row],[Currency]]="EUR",VLOOKUP(Energy[[#This Row],[ISO]],'EXCH to USD 2022'!A:D,4,FALSE)="N"),(E833/'EXCH to USD 2022'!$F$25),E833/VLOOKUP(C833,'EXCH to USD 2022'!A:F,3,FALSE)))</f>
        <v>56760161.514192976</v>
      </c>
      <c r="P833" s="109"/>
      <c r="Q833" s="51" t="s">
        <v>1864</v>
      </c>
      <c r="R833" s="123">
        <v>45002</v>
      </c>
      <c r="S833" s="51" t="s">
        <v>6</v>
      </c>
      <c r="T833" s="51">
        <v>1</v>
      </c>
    </row>
    <row r="834" spans="1:20" s="66" customFormat="1" ht="67.5">
      <c r="A834" s="118">
        <f t="shared" si="15"/>
        <v>832</v>
      </c>
      <c r="B834" s="109" t="s">
        <v>1856</v>
      </c>
      <c r="C834" s="109" t="s">
        <v>1857</v>
      </c>
      <c r="D834" s="108" t="s">
        <v>1870</v>
      </c>
      <c r="E834" s="50">
        <v>40000000</v>
      </c>
      <c r="F834" s="51" t="s">
        <v>92</v>
      </c>
      <c r="G834" s="117">
        <v>44805</v>
      </c>
      <c r="H834" s="117">
        <v>45139</v>
      </c>
      <c r="I834" s="119">
        <f>IFERROR(IF(Energy[[#This Row],[Start date]]="","0",DATEDIF(Energy[[#This Row],[Start date]],Energy[[#This Row],[End date]],"m")+1),"Open-ended")</f>
        <v>12</v>
      </c>
      <c r="J834" s="51" t="s">
        <v>70</v>
      </c>
      <c r="K834" s="51" t="s">
        <v>55</v>
      </c>
      <c r="L834" s="51" t="s">
        <v>101</v>
      </c>
      <c r="M834" s="51"/>
      <c r="N834" s="51" t="s">
        <v>94</v>
      </c>
      <c r="O834" s="106">
        <f>IF(Energy[[#This Row],[Currency]]="USD",E834,IF(AND(Energy[[#This Row],[Currency]]="EUR",VLOOKUP(Energy[[#This Row],[ISO]],'EXCH to USD 2022'!A:D,4,FALSE)="N"),(E834/'EXCH to USD 2022'!$F$25),E834/VLOOKUP(C834,'EXCH to USD 2022'!A:F,3,FALSE)))</f>
        <v>42044564.084587388</v>
      </c>
      <c r="P834" s="109" t="s">
        <v>1871</v>
      </c>
      <c r="Q834" s="51" t="s">
        <v>1864</v>
      </c>
      <c r="R834" s="123">
        <v>45002</v>
      </c>
      <c r="S834" s="51" t="s">
        <v>6</v>
      </c>
      <c r="T834" s="51">
        <v>1</v>
      </c>
    </row>
    <row r="835" spans="1:20" s="66" customFormat="1" ht="67.5">
      <c r="A835" s="118">
        <f t="shared" si="15"/>
        <v>833</v>
      </c>
      <c r="B835" s="109" t="s">
        <v>1856</v>
      </c>
      <c r="C835" s="109" t="s">
        <v>1857</v>
      </c>
      <c r="D835" s="191" t="s">
        <v>1872</v>
      </c>
      <c r="E835" s="50">
        <v>232000000</v>
      </c>
      <c r="F835" s="51" t="s">
        <v>92</v>
      </c>
      <c r="G835" s="117">
        <v>44593</v>
      </c>
      <c r="H835" s="117">
        <v>44743</v>
      </c>
      <c r="I835" s="119">
        <f>IFERROR(IF(Energy[[#This Row],[Start date]]="","0",DATEDIF(Energy[[#This Row],[Start date]],Energy[[#This Row],[End date]],"m")+1),"Open-ended")</f>
        <v>6</v>
      </c>
      <c r="J835" s="51" t="s">
        <v>48</v>
      </c>
      <c r="K835" s="51" t="s">
        <v>49</v>
      </c>
      <c r="L835" s="51" t="s">
        <v>50</v>
      </c>
      <c r="M835" s="51"/>
      <c r="N835" s="51" t="s">
        <v>365</v>
      </c>
      <c r="O835" s="106">
        <f>IF(Energy[[#This Row],[Currency]]="USD",E835,IF(AND(Energy[[#This Row],[Currency]]="EUR",VLOOKUP(Energy[[#This Row],[ISO]],'EXCH to USD 2022'!A:D,4,FALSE)="N"),(E835/'EXCH to USD 2022'!$F$25),E835/VLOOKUP(C835,'EXCH to USD 2022'!A:F,3,FALSE)))</f>
        <v>243858471.69060686</v>
      </c>
      <c r="P835" s="109" t="s">
        <v>1873</v>
      </c>
      <c r="Q835" s="51" t="s">
        <v>1864</v>
      </c>
      <c r="R835" s="123">
        <v>45002</v>
      </c>
      <c r="S835" s="51" t="s">
        <v>6</v>
      </c>
      <c r="T835" s="51">
        <v>1</v>
      </c>
    </row>
    <row r="836" spans="1:20" s="66" customFormat="1" ht="67.5">
      <c r="A836" s="118">
        <f t="shared" si="15"/>
        <v>834</v>
      </c>
      <c r="B836" s="109" t="s">
        <v>1856</v>
      </c>
      <c r="C836" s="109" t="s">
        <v>1857</v>
      </c>
      <c r="D836" s="191" t="s">
        <v>1874</v>
      </c>
      <c r="E836" s="50">
        <v>101000000</v>
      </c>
      <c r="F836" s="51" t="s">
        <v>92</v>
      </c>
      <c r="G836" s="117">
        <v>44866</v>
      </c>
      <c r="H836" s="117">
        <v>44927</v>
      </c>
      <c r="I836" s="119">
        <f>IFERROR(IF(Energy[[#This Row],[Start date]]="","0",DATEDIF(Energy[[#This Row],[Start date]],Energy[[#This Row],[End date]],"m")+1),"Open-ended")</f>
        <v>3</v>
      </c>
      <c r="J836" s="51" t="s">
        <v>70</v>
      </c>
      <c r="K836" s="51" t="s">
        <v>55</v>
      </c>
      <c r="L836" s="51" t="s">
        <v>56</v>
      </c>
      <c r="M836" s="51" t="s">
        <v>362</v>
      </c>
      <c r="N836" s="51" t="s">
        <v>365</v>
      </c>
      <c r="O836" s="106">
        <f>IF(Energy[[#This Row],[Currency]]="USD",E836,IF(AND(Energy[[#This Row],[Currency]]="EUR",VLOOKUP(Energy[[#This Row],[ISO]],'EXCH to USD 2022'!A:D,4,FALSE)="N"),(E836/'EXCH to USD 2022'!$F$25),E836/VLOOKUP(C836,'EXCH to USD 2022'!A:F,3,FALSE)))</f>
        <v>106162524.31358315</v>
      </c>
      <c r="P836" s="109"/>
      <c r="Q836" s="51" t="s">
        <v>1864</v>
      </c>
      <c r="R836" s="123">
        <v>45002</v>
      </c>
      <c r="S836" s="51" t="s">
        <v>6</v>
      </c>
      <c r="T836" s="51">
        <v>1</v>
      </c>
    </row>
    <row r="837" spans="1:20" s="66" customFormat="1" ht="90">
      <c r="A837" s="118">
        <f t="shared" si="15"/>
        <v>835</v>
      </c>
      <c r="B837" s="109" t="s">
        <v>1856</v>
      </c>
      <c r="C837" s="109" t="s">
        <v>1857</v>
      </c>
      <c r="D837" s="108" t="s">
        <v>1875</v>
      </c>
      <c r="E837" s="50">
        <v>123000000</v>
      </c>
      <c r="F837" s="51" t="s">
        <v>92</v>
      </c>
      <c r="G837" s="117">
        <v>44621</v>
      </c>
      <c r="H837" s="117">
        <v>45161</v>
      </c>
      <c r="I837" s="119">
        <f>IFERROR(IF(Energy[[#This Row],[Start date]]="","0",DATEDIF(Energy[[#This Row],[Start date]],Energy[[#This Row],[End date]],"m")+1),"Open-ended")</f>
        <v>18</v>
      </c>
      <c r="J837" s="51" t="s">
        <v>48</v>
      </c>
      <c r="K837" s="51" t="s">
        <v>49</v>
      </c>
      <c r="L837" s="51" t="s">
        <v>98</v>
      </c>
      <c r="M837" s="51"/>
      <c r="N837" s="51" t="s">
        <v>86</v>
      </c>
      <c r="O837" s="106">
        <f>IF(Energy[[#This Row],[Currency]]="USD",E837,IF(AND(Energy[[#This Row],[Currency]]="EUR",VLOOKUP(Energy[[#This Row],[ISO]],'EXCH to USD 2022'!A:D,4,FALSE)="N"),(E837/'EXCH to USD 2022'!$F$25),E837/VLOOKUP(C837,'EXCH to USD 2022'!A:F,3,FALSE)))</f>
        <v>129287034.56010622</v>
      </c>
      <c r="P837" s="109"/>
      <c r="Q837" s="51" t="s">
        <v>333</v>
      </c>
      <c r="R837" s="123">
        <v>45002</v>
      </c>
      <c r="S837" s="51" t="s">
        <v>6</v>
      </c>
      <c r="T837" s="51">
        <v>1</v>
      </c>
    </row>
    <row r="838" spans="1:20" s="66" customFormat="1" ht="45">
      <c r="A838" s="118">
        <f t="shared" si="15"/>
        <v>836</v>
      </c>
      <c r="B838" s="109" t="s">
        <v>1856</v>
      </c>
      <c r="C838" s="109" t="s">
        <v>1857</v>
      </c>
      <c r="D838" s="108" t="s">
        <v>1876</v>
      </c>
      <c r="E838" s="50">
        <v>0</v>
      </c>
      <c r="F838" s="51" t="s">
        <v>92</v>
      </c>
      <c r="G838" s="117">
        <v>44470</v>
      </c>
      <c r="H838" s="117">
        <v>44682</v>
      </c>
      <c r="I838" s="119">
        <f>IFERROR(IF(Energy[[#This Row],[Start date]]="","0",DATEDIF(Energy[[#This Row],[Start date]],Energy[[#This Row],[End date]],"m")+1),"Open-ended")</f>
        <v>8</v>
      </c>
      <c r="J838" s="51" t="s">
        <v>48</v>
      </c>
      <c r="K838" s="51" t="s">
        <v>61</v>
      </c>
      <c r="L838" s="51" t="s">
        <v>50</v>
      </c>
      <c r="M838" s="51"/>
      <c r="N838" s="51" t="s">
        <v>254</v>
      </c>
      <c r="O838" s="106">
        <f>IF(Energy[[#This Row],[Currency]]="USD",E838,IF(AND(Energy[[#This Row],[Currency]]="EUR",VLOOKUP(Energy[[#This Row],[ISO]],'EXCH to USD 2022'!A:D,4,FALSE)="N"),(E838/'EXCH to USD 2022'!$F$25),E838/VLOOKUP(C838,'EXCH to USD 2022'!A:F,3,FALSE)))</f>
        <v>0</v>
      </c>
      <c r="P838" s="109"/>
      <c r="Q838" s="51" t="s">
        <v>333</v>
      </c>
      <c r="R838" s="153">
        <v>44953</v>
      </c>
      <c r="S838" s="51" t="s">
        <v>6</v>
      </c>
      <c r="T838" s="51">
        <v>1</v>
      </c>
    </row>
    <row r="839" spans="1:20" s="66" customFormat="1" ht="220.5" customHeight="1">
      <c r="A839" s="118">
        <f t="shared" si="15"/>
        <v>837</v>
      </c>
      <c r="B839" s="109" t="s">
        <v>1856</v>
      </c>
      <c r="C839" s="109" t="s">
        <v>1857</v>
      </c>
      <c r="D839" s="108" t="s">
        <v>1877</v>
      </c>
      <c r="E839" s="50">
        <v>350000000</v>
      </c>
      <c r="F839" s="51" t="s">
        <v>92</v>
      </c>
      <c r="G839" s="117">
        <v>44805</v>
      </c>
      <c r="H839" s="117">
        <v>45291</v>
      </c>
      <c r="I839" s="119">
        <f>IFERROR(IF(Energy[[#This Row],[Start date]]="","0",DATEDIF(Energy[[#This Row],[Start date]],Energy[[#This Row],[End date]],"m")+1),"Open-ended")</f>
        <v>16</v>
      </c>
      <c r="J839" s="51" t="s">
        <v>48</v>
      </c>
      <c r="K839" s="51" t="s">
        <v>61</v>
      </c>
      <c r="L839" s="51" t="s">
        <v>50</v>
      </c>
      <c r="M839" s="51" t="s">
        <v>1878</v>
      </c>
      <c r="N839" s="51" t="s">
        <v>94</v>
      </c>
      <c r="O839" s="106">
        <f>IF(Energy[[#This Row],[Currency]]="USD",E839,IF(AND(Energy[[#This Row],[Currency]]="EUR",VLOOKUP(Energy[[#This Row],[ISO]],'EXCH to USD 2022'!A:D,4,FALSE)="N"),(E839/'EXCH to USD 2022'!$F$25),E839/VLOOKUP(C839,'EXCH to USD 2022'!A:F,3,FALSE)))</f>
        <v>367889935.74013966</v>
      </c>
      <c r="P839" s="109" t="s">
        <v>1879</v>
      </c>
      <c r="Q839" s="98" t="s">
        <v>1880</v>
      </c>
      <c r="R839" s="153">
        <v>45030</v>
      </c>
      <c r="S839" s="51" t="s">
        <v>6</v>
      </c>
      <c r="T839" s="51">
        <v>2</v>
      </c>
    </row>
    <row r="840" spans="1:20" s="66" customFormat="1" ht="33.75">
      <c r="A840" s="118">
        <f t="shared" si="15"/>
        <v>838</v>
      </c>
      <c r="B840" s="110" t="s">
        <v>1856</v>
      </c>
      <c r="C840" s="110" t="s">
        <v>1857</v>
      </c>
      <c r="D840" s="184" t="s">
        <v>1881</v>
      </c>
      <c r="E840" s="202">
        <v>0</v>
      </c>
      <c r="F840" s="110" t="s">
        <v>92</v>
      </c>
      <c r="G840" s="126">
        <v>44805</v>
      </c>
      <c r="H840" s="126">
        <v>45139</v>
      </c>
      <c r="I840" s="119">
        <f>IFERROR(IF(Energy[[#This Row],[Start date]]="","0",DATEDIF(Energy[[#This Row],[Start date]],Energy[[#This Row],[End date]],"m")+1),"Open-ended")</f>
        <v>12</v>
      </c>
      <c r="J840" s="110" t="s">
        <v>48</v>
      </c>
      <c r="K840" s="160" t="s">
        <v>61</v>
      </c>
      <c r="L840" s="160" t="s">
        <v>98</v>
      </c>
      <c r="M840" s="160"/>
      <c r="N840" s="110" t="s">
        <v>86</v>
      </c>
      <c r="O840" s="106">
        <f>IF(Energy[[#This Row],[Currency]]="USD",E840,IF(AND(Energy[[#This Row],[Currency]]="EUR",VLOOKUP(Energy[[#This Row],[ISO]],'EXCH to USD 2022'!A:D,4,FALSE)="N"),(E840/'EXCH to USD 2022'!$F$25),E840/VLOOKUP(C840,'EXCH to USD 2022'!A:F,3,FALSE)))</f>
        <v>0</v>
      </c>
      <c r="P840" s="184" t="s">
        <v>1882</v>
      </c>
      <c r="Q840" s="85"/>
      <c r="R840" s="123">
        <v>45002</v>
      </c>
      <c r="S840" s="51" t="s">
        <v>6</v>
      </c>
      <c r="T840" s="51">
        <v>1</v>
      </c>
    </row>
    <row r="841" spans="1:20" s="66" customFormat="1" ht="191.25">
      <c r="A841" s="118">
        <f t="shared" si="15"/>
        <v>839</v>
      </c>
      <c r="B841" s="110" t="s">
        <v>1856</v>
      </c>
      <c r="C841" s="110" t="s">
        <v>1857</v>
      </c>
      <c r="D841" s="108" t="s">
        <v>1883</v>
      </c>
      <c r="E841" s="202">
        <v>0</v>
      </c>
      <c r="F841" s="110" t="s">
        <v>92</v>
      </c>
      <c r="G841" s="126">
        <v>44927</v>
      </c>
      <c r="H841" s="126">
        <v>45261</v>
      </c>
      <c r="I841" s="119">
        <f>IFERROR(IF(Energy[[#This Row],[Start date]]="","0",DATEDIF(Energy[[#This Row],[Start date]],Energy[[#This Row],[End date]],"m")+1),"Open-ended")</f>
        <v>12</v>
      </c>
      <c r="J841" s="160" t="s">
        <v>48</v>
      </c>
      <c r="K841" s="160" t="s">
        <v>61</v>
      </c>
      <c r="L841" s="160" t="s">
        <v>264</v>
      </c>
      <c r="M841" s="160" t="s">
        <v>1884</v>
      </c>
      <c r="N841" s="110" t="s">
        <v>94</v>
      </c>
      <c r="O841" s="106">
        <f>IF(Energy[[#This Row],[Currency]]="USD",E841,IF(AND(Energy[[#This Row],[Currency]]="EUR",VLOOKUP(Energy[[#This Row],[ISO]],'EXCH to USD 2022'!A:D,4,FALSE)="N"),(E841/'EXCH to USD 2022'!$F$25),E841/VLOOKUP(C841,'EXCH to USD 2022'!A:F,3,FALSE)))</f>
        <v>0</v>
      </c>
      <c r="P841" s="184" t="s">
        <v>1882</v>
      </c>
      <c r="Q841" s="85"/>
      <c r="R841" s="123">
        <v>45002</v>
      </c>
      <c r="S841" s="51" t="s">
        <v>6</v>
      </c>
      <c r="T841" s="51">
        <v>1</v>
      </c>
    </row>
    <row r="842" spans="1:20" s="66" customFormat="1" ht="33.75">
      <c r="A842" s="118">
        <f t="shared" si="15"/>
        <v>840</v>
      </c>
      <c r="B842" s="110" t="s">
        <v>1856</v>
      </c>
      <c r="C842" s="110" t="s">
        <v>1857</v>
      </c>
      <c r="D842" s="184" t="s">
        <v>1885</v>
      </c>
      <c r="E842" s="202">
        <v>0</v>
      </c>
      <c r="F842" s="110" t="s">
        <v>92</v>
      </c>
      <c r="G842" s="126">
        <v>44927</v>
      </c>
      <c r="H842" s="126">
        <v>45078</v>
      </c>
      <c r="I842" s="119">
        <f>IFERROR(IF(Energy[[#This Row],[Start date]]="","0",DATEDIF(Energy[[#This Row],[Start date]],Energy[[#This Row],[End date]],"m")+1),"Open-ended")</f>
        <v>6</v>
      </c>
      <c r="J842" s="160" t="s">
        <v>48</v>
      </c>
      <c r="K842" s="160" t="s">
        <v>61</v>
      </c>
      <c r="L842" s="160" t="s">
        <v>276</v>
      </c>
      <c r="M842" s="160"/>
      <c r="N842" s="110" t="s">
        <v>86</v>
      </c>
      <c r="O842" s="106">
        <f>IF(Energy[[#This Row],[Currency]]="USD",E842,IF(AND(Energy[[#This Row],[Currency]]="EUR",VLOOKUP(Energy[[#This Row],[ISO]],'EXCH to USD 2022'!A:D,4,FALSE)="N"),(E842/'EXCH to USD 2022'!$F$25),E842/VLOOKUP(C842,'EXCH to USD 2022'!A:F,3,FALSE)))</f>
        <v>0</v>
      </c>
      <c r="P842" s="184" t="s">
        <v>1882</v>
      </c>
      <c r="Q842" s="85"/>
      <c r="R842" s="123">
        <v>45002</v>
      </c>
      <c r="S842" s="51" t="s">
        <v>6</v>
      </c>
      <c r="T842" s="51">
        <v>2</v>
      </c>
    </row>
    <row r="843" spans="1:20" s="66" customFormat="1" ht="45">
      <c r="A843" s="118">
        <f t="shared" si="15"/>
        <v>841</v>
      </c>
      <c r="B843" s="110" t="s">
        <v>1856</v>
      </c>
      <c r="C843" s="110" t="s">
        <v>1857</v>
      </c>
      <c r="D843" s="184" t="s">
        <v>1886</v>
      </c>
      <c r="E843" s="202">
        <v>350000000</v>
      </c>
      <c r="F843" s="110" t="s">
        <v>92</v>
      </c>
      <c r="G843" s="126">
        <v>44927</v>
      </c>
      <c r="H843" s="126">
        <v>45261</v>
      </c>
      <c r="I843" s="119">
        <f>IFERROR(IF(Energy[[#This Row],[Start date]]="","0",DATEDIF(Energy[[#This Row],[Start date]],Energy[[#This Row],[End date]],"m")+1),"Open-ended")</f>
        <v>12</v>
      </c>
      <c r="J843" s="160" t="s">
        <v>70</v>
      </c>
      <c r="K843" s="160" t="s">
        <v>55</v>
      </c>
      <c r="L843" s="160" t="s">
        <v>101</v>
      </c>
      <c r="M843" s="160"/>
      <c r="N843" s="110" t="s">
        <v>365</v>
      </c>
      <c r="O843" s="106">
        <f>IF(Energy[[#This Row],[Currency]]="USD",E843,IF(AND(Energy[[#This Row],[Currency]]="EUR",VLOOKUP(Energy[[#This Row],[ISO]],'EXCH to USD 2022'!A:D,4,FALSE)="N"),(E843/'EXCH to USD 2022'!$F$25),E843/VLOOKUP(C843,'EXCH to USD 2022'!A:F,3,FALSE)))</f>
        <v>367889935.74013966</v>
      </c>
      <c r="P843" s="184" t="s">
        <v>1887</v>
      </c>
      <c r="Q843" s="85"/>
      <c r="R843" s="123">
        <v>45002</v>
      </c>
      <c r="S843" s="51" t="s">
        <v>6</v>
      </c>
      <c r="T843" s="51">
        <v>2</v>
      </c>
    </row>
    <row r="844" spans="1:20" s="66" customFormat="1" ht="33.75">
      <c r="A844" s="118">
        <f t="shared" si="15"/>
        <v>842</v>
      </c>
      <c r="B844" s="110" t="s">
        <v>1856</v>
      </c>
      <c r="C844" s="110" t="s">
        <v>1857</v>
      </c>
      <c r="D844" s="184" t="s">
        <v>1888</v>
      </c>
      <c r="E844" s="202">
        <v>30000000</v>
      </c>
      <c r="F844" s="110" t="s">
        <v>92</v>
      </c>
      <c r="G844" s="126">
        <v>44927</v>
      </c>
      <c r="H844" s="126">
        <v>45261</v>
      </c>
      <c r="I844" s="119">
        <f>IFERROR(IF(Energy[[#This Row],[Start date]]="","0",DATEDIF(Energy[[#This Row],[Start date]],Energy[[#This Row],[End date]],"m")+1),"Open-ended")</f>
        <v>12</v>
      </c>
      <c r="J844" s="160" t="s">
        <v>70</v>
      </c>
      <c r="K844" s="160" t="s">
        <v>55</v>
      </c>
      <c r="L844" s="160" t="s">
        <v>101</v>
      </c>
      <c r="M844" s="160"/>
      <c r="N844" s="110" t="s">
        <v>57</v>
      </c>
      <c r="O844" s="106">
        <f>IF(Energy[[#This Row],[Currency]]="USD",E844,IF(AND(Energy[[#This Row],[Currency]]="EUR",VLOOKUP(Energy[[#This Row],[ISO]],'EXCH to USD 2022'!A:D,4,FALSE)="N"),(E844/'EXCH to USD 2022'!$F$25),E844/VLOOKUP(C844,'EXCH to USD 2022'!A:F,3,FALSE)))</f>
        <v>31533423.063440543</v>
      </c>
      <c r="P844" s="110"/>
      <c r="Q844" s="85"/>
      <c r="R844" s="123">
        <v>45002</v>
      </c>
      <c r="S844" s="51" t="s">
        <v>6</v>
      </c>
      <c r="T844" s="51">
        <v>2</v>
      </c>
    </row>
    <row r="845" spans="1:20" s="66" customFormat="1" ht="33.75">
      <c r="A845" s="118">
        <f t="shared" si="15"/>
        <v>843</v>
      </c>
      <c r="B845" s="110" t="s">
        <v>1856</v>
      </c>
      <c r="C845" s="110" t="s">
        <v>1857</v>
      </c>
      <c r="D845" s="184" t="s">
        <v>1889</v>
      </c>
      <c r="E845" s="202">
        <v>80000000</v>
      </c>
      <c r="F845" s="110" t="s">
        <v>92</v>
      </c>
      <c r="G845" s="126">
        <v>44927</v>
      </c>
      <c r="H845" s="126">
        <v>45261</v>
      </c>
      <c r="I845" s="119">
        <f>IFERROR(IF(Energy[[#This Row],[Start date]]="","0",DATEDIF(Energy[[#This Row],[Start date]],Energy[[#This Row],[End date]],"m")+1),"Open-ended")</f>
        <v>12</v>
      </c>
      <c r="J845" s="160" t="s">
        <v>54</v>
      </c>
      <c r="K845" s="160" t="s">
        <v>55</v>
      </c>
      <c r="L845" s="160" t="s">
        <v>163</v>
      </c>
      <c r="M845" s="160"/>
      <c r="N845" s="110" t="s">
        <v>78</v>
      </c>
      <c r="O845" s="106">
        <f>IF(Energy[[#This Row],[Currency]]="USD",E845,IF(AND(Energy[[#This Row],[Currency]]="EUR",VLOOKUP(Energy[[#This Row],[ISO]],'EXCH to USD 2022'!A:D,4,FALSE)="N"),(E845/'EXCH to USD 2022'!$F$25),E845/VLOOKUP(C845,'EXCH to USD 2022'!A:F,3,FALSE)))</f>
        <v>84089128.169174775</v>
      </c>
      <c r="P845" s="184" t="s">
        <v>1890</v>
      </c>
      <c r="Q845" s="85"/>
      <c r="R845" s="123">
        <v>45002</v>
      </c>
      <c r="S845" s="51" t="s">
        <v>6</v>
      </c>
      <c r="T845" s="51">
        <v>2</v>
      </c>
    </row>
    <row r="846" spans="1:20" s="66" customFormat="1" ht="33.75">
      <c r="A846" s="118">
        <f t="shared" si="15"/>
        <v>844</v>
      </c>
      <c r="B846" s="110" t="s">
        <v>1856</v>
      </c>
      <c r="C846" s="110" t="s">
        <v>1857</v>
      </c>
      <c r="D846" s="184" t="s">
        <v>1891</v>
      </c>
      <c r="E846" s="202">
        <v>180000000</v>
      </c>
      <c r="F846" s="110" t="s">
        <v>92</v>
      </c>
      <c r="G846" s="126">
        <v>44927</v>
      </c>
      <c r="H846" s="126">
        <v>45261</v>
      </c>
      <c r="I846" s="119">
        <f>IFERROR(IF(Energy[[#This Row],[Start date]]="","0",DATEDIF(Energy[[#This Row],[Start date]],Energy[[#This Row],[End date]],"m")+1),"Open-ended")</f>
        <v>12</v>
      </c>
      <c r="J846" s="160" t="s">
        <v>54</v>
      </c>
      <c r="K846" s="160" t="s">
        <v>55</v>
      </c>
      <c r="L846" s="160" t="s">
        <v>163</v>
      </c>
      <c r="M846" s="160"/>
      <c r="N846" s="110" t="s">
        <v>86</v>
      </c>
      <c r="O846" s="106">
        <f>IF(Energy[[#This Row],[Currency]]="USD",E846,IF(AND(Energy[[#This Row],[Currency]]="EUR",VLOOKUP(Energy[[#This Row],[ISO]],'EXCH to USD 2022'!A:D,4,FALSE)="N"),(E846/'EXCH to USD 2022'!$F$25),E846/VLOOKUP(C846,'EXCH to USD 2022'!A:F,3,FALSE)))</f>
        <v>189200538.38064325</v>
      </c>
      <c r="P846" s="184" t="s">
        <v>1890</v>
      </c>
      <c r="Q846" s="85"/>
      <c r="R846" s="123">
        <v>45002</v>
      </c>
      <c r="S846" s="51" t="s">
        <v>6</v>
      </c>
      <c r="T846" s="51">
        <v>2</v>
      </c>
    </row>
    <row r="847" spans="1:20" s="66" customFormat="1" ht="56.25">
      <c r="A847" s="118">
        <f t="shared" ref="A847:A898" si="16">ROW()-2</f>
        <v>845</v>
      </c>
      <c r="B847" s="110" t="s">
        <v>1856</v>
      </c>
      <c r="C847" s="110" t="s">
        <v>1857</v>
      </c>
      <c r="D847" s="184" t="s">
        <v>1892</v>
      </c>
      <c r="E847" s="202">
        <v>0</v>
      </c>
      <c r="F847" s="110" t="s">
        <v>92</v>
      </c>
      <c r="G847" s="126">
        <v>44896</v>
      </c>
      <c r="H847" s="126">
        <v>44896</v>
      </c>
      <c r="I847" s="119">
        <f>IFERROR(IF(Energy[[#This Row],[Start date]]="","0",DATEDIF(Energy[[#This Row],[Start date]],Energy[[#This Row],[End date]],"m")+1),"Open-ended")</f>
        <v>1</v>
      </c>
      <c r="J847" s="160" t="s">
        <v>153</v>
      </c>
      <c r="K847" s="160" t="s">
        <v>527</v>
      </c>
      <c r="L847" s="160" t="s">
        <v>163</v>
      </c>
      <c r="M847" s="160" t="s">
        <v>1893</v>
      </c>
      <c r="N847" s="110" t="s">
        <v>86</v>
      </c>
      <c r="O847" s="106">
        <f>IF(Energy[[#This Row],[Currency]]="USD",E847,IF(AND(Energy[[#This Row],[Currency]]="EUR",VLOOKUP(Energy[[#This Row],[ISO]],'EXCH to USD 2022'!A:D,4,FALSE)="N"),(E847/'EXCH to USD 2022'!$F$25),E847/VLOOKUP(C847,'EXCH to USD 2022'!A:F,3,FALSE)))</f>
        <v>0</v>
      </c>
      <c r="P847" s="110"/>
      <c r="Q847" s="85"/>
      <c r="R847" s="123">
        <v>45002</v>
      </c>
      <c r="S847" s="51" t="s">
        <v>6</v>
      </c>
      <c r="T847" s="51">
        <v>2</v>
      </c>
    </row>
    <row r="848" spans="1:20" s="66" customFormat="1" ht="22.5">
      <c r="A848" s="118">
        <f t="shared" si="16"/>
        <v>846</v>
      </c>
      <c r="B848" s="110" t="s">
        <v>1856</v>
      </c>
      <c r="C848" s="110" t="s">
        <v>1857</v>
      </c>
      <c r="D848" s="184" t="s">
        <v>1894</v>
      </c>
      <c r="E848" s="202">
        <v>56000000</v>
      </c>
      <c r="F848" s="110" t="s">
        <v>92</v>
      </c>
      <c r="G848" s="126">
        <v>44593</v>
      </c>
      <c r="H848" s="126">
        <v>44896</v>
      </c>
      <c r="I848" s="119">
        <f>IFERROR(IF(Energy[[#This Row],[Start date]]="","0",DATEDIF(Energy[[#This Row],[Start date]],Energy[[#This Row],[End date]],"m")+1),"Open-ended")</f>
        <v>11</v>
      </c>
      <c r="J848" s="160" t="s">
        <v>54</v>
      </c>
      <c r="K848" s="160" t="s">
        <v>55</v>
      </c>
      <c r="L848" s="160" t="s">
        <v>192</v>
      </c>
      <c r="M848" s="160" t="s">
        <v>1895</v>
      </c>
      <c r="N848" s="110" t="s">
        <v>365</v>
      </c>
      <c r="O848" s="106">
        <f>IF(Energy[[#This Row],[Currency]]="USD",E848,IF(AND(Energy[[#This Row],[Currency]]="EUR",VLOOKUP(Energy[[#This Row],[ISO]],'EXCH to USD 2022'!A:D,4,FALSE)="N"),(E848/'EXCH to USD 2022'!$F$25),E848/VLOOKUP(C848,'EXCH to USD 2022'!A:F,3,FALSE)))</f>
        <v>58862389.718422346</v>
      </c>
      <c r="P848" s="110"/>
      <c r="Q848" s="85"/>
      <c r="R848" s="123">
        <v>45002</v>
      </c>
      <c r="S848" s="51" t="s">
        <v>6</v>
      </c>
      <c r="T848" s="51">
        <v>2</v>
      </c>
    </row>
    <row r="849" spans="1:20" s="66" customFormat="1" ht="33.75">
      <c r="A849" s="118">
        <f t="shared" si="16"/>
        <v>847</v>
      </c>
      <c r="B849" s="110" t="s">
        <v>1856</v>
      </c>
      <c r="C849" s="110" t="s">
        <v>1857</v>
      </c>
      <c r="D849" s="184" t="s">
        <v>1896</v>
      </c>
      <c r="E849" s="202">
        <v>0</v>
      </c>
      <c r="F849" s="110" t="s">
        <v>92</v>
      </c>
      <c r="G849" s="126">
        <v>44805</v>
      </c>
      <c r="H849" s="126">
        <v>44896</v>
      </c>
      <c r="I849" s="119">
        <f>IFERROR(IF(Energy[[#This Row],[Start date]]="","0",DATEDIF(Energy[[#This Row],[Start date]],Energy[[#This Row],[End date]],"m")+1),"Open-ended")</f>
        <v>4</v>
      </c>
      <c r="J849" s="160" t="s">
        <v>153</v>
      </c>
      <c r="K849" s="160" t="s">
        <v>354</v>
      </c>
      <c r="L849" s="160" t="s">
        <v>264</v>
      </c>
      <c r="M849" s="160"/>
      <c r="N849" s="110" t="s">
        <v>365</v>
      </c>
      <c r="O849" s="106">
        <f>IF(Energy[[#This Row],[Currency]]="USD",E849,IF(AND(Energy[[#This Row],[Currency]]="EUR",VLOOKUP(Energy[[#This Row],[ISO]],'EXCH to USD 2022'!A:D,4,FALSE)="N"),(E849/'EXCH to USD 2022'!$F$25),E849/VLOOKUP(C849,'EXCH to USD 2022'!A:F,3,FALSE)))</f>
        <v>0</v>
      </c>
      <c r="P849" s="110"/>
      <c r="Q849" s="85"/>
      <c r="R849" s="123">
        <v>45002</v>
      </c>
      <c r="S849" s="51" t="s">
        <v>6</v>
      </c>
      <c r="T849" s="51">
        <v>2</v>
      </c>
    </row>
    <row r="850" spans="1:20" s="66" customFormat="1" ht="22.5">
      <c r="A850" s="118">
        <f t="shared" si="16"/>
        <v>848</v>
      </c>
      <c r="B850" s="109" t="s">
        <v>1897</v>
      </c>
      <c r="C850" s="109" t="s">
        <v>1898</v>
      </c>
      <c r="D850" s="108" t="s">
        <v>1899</v>
      </c>
      <c r="E850" s="50">
        <v>0</v>
      </c>
      <c r="F850" s="51" t="s">
        <v>1900</v>
      </c>
      <c r="G850" s="117">
        <v>44562</v>
      </c>
      <c r="H850" s="117">
        <v>44713</v>
      </c>
      <c r="I850" s="119">
        <f>IFERROR(IF(Energy[[#This Row],[Start date]]="","0",DATEDIF(Energy[[#This Row],[Start date]],Energy[[#This Row],[End date]],"m")+1),"Open-ended")</f>
        <v>6</v>
      </c>
      <c r="J850" s="51" t="s">
        <v>107</v>
      </c>
      <c r="K850" s="51"/>
      <c r="L850" s="51" t="s">
        <v>98</v>
      </c>
      <c r="M850" s="51"/>
      <c r="N850" s="51" t="s">
        <v>51</v>
      </c>
      <c r="O850" s="106">
        <f>IF(Energy[[#This Row],[Currency]]="USD",E850,IF(AND(Energy[[#This Row],[Currency]]="EUR",VLOOKUP(Energy[[#This Row],[ISO]],'EXCH to USD 2022'!A:D,4,FALSE)="N"),(E850/'EXCH to USD 2022'!$F$25),E850/VLOOKUP(C850,'EXCH to USD 2022'!A:F,3,FALSE)))</f>
        <v>0</v>
      </c>
      <c r="P850" s="109"/>
      <c r="Q850" s="51" t="s">
        <v>1901</v>
      </c>
      <c r="R850" s="123">
        <v>44904</v>
      </c>
      <c r="S850" s="51" t="s">
        <v>6</v>
      </c>
      <c r="T850" s="51">
        <v>1</v>
      </c>
    </row>
    <row r="851" spans="1:20" s="66" customFormat="1" ht="132" customHeight="1">
      <c r="A851" s="118">
        <f t="shared" si="16"/>
        <v>849</v>
      </c>
      <c r="B851" s="109" t="s">
        <v>1897</v>
      </c>
      <c r="C851" s="109" t="s">
        <v>1898</v>
      </c>
      <c r="D851" s="108" t="s">
        <v>1902</v>
      </c>
      <c r="E851" s="63">
        <v>10000000000</v>
      </c>
      <c r="F851" s="51" t="s">
        <v>1900</v>
      </c>
      <c r="G851" s="117">
        <v>45017</v>
      </c>
      <c r="H851" s="117">
        <v>45099</v>
      </c>
      <c r="I851" s="119">
        <f>IFERROR(IF(Energy[[#This Row],[Start date]]="","0",DATEDIF(Energy[[#This Row],[Start date]],Energy[[#This Row],[End date]],"m")+1),"Open-ended")</f>
        <v>3</v>
      </c>
      <c r="J851" s="54" t="s">
        <v>54</v>
      </c>
      <c r="K851" s="54" t="s">
        <v>55</v>
      </c>
      <c r="L851" s="54" t="s">
        <v>98</v>
      </c>
      <c r="M851" s="54"/>
      <c r="N851" s="51" t="s">
        <v>86</v>
      </c>
      <c r="O851" s="106">
        <f>IF(Energy[[#This Row],[Currency]]="USD",E851,IF(AND(Energy[[#This Row],[Currency]]="EUR",VLOOKUP(Energy[[#This Row],[ISO]],'EXCH to USD 2022'!A:D,4,FALSE)="N"),(E851/'EXCH to USD 2022'!$F$25),E851/VLOOKUP(C851,'EXCH to USD 2022'!A:F,3,FALSE)))</f>
        <v>988735864.68982399</v>
      </c>
      <c r="P851" s="63" t="s">
        <v>1903</v>
      </c>
      <c r="Q851" s="51" t="s">
        <v>1904</v>
      </c>
      <c r="R851" s="153">
        <v>45002</v>
      </c>
      <c r="S851" s="51" t="s">
        <v>6</v>
      </c>
      <c r="T851" s="51">
        <v>2</v>
      </c>
    </row>
    <row r="852" spans="1:20" s="66" customFormat="1" ht="82.5" customHeight="1">
      <c r="A852" s="118">
        <f t="shared" si="16"/>
        <v>850</v>
      </c>
      <c r="B852" s="109" t="s">
        <v>1897</v>
      </c>
      <c r="C852" s="109" t="s">
        <v>1898</v>
      </c>
      <c r="D852" s="108" t="s">
        <v>1905</v>
      </c>
      <c r="E852" s="63">
        <v>2400000000</v>
      </c>
      <c r="F852" s="51" t="s">
        <v>1900</v>
      </c>
      <c r="G852" s="117">
        <v>45017</v>
      </c>
      <c r="H852" s="117">
        <v>45078</v>
      </c>
      <c r="I852" s="119">
        <f>IFERROR(IF(Energy[[#This Row],[Start date]]="","0",DATEDIF(Energy[[#This Row],[Start date]],Energy[[#This Row],[End date]],"m")+1),"Open-ended")</f>
        <v>3</v>
      </c>
      <c r="J852" s="54" t="s">
        <v>54</v>
      </c>
      <c r="K852" s="54" t="s">
        <v>55</v>
      </c>
      <c r="L852" s="54" t="s">
        <v>176</v>
      </c>
      <c r="M852" s="54"/>
      <c r="N852" s="51" t="s">
        <v>86</v>
      </c>
      <c r="O852" s="106">
        <f>IF(Energy[[#This Row],[Currency]]="USD",E852,IF(AND(Energy[[#This Row],[Currency]]="EUR",VLOOKUP(Energy[[#This Row],[ISO]],'EXCH to USD 2022'!A:D,4,FALSE)="N"),(E852/'EXCH to USD 2022'!$F$25),E852/VLOOKUP(C852,'EXCH to USD 2022'!A:F,3,FALSE)))</f>
        <v>237296607.52555776</v>
      </c>
      <c r="P852" s="63" t="s">
        <v>1906</v>
      </c>
      <c r="Q852" s="85" t="s">
        <v>1907</v>
      </c>
      <c r="R852" s="153">
        <v>45002</v>
      </c>
      <c r="S852" s="51" t="s">
        <v>6</v>
      </c>
      <c r="T852" s="51">
        <v>2</v>
      </c>
    </row>
    <row r="853" spans="1:20" s="66" customFormat="1" ht="33.75">
      <c r="A853" s="118">
        <f t="shared" si="16"/>
        <v>851</v>
      </c>
      <c r="B853" s="109" t="s">
        <v>1897</v>
      </c>
      <c r="C853" s="109" t="s">
        <v>1898</v>
      </c>
      <c r="D853" s="158" t="s">
        <v>1908</v>
      </c>
      <c r="E853" s="50">
        <v>2400000000</v>
      </c>
      <c r="F853" s="51" t="s">
        <v>1900</v>
      </c>
      <c r="G853" s="117">
        <v>44682</v>
      </c>
      <c r="H853" s="117">
        <v>44896</v>
      </c>
      <c r="I853" s="119">
        <f>IFERROR(IF(Energy[[#This Row],[Start date]]="","0",DATEDIF(Energy[[#This Row],[Start date]],Energy[[#This Row],[End date]],"m")+1),"Open-ended")</f>
        <v>8</v>
      </c>
      <c r="J853" s="51" t="s">
        <v>48</v>
      </c>
      <c r="K853" s="51" t="s">
        <v>49</v>
      </c>
      <c r="L853" s="51" t="s">
        <v>98</v>
      </c>
      <c r="M853" s="51"/>
      <c r="N853" s="51" t="s">
        <v>51</v>
      </c>
      <c r="O853" s="106">
        <f>IF(Energy[[#This Row],[Currency]]="USD",E853,IF(AND(Energy[[#This Row],[Currency]]="EUR",VLOOKUP(Energy[[#This Row],[ISO]],'EXCH to USD 2022'!A:D,4,FALSE)="N"),(E853/'EXCH to USD 2022'!$F$25),E853/VLOOKUP(C853,'EXCH to USD 2022'!A:F,3,FALSE)))</f>
        <v>237296607.52555776</v>
      </c>
      <c r="P853" s="109" t="s">
        <v>1909</v>
      </c>
      <c r="Q853" s="51" t="s">
        <v>1910</v>
      </c>
      <c r="R853" s="123">
        <v>44904</v>
      </c>
      <c r="S853" s="51" t="s">
        <v>6</v>
      </c>
      <c r="T853" s="51">
        <v>1</v>
      </c>
    </row>
    <row r="854" spans="1:20" s="66" customFormat="1" ht="72.75" customHeight="1">
      <c r="A854" s="118">
        <f t="shared" si="16"/>
        <v>852</v>
      </c>
      <c r="B854" s="109" t="s">
        <v>1897</v>
      </c>
      <c r="C854" s="109" t="s">
        <v>1898</v>
      </c>
      <c r="D854" s="108" t="s">
        <v>1911</v>
      </c>
      <c r="E854" s="50">
        <v>8400000000</v>
      </c>
      <c r="F854" s="51" t="s">
        <v>1900</v>
      </c>
      <c r="G854" s="117">
        <v>44531</v>
      </c>
      <c r="H854" s="117">
        <v>44593</v>
      </c>
      <c r="I854" s="119">
        <f>IFERROR(IF(Energy[[#This Row],[Start date]]="","0",DATEDIF(Energy[[#This Row],[Start date]],Energy[[#This Row],[End date]],"m")+1),"Open-ended")</f>
        <v>3</v>
      </c>
      <c r="J854" s="51" t="s">
        <v>54</v>
      </c>
      <c r="K854" s="51" t="s">
        <v>239</v>
      </c>
      <c r="L854" s="51" t="s">
        <v>98</v>
      </c>
      <c r="M854" s="51" t="s">
        <v>1912</v>
      </c>
      <c r="N854" s="51" t="s">
        <v>86</v>
      </c>
      <c r="O854" s="106">
        <f>IF(Energy[[#This Row],[Currency]]="USD",E854,IF(AND(Energy[[#This Row],[Currency]]="EUR",VLOOKUP(Energy[[#This Row],[ISO]],'EXCH to USD 2022'!A:D,4,FALSE)="N"),(E854/'EXCH to USD 2022'!$F$25),E854/VLOOKUP(C854,'EXCH to USD 2022'!A:F,3,FALSE)))</f>
        <v>830538126.33945215</v>
      </c>
      <c r="P854" s="109" t="s">
        <v>1866</v>
      </c>
      <c r="Q854" s="51" t="s">
        <v>1913</v>
      </c>
      <c r="R854" s="153">
        <v>45002</v>
      </c>
      <c r="S854" s="51" t="s">
        <v>6</v>
      </c>
      <c r="T854" s="51">
        <v>1</v>
      </c>
    </row>
    <row r="855" spans="1:20" s="66" customFormat="1" ht="33.75">
      <c r="A855" s="118">
        <f t="shared" si="16"/>
        <v>853</v>
      </c>
      <c r="B855" s="109" t="s">
        <v>1897</v>
      </c>
      <c r="C855" s="109" t="s">
        <v>1898</v>
      </c>
      <c r="D855" s="183" t="s">
        <v>1914</v>
      </c>
      <c r="E855" s="80">
        <v>6700000000</v>
      </c>
      <c r="F855" s="51" t="s">
        <v>1900</v>
      </c>
      <c r="G855" s="117">
        <v>44927</v>
      </c>
      <c r="H855" s="117">
        <v>45261</v>
      </c>
      <c r="I855" s="119">
        <f>IFERROR(IF(Energy[[#This Row],[Start date]]="","0",DATEDIF(Energy[[#This Row],[Start date]],Energy[[#This Row],[End date]],"m")+1),"Open-ended")</f>
        <v>12</v>
      </c>
      <c r="J855" s="51" t="s">
        <v>48</v>
      </c>
      <c r="K855" s="51" t="s">
        <v>49</v>
      </c>
      <c r="L855" s="51" t="s">
        <v>50</v>
      </c>
      <c r="M855" s="51"/>
      <c r="N855" s="51" t="s">
        <v>51</v>
      </c>
      <c r="O855" s="106">
        <f>IF(Energy[[#This Row],[Currency]]="USD",E855,IF(AND(Energy[[#This Row],[Currency]]="EUR",VLOOKUP(Energy[[#This Row],[ISO]],'EXCH to USD 2022'!A:D,4,FALSE)="N"),(E855/'EXCH to USD 2022'!$F$25),E855/VLOOKUP(C855,'EXCH to USD 2022'!A:F,3,FALSE)))</f>
        <v>662453029.34218216</v>
      </c>
      <c r="P855" s="109" t="s">
        <v>1915</v>
      </c>
      <c r="Q855" s="51" t="s">
        <v>1916</v>
      </c>
      <c r="R855" s="123">
        <v>44904</v>
      </c>
      <c r="S855" s="51" t="s">
        <v>6</v>
      </c>
      <c r="T855" s="51">
        <v>1</v>
      </c>
    </row>
    <row r="856" spans="1:20" s="66" customFormat="1" ht="22.5">
      <c r="A856" s="118">
        <f t="shared" si="16"/>
        <v>854</v>
      </c>
      <c r="B856" s="109" t="s">
        <v>1897</v>
      </c>
      <c r="C856" s="109" t="s">
        <v>1898</v>
      </c>
      <c r="D856" s="183" t="s">
        <v>1917</v>
      </c>
      <c r="E856" s="80">
        <v>6900000000</v>
      </c>
      <c r="F856" s="51" t="s">
        <v>1900</v>
      </c>
      <c r="G856" s="117">
        <v>45292</v>
      </c>
      <c r="H856" s="117">
        <v>45627</v>
      </c>
      <c r="I856" s="119">
        <f>IFERROR(IF(Energy[[#This Row],[Start date]]="","0",DATEDIF(Energy[[#This Row],[Start date]],Energy[[#This Row],[End date]],"m")+1),"Open-ended")</f>
        <v>12</v>
      </c>
      <c r="J856" s="51" t="s">
        <v>48</v>
      </c>
      <c r="K856" s="51" t="s">
        <v>49</v>
      </c>
      <c r="L856" s="51" t="s">
        <v>50</v>
      </c>
      <c r="M856" s="51"/>
      <c r="N856" s="51" t="s">
        <v>51</v>
      </c>
      <c r="O856" s="106">
        <f>IF(Energy[[#This Row],[Currency]]="USD",E856,IF(AND(Energy[[#This Row],[Currency]]="EUR",VLOOKUP(Energy[[#This Row],[ISO]],'EXCH to USD 2022'!A:D,4,FALSE)="N"),(E856/'EXCH to USD 2022'!$F$25),E856/VLOOKUP(C856,'EXCH to USD 2022'!A:F,3,FALSE)))</f>
        <v>682227746.63597858</v>
      </c>
      <c r="P856" s="109"/>
      <c r="Q856" s="51" t="s">
        <v>1916</v>
      </c>
      <c r="R856" s="123">
        <v>44904</v>
      </c>
      <c r="S856" s="51" t="s">
        <v>6</v>
      </c>
      <c r="T856" s="51">
        <v>1</v>
      </c>
    </row>
    <row r="857" spans="1:20" s="66" customFormat="1" ht="22.5">
      <c r="A857" s="118">
        <f t="shared" si="16"/>
        <v>855</v>
      </c>
      <c r="B857" s="109" t="s">
        <v>1897</v>
      </c>
      <c r="C857" s="109" t="s">
        <v>1898</v>
      </c>
      <c r="D857" s="183" t="s">
        <v>1918</v>
      </c>
      <c r="E857" s="80">
        <v>6900000000</v>
      </c>
      <c r="F857" s="51" t="s">
        <v>1900</v>
      </c>
      <c r="G857" s="117">
        <v>45658</v>
      </c>
      <c r="H857" s="117">
        <v>45992</v>
      </c>
      <c r="I857" s="119">
        <f>IFERROR(IF(Energy[[#This Row],[Start date]]="","0",DATEDIF(Energy[[#This Row],[Start date]],Energy[[#This Row],[End date]],"m")+1),"Open-ended")</f>
        <v>12</v>
      </c>
      <c r="J857" s="51" t="s">
        <v>48</v>
      </c>
      <c r="K857" s="51" t="s">
        <v>49</v>
      </c>
      <c r="L857" s="51" t="s">
        <v>50</v>
      </c>
      <c r="M857" s="51"/>
      <c r="N857" s="51" t="s">
        <v>51</v>
      </c>
      <c r="O857" s="106">
        <f>IF(Energy[[#This Row],[Currency]]="USD",E857,IF(AND(Energy[[#This Row],[Currency]]="EUR",VLOOKUP(Energy[[#This Row],[ISO]],'EXCH to USD 2022'!A:D,4,FALSE)="N"),(E857/'EXCH to USD 2022'!$F$25),E857/VLOOKUP(C857,'EXCH to USD 2022'!A:F,3,FALSE)))</f>
        <v>682227746.63597858</v>
      </c>
      <c r="P857" s="109" t="s">
        <v>1919</v>
      </c>
      <c r="Q857" s="51" t="s">
        <v>1916</v>
      </c>
      <c r="R857" s="123">
        <v>44904</v>
      </c>
      <c r="S857" s="51" t="s">
        <v>6</v>
      </c>
      <c r="T857" s="51">
        <v>1</v>
      </c>
    </row>
    <row r="858" spans="1:20" s="66" customFormat="1" ht="69" customHeight="1">
      <c r="A858" s="118">
        <f t="shared" si="16"/>
        <v>856</v>
      </c>
      <c r="B858" s="109" t="s">
        <v>1897</v>
      </c>
      <c r="C858" s="109" t="s">
        <v>1898</v>
      </c>
      <c r="D858" s="183" t="s">
        <v>1920</v>
      </c>
      <c r="E858" s="80">
        <v>438000000</v>
      </c>
      <c r="F858" s="51" t="s">
        <v>371</v>
      </c>
      <c r="G858" s="117">
        <v>44621</v>
      </c>
      <c r="H858" s="117">
        <v>44866</v>
      </c>
      <c r="I858" s="119">
        <f>IFERROR(IF(Energy[[#This Row],[Start date]]="","0",DATEDIF(Energy[[#This Row],[Start date]],Energy[[#This Row],[End date]],"m")+1),"Open-ended")</f>
        <v>9</v>
      </c>
      <c r="J858" s="51" t="s">
        <v>107</v>
      </c>
      <c r="K858" s="51"/>
      <c r="L858" s="51" t="s">
        <v>98</v>
      </c>
      <c r="M858" s="51" t="s">
        <v>1921</v>
      </c>
      <c r="N858" s="51" t="s">
        <v>86</v>
      </c>
      <c r="O858" s="106">
        <f>IF(Energy[[#This Row],[Currency]]="USD",E858,IF(AND(Energy[[#This Row],[Currency]]="EUR",VLOOKUP(Energy[[#This Row],[ISO]],'EXCH to USD 2022'!A:D,4,FALSE)="N"),(E858/'EXCH to USD 2022'!$F$25),E858/VLOOKUP(C858,'EXCH to USD 2022'!A:F,3,FALSE)))</f>
        <v>438000000</v>
      </c>
      <c r="P858" s="109" t="s">
        <v>1922</v>
      </c>
      <c r="Q858" s="62" t="s">
        <v>1923</v>
      </c>
      <c r="R858" s="123">
        <v>44904</v>
      </c>
      <c r="S858" s="51" t="s">
        <v>6</v>
      </c>
      <c r="T858" s="51">
        <v>1</v>
      </c>
    </row>
    <row r="859" spans="1:20" s="66" customFormat="1" ht="225.75" customHeight="1">
      <c r="A859" s="118">
        <f t="shared" si="16"/>
        <v>857</v>
      </c>
      <c r="B859" s="109" t="s">
        <v>1897</v>
      </c>
      <c r="C859" s="109" t="s">
        <v>1898</v>
      </c>
      <c r="D859" s="183" t="s">
        <v>1924</v>
      </c>
      <c r="E859" s="80">
        <v>900000000</v>
      </c>
      <c r="F859" s="51" t="s">
        <v>1900</v>
      </c>
      <c r="G859" s="117">
        <v>44621</v>
      </c>
      <c r="H859" s="117">
        <v>44621</v>
      </c>
      <c r="I859" s="119">
        <f>IFERROR(IF(Energy[[#This Row],[Start date]]="","0",DATEDIF(Energy[[#This Row],[Start date]],Energy[[#This Row],[End date]],"m")+1),"Open-ended")</f>
        <v>1</v>
      </c>
      <c r="J859" s="51" t="s">
        <v>54</v>
      </c>
      <c r="K859" s="51" t="s">
        <v>239</v>
      </c>
      <c r="L859" s="51" t="s">
        <v>98</v>
      </c>
      <c r="M859" s="51" t="s">
        <v>1912</v>
      </c>
      <c r="N859" s="51" t="s">
        <v>86</v>
      </c>
      <c r="O859" s="106">
        <f>IF(Energy[[#This Row],[Currency]]="USD",E859,IF(AND(Energy[[#This Row],[Currency]]="EUR",VLOOKUP(Energy[[#This Row],[ISO]],'EXCH to USD 2022'!A:D,4,FALSE)="N"),(E859/'EXCH to USD 2022'!$F$25),E859/VLOOKUP(C859,'EXCH to USD 2022'!A:F,3,FALSE)))</f>
        <v>88986227.822084159</v>
      </c>
      <c r="P859" s="109" t="s">
        <v>1866</v>
      </c>
      <c r="Q859" s="98" t="s">
        <v>1923</v>
      </c>
      <c r="R859" s="123">
        <v>44904</v>
      </c>
      <c r="S859" s="51" t="s">
        <v>6</v>
      </c>
      <c r="T859" s="51">
        <v>1</v>
      </c>
    </row>
    <row r="860" spans="1:20" s="66" customFormat="1" ht="210" customHeight="1">
      <c r="A860" s="118">
        <f t="shared" si="16"/>
        <v>858</v>
      </c>
      <c r="B860" s="109" t="s">
        <v>1897</v>
      </c>
      <c r="C860" s="109" t="s">
        <v>1898</v>
      </c>
      <c r="D860" s="108" t="s">
        <v>1925</v>
      </c>
      <c r="E860" s="80">
        <v>513000000</v>
      </c>
      <c r="F860" s="51" t="s">
        <v>1900</v>
      </c>
      <c r="G860" s="117">
        <v>44743</v>
      </c>
      <c r="H860" s="117">
        <v>44896</v>
      </c>
      <c r="I860" s="119">
        <f>IFERROR(IF(Energy[[#This Row],[Start date]]="","0",DATEDIF(Energy[[#This Row],[Start date]],Energy[[#This Row],[End date]],"m")+1),"Open-ended")</f>
        <v>6</v>
      </c>
      <c r="J860" s="51" t="s">
        <v>70</v>
      </c>
      <c r="K860" s="51" t="s">
        <v>55</v>
      </c>
      <c r="L860" s="51" t="s">
        <v>56</v>
      </c>
      <c r="M860" s="51" t="s">
        <v>1926</v>
      </c>
      <c r="N860" s="51" t="s">
        <v>365</v>
      </c>
      <c r="O860" s="106">
        <f>IF(Energy[[#This Row],[Currency]]="USD",E860,IF(AND(Energy[[#This Row],[Currency]]="EUR",VLOOKUP(Energy[[#This Row],[ISO]],'EXCH to USD 2022'!A:D,4,FALSE)="N"),(E860/'EXCH to USD 2022'!$F$25),E860/VLOOKUP(C860,'EXCH to USD 2022'!A:F,3,FALSE)))</f>
        <v>50722149.858587973</v>
      </c>
      <c r="P860" s="109" t="s">
        <v>1866</v>
      </c>
      <c r="Q860" s="51" t="s">
        <v>1923</v>
      </c>
      <c r="R860" s="123">
        <v>44904</v>
      </c>
      <c r="S860" s="51" t="s">
        <v>6</v>
      </c>
      <c r="T860" s="51">
        <v>1</v>
      </c>
    </row>
    <row r="861" spans="1:20" s="66" customFormat="1" ht="210" customHeight="1">
      <c r="A861" s="118">
        <f t="shared" si="16"/>
        <v>859</v>
      </c>
      <c r="B861" s="109" t="s">
        <v>1897</v>
      </c>
      <c r="C861" s="109" t="s">
        <v>1898</v>
      </c>
      <c r="D861" s="108" t="s">
        <v>1927</v>
      </c>
      <c r="E861" s="50">
        <v>520000000</v>
      </c>
      <c r="F861" s="51" t="s">
        <v>1900</v>
      </c>
      <c r="G861" s="117">
        <v>44927</v>
      </c>
      <c r="H861" s="117">
        <v>45078</v>
      </c>
      <c r="I861" s="119">
        <f>IFERROR(IF(Energy[[#This Row],[Start date]]="","0",DATEDIF(Energy[[#This Row],[Start date]],Energy[[#This Row],[End date]],"m")+1),"Open-ended")</f>
        <v>6</v>
      </c>
      <c r="J861" s="51" t="s">
        <v>70</v>
      </c>
      <c r="K861" s="51" t="s">
        <v>55</v>
      </c>
      <c r="L861" s="51" t="s">
        <v>56</v>
      </c>
      <c r="M861" s="51" t="s">
        <v>1926</v>
      </c>
      <c r="N861" s="51" t="s">
        <v>365</v>
      </c>
      <c r="O861" s="106">
        <f>IF(Energy[[#This Row],[Currency]]="USD",E861,IF(AND(Energy[[#This Row],[Currency]]="EUR",VLOOKUP(Energy[[#This Row],[ISO]],'EXCH to USD 2022'!A:D,4,FALSE)="N"),(E861/'EXCH to USD 2022'!$F$25),E861/VLOOKUP(C861,'EXCH to USD 2022'!A:F,3,FALSE)))</f>
        <v>51414264.963870853</v>
      </c>
      <c r="P861" s="109" t="s">
        <v>1866</v>
      </c>
      <c r="Q861" s="51" t="s">
        <v>1923</v>
      </c>
      <c r="R861" s="123">
        <v>44904</v>
      </c>
      <c r="S861" s="51" t="s">
        <v>6</v>
      </c>
      <c r="T861" s="51">
        <v>1</v>
      </c>
    </row>
    <row r="862" spans="1:20" s="66" customFormat="1" ht="210" customHeight="1">
      <c r="A862" s="118">
        <f t="shared" si="16"/>
        <v>860</v>
      </c>
      <c r="B862" s="109" t="s">
        <v>1897</v>
      </c>
      <c r="C862" s="109" t="s">
        <v>1898</v>
      </c>
      <c r="D862" s="108" t="s">
        <v>1928</v>
      </c>
      <c r="E862" s="50">
        <v>720000000</v>
      </c>
      <c r="F862" s="51" t="s">
        <v>1900</v>
      </c>
      <c r="G862" s="117">
        <v>45108</v>
      </c>
      <c r="H862" s="117">
        <v>45261</v>
      </c>
      <c r="I862" s="119">
        <f>IFERROR(IF(Energy[[#This Row],[Start date]]="","0",DATEDIF(Energy[[#This Row],[Start date]],Energy[[#This Row],[End date]],"m")+1),"Open-ended")</f>
        <v>6</v>
      </c>
      <c r="J862" s="51" t="s">
        <v>70</v>
      </c>
      <c r="K862" s="51" t="s">
        <v>55</v>
      </c>
      <c r="L862" s="51" t="s">
        <v>56</v>
      </c>
      <c r="M862" s="51" t="s">
        <v>1926</v>
      </c>
      <c r="N862" s="51" t="s">
        <v>365</v>
      </c>
      <c r="O862" s="106">
        <f>IF(Energy[[#This Row],[Currency]]="USD",E862,IF(AND(Energy[[#This Row],[Currency]]="EUR",VLOOKUP(Energy[[#This Row],[ISO]],'EXCH to USD 2022'!A:D,4,FALSE)="N"),(E862/'EXCH to USD 2022'!$F$25),E862/VLOOKUP(C862,'EXCH to USD 2022'!A:F,3,FALSE)))</f>
        <v>71188982.257667333</v>
      </c>
      <c r="P862" s="109" t="s">
        <v>1866</v>
      </c>
      <c r="Q862" s="51" t="s">
        <v>1923</v>
      </c>
      <c r="R862" s="123">
        <v>44904</v>
      </c>
      <c r="S862" s="51" t="s">
        <v>6</v>
      </c>
      <c r="T862" s="51">
        <v>1</v>
      </c>
    </row>
    <row r="863" spans="1:20" s="66" customFormat="1" ht="132" customHeight="1">
      <c r="A863" s="118">
        <f t="shared" si="16"/>
        <v>861</v>
      </c>
      <c r="B863" s="109" t="s">
        <v>1897</v>
      </c>
      <c r="C863" s="109" t="s">
        <v>1898</v>
      </c>
      <c r="D863" s="108" t="s">
        <v>1929</v>
      </c>
      <c r="E863" s="63">
        <v>165000000</v>
      </c>
      <c r="F863" s="51" t="s">
        <v>1900</v>
      </c>
      <c r="G863" s="117">
        <v>44470</v>
      </c>
      <c r="H863" s="117">
        <v>44896</v>
      </c>
      <c r="I863" s="119">
        <f>IFERROR(IF(Energy[[#This Row],[Start date]]="","0",DATEDIF(Energy[[#This Row],[Start date]],Energy[[#This Row],[End date]],"m")+1),"Open-ended")</f>
        <v>15</v>
      </c>
      <c r="J863" s="54" t="s">
        <v>54</v>
      </c>
      <c r="K863" s="54" t="s">
        <v>55</v>
      </c>
      <c r="L863" s="54" t="s">
        <v>98</v>
      </c>
      <c r="M863" s="54"/>
      <c r="N863" s="51" t="s">
        <v>78</v>
      </c>
      <c r="O863" s="106">
        <f>IF(Energy[[#This Row],[Currency]]="USD",E863,IF(AND(Energy[[#This Row],[Currency]]="EUR",VLOOKUP(Energy[[#This Row],[ISO]],'EXCH to USD 2022'!A:D,4,FALSE)="N"),(E863/'EXCH to USD 2022'!$F$25),E863/VLOOKUP(C863,'EXCH to USD 2022'!A:F,3,FALSE)))</f>
        <v>16314141.767382096</v>
      </c>
      <c r="P863" s="63" t="s">
        <v>1930</v>
      </c>
      <c r="Q863" s="64" t="s">
        <v>1931</v>
      </c>
      <c r="R863" s="153">
        <v>45002</v>
      </c>
      <c r="S863" s="51" t="s">
        <v>6</v>
      </c>
      <c r="T863" s="51">
        <v>2</v>
      </c>
    </row>
    <row r="864" spans="1:20" s="66" customFormat="1" ht="114.75" customHeight="1">
      <c r="A864" s="118">
        <f t="shared" si="16"/>
        <v>862</v>
      </c>
      <c r="B864" s="109" t="s">
        <v>1897</v>
      </c>
      <c r="C864" s="109" t="s">
        <v>1898</v>
      </c>
      <c r="D864" s="183" t="s">
        <v>1932</v>
      </c>
      <c r="E864" s="168">
        <v>31600000000</v>
      </c>
      <c r="F864" s="147" t="s">
        <v>1900</v>
      </c>
      <c r="G864" s="117">
        <v>44562</v>
      </c>
      <c r="H864" s="117">
        <v>46357</v>
      </c>
      <c r="I864" s="119">
        <f>IFERROR(IF(Energy[[#This Row],[Start date]]="","0",DATEDIF(Energy[[#This Row],[Start date]],Energy[[#This Row],[End date]],"m")+1),"Open-ended")</f>
        <v>60</v>
      </c>
      <c r="J864" s="54" t="s">
        <v>107</v>
      </c>
      <c r="K864" s="54"/>
      <c r="L864" s="54" t="s">
        <v>50</v>
      </c>
      <c r="M864" s="54"/>
      <c r="N864" s="51" t="s">
        <v>86</v>
      </c>
      <c r="O864" s="106">
        <f>IF(Energy[[#This Row],[Currency]]="USD",E864,IF(AND(Energy[[#This Row],[Currency]]="EUR",VLOOKUP(Energy[[#This Row],[ISO]],'EXCH to USD 2022'!A:D,4,FALSE)="N"),(E864/'EXCH to USD 2022'!$F$25),E864/VLOOKUP(C864,'EXCH to USD 2022'!A:F,3,FALSE)))</f>
        <v>3124405332.4198442</v>
      </c>
      <c r="P864" s="51" t="s">
        <v>1933</v>
      </c>
      <c r="Q864" s="63" t="s">
        <v>1934</v>
      </c>
      <c r="R864" s="153">
        <v>45002</v>
      </c>
      <c r="S864" s="51" t="s">
        <v>6</v>
      </c>
      <c r="T864" s="51">
        <v>2</v>
      </c>
    </row>
    <row r="865" spans="1:20" s="66" customFormat="1" ht="60" customHeight="1">
      <c r="A865" s="118">
        <f t="shared" si="16"/>
        <v>863</v>
      </c>
      <c r="B865" s="109" t="s">
        <v>1897</v>
      </c>
      <c r="C865" s="109" t="s">
        <v>1898</v>
      </c>
      <c r="D865" s="183" t="s">
        <v>1935</v>
      </c>
      <c r="E865" s="80">
        <v>45600000000</v>
      </c>
      <c r="F865" s="147" t="s">
        <v>1900</v>
      </c>
      <c r="G865" s="117">
        <v>44958</v>
      </c>
      <c r="H865" s="117">
        <v>44986</v>
      </c>
      <c r="I865" s="119">
        <f>IFERROR(IF(Energy[[#This Row],[Start date]]="","0",DATEDIF(Energy[[#This Row],[Start date]],Energy[[#This Row],[End date]],"m")+1),"Open-ended")</f>
        <v>2</v>
      </c>
      <c r="J865" s="54" t="s">
        <v>54</v>
      </c>
      <c r="K865" s="54" t="s">
        <v>55</v>
      </c>
      <c r="L865" s="54" t="s">
        <v>50</v>
      </c>
      <c r="M865" s="54"/>
      <c r="N865" s="51" t="s">
        <v>86</v>
      </c>
      <c r="O865" s="106">
        <f>IF(Energy[[#This Row],[Currency]]="USD",E865,IF(AND(Energy[[#This Row],[Currency]]="EUR",VLOOKUP(Energy[[#This Row],[ISO]],'EXCH to USD 2022'!A:D,4,FALSE)="N"),(E865/'EXCH to USD 2022'!$F$25),E865/VLOOKUP(C865,'EXCH to USD 2022'!A:F,3,FALSE)))</f>
        <v>4508635542.9855976</v>
      </c>
      <c r="P865" s="51" t="s">
        <v>1936</v>
      </c>
      <c r="Q865" s="51" t="s">
        <v>1937</v>
      </c>
      <c r="R865" s="153">
        <v>45002</v>
      </c>
      <c r="S865" s="51" t="s">
        <v>6</v>
      </c>
      <c r="T865" s="51">
        <v>2</v>
      </c>
    </row>
    <row r="866" spans="1:20" s="66" customFormat="1" ht="165.75" customHeight="1">
      <c r="A866" s="118">
        <f t="shared" si="16"/>
        <v>864</v>
      </c>
      <c r="B866" s="109" t="s">
        <v>1897</v>
      </c>
      <c r="C866" s="109" t="s">
        <v>1898</v>
      </c>
      <c r="D866" s="183" t="s">
        <v>1938</v>
      </c>
      <c r="E866" s="80">
        <v>0</v>
      </c>
      <c r="F866" s="51" t="s">
        <v>1900</v>
      </c>
      <c r="G866" s="117">
        <v>44562</v>
      </c>
      <c r="H866" s="117">
        <v>45078</v>
      </c>
      <c r="I866" s="119">
        <f>IFERROR(IF(Energy[[#This Row],[Start date]]="","0",DATEDIF(Energy[[#This Row],[Start date]],Energy[[#This Row],[End date]],"m")+1),"Open-ended")</f>
        <v>18</v>
      </c>
      <c r="J866" s="51" t="s">
        <v>48</v>
      </c>
      <c r="K866" s="51" t="s">
        <v>49</v>
      </c>
      <c r="L866" s="51" t="s">
        <v>192</v>
      </c>
      <c r="M866" s="51" t="s">
        <v>1939</v>
      </c>
      <c r="N866" s="51" t="s">
        <v>377</v>
      </c>
      <c r="O866" s="106">
        <f>IF(Energy[[#This Row],[Currency]]="USD",E866,IF(AND(Energy[[#This Row],[Currency]]="EUR",VLOOKUP(Energy[[#This Row],[ISO]],'EXCH to USD 2022'!A:D,4,FALSE)="N"),(E866/'EXCH to USD 2022'!$F$25),E866/VLOOKUP(C866,'EXCH to USD 2022'!A:F,3,FALSE)))</f>
        <v>0</v>
      </c>
      <c r="P866" s="109"/>
      <c r="Q866" s="51" t="s">
        <v>1940</v>
      </c>
      <c r="R866" s="153">
        <v>45012</v>
      </c>
      <c r="S866" s="51" t="s">
        <v>6</v>
      </c>
      <c r="T866" s="51">
        <v>2</v>
      </c>
    </row>
    <row r="867" spans="1:20" s="66" customFormat="1" ht="105.75" customHeight="1">
      <c r="A867" s="118">
        <f t="shared" si="16"/>
        <v>865</v>
      </c>
      <c r="B867" s="109" t="s">
        <v>1941</v>
      </c>
      <c r="C867" s="109" t="s">
        <v>1942</v>
      </c>
      <c r="D867" s="183" t="s">
        <v>1943</v>
      </c>
      <c r="E867" s="80">
        <v>0</v>
      </c>
      <c r="F867" s="51" t="s">
        <v>1944</v>
      </c>
      <c r="G867" s="117">
        <v>44621</v>
      </c>
      <c r="H867" s="117"/>
      <c r="I867" s="119" t="str">
        <f>IFERROR(IF(Energy[[#This Row],[Start date]]="","0",DATEDIF(Energy[[#This Row],[Start date]],Energy[[#This Row],[End date]],"m")+1),"Open-ended")</f>
        <v>Open-ended</v>
      </c>
      <c r="J867" s="51" t="s">
        <v>48</v>
      </c>
      <c r="K867" s="51" t="s">
        <v>61</v>
      </c>
      <c r="L867" s="51" t="s">
        <v>98</v>
      </c>
      <c r="M867" s="51" t="s">
        <v>1945</v>
      </c>
      <c r="N867" s="51" t="s">
        <v>86</v>
      </c>
      <c r="O867" s="106">
        <f>IF(Energy[[#This Row],[Currency]]="USD",E867,IF(AND(Energy[[#This Row],[Currency]]="EUR",VLOOKUP(Energy[[#This Row],[ISO]],'EXCH to USD 2022'!A:D,4,FALSE)="N"),(E867/'EXCH to USD 2022'!$F$25),E867/VLOOKUP(C867,'EXCH to USD 2022'!A:F,3,FALSE)))</f>
        <v>0</v>
      </c>
      <c r="P867" s="109" t="s">
        <v>1946</v>
      </c>
      <c r="Q867" s="51"/>
      <c r="R867" s="153">
        <v>44956</v>
      </c>
      <c r="S867" s="51" t="s">
        <v>6</v>
      </c>
      <c r="T867" s="51">
        <v>1</v>
      </c>
    </row>
    <row r="868" spans="1:20" s="66" customFormat="1" ht="72" customHeight="1">
      <c r="A868" s="118">
        <f t="shared" si="16"/>
        <v>866</v>
      </c>
      <c r="B868" s="109" t="s">
        <v>1941</v>
      </c>
      <c r="C868" s="109" t="s">
        <v>1942</v>
      </c>
      <c r="D868" s="149" t="s">
        <v>1947</v>
      </c>
      <c r="E868" s="80">
        <v>10900000000</v>
      </c>
      <c r="F868" s="51" t="s">
        <v>1944</v>
      </c>
      <c r="G868" s="117">
        <v>44621</v>
      </c>
      <c r="H868" s="117"/>
      <c r="I868" s="119" t="str">
        <f>IFERROR(IF(Energy[[#This Row],[Start date]]="","0",DATEDIF(Energy[[#This Row],[Start date]],Energy[[#This Row],[End date]],"m")+1),"Open-ended")</f>
        <v>Open-ended</v>
      </c>
      <c r="J868" s="51" t="s">
        <v>48</v>
      </c>
      <c r="K868" s="51" t="s">
        <v>49</v>
      </c>
      <c r="L868" s="51" t="s">
        <v>50</v>
      </c>
      <c r="M868" s="51" t="s">
        <v>1948</v>
      </c>
      <c r="N868" s="51" t="s">
        <v>86</v>
      </c>
      <c r="O868" s="106">
        <f>IF(Energy[[#This Row],[Currency]]="USD",E868,IF(AND(Energy[[#This Row],[Currency]]="EUR",VLOOKUP(Energy[[#This Row],[ISO]],'EXCH to USD 2022'!A:D,4,FALSE)="N"),(E868/'EXCH to USD 2022'!$F$25),E868/VLOOKUP(C868,'EXCH to USD 2022'!A:F,3,FALSE)))</f>
        <v>656970395.62506831</v>
      </c>
      <c r="P868" s="109" t="s">
        <v>1949</v>
      </c>
      <c r="Q868" s="51"/>
      <c r="R868" s="153">
        <v>45002</v>
      </c>
      <c r="S868" s="51" t="s">
        <v>6</v>
      </c>
      <c r="T868" s="51">
        <v>1</v>
      </c>
    </row>
    <row r="869" spans="1:20" s="66" customFormat="1" ht="73.5" customHeight="1">
      <c r="A869" s="118">
        <f t="shared" si="16"/>
        <v>867</v>
      </c>
      <c r="B869" s="109" t="s">
        <v>1941</v>
      </c>
      <c r="C869" s="109" t="s">
        <v>1942</v>
      </c>
      <c r="D869" s="183" t="s">
        <v>1950</v>
      </c>
      <c r="E869" s="80">
        <v>0</v>
      </c>
      <c r="F869" s="51" t="s">
        <v>1944</v>
      </c>
      <c r="G869" s="117">
        <v>44593</v>
      </c>
      <c r="H869" s="117"/>
      <c r="I869" s="119" t="str">
        <f>IFERROR(IF(Energy[[#This Row],[Start date]]="","0",DATEDIF(Energy[[#This Row],[Start date]],Energy[[#This Row],[End date]],"m")+1),"Open-ended")</f>
        <v>Open-ended</v>
      </c>
      <c r="J869" s="51" t="s">
        <v>54</v>
      </c>
      <c r="K869" s="51" t="s">
        <v>239</v>
      </c>
      <c r="L869" s="51" t="s">
        <v>50</v>
      </c>
      <c r="M869" s="51" t="s">
        <v>1951</v>
      </c>
      <c r="N869" s="51" t="s">
        <v>86</v>
      </c>
      <c r="O869" s="106">
        <f>IF(Energy[[#This Row],[Currency]]="USD",E869,IF(AND(Energy[[#This Row],[Currency]]="EUR",VLOOKUP(Energy[[#This Row],[ISO]],'EXCH to USD 2022'!A:D,4,FALSE)="N"),(E869/'EXCH to USD 2022'!$F$25),E869/VLOOKUP(C869,'EXCH to USD 2022'!A:F,3,FALSE)))</f>
        <v>0</v>
      </c>
      <c r="P869" s="109" t="s">
        <v>1946</v>
      </c>
      <c r="Q869" s="51" t="s">
        <v>1952</v>
      </c>
      <c r="R869" s="123">
        <v>44904</v>
      </c>
      <c r="S869" s="51" t="s">
        <v>6</v>
      </c>
      <c r="T869" s="51">
        <v>1</v>
      </c>
    </row>
    <row r="870" spans="1:20" s="66" customFormat="1" ht="233.25" customHeight="1">
      <c r="A870" s="118">
        <f t="shared" si="16"/>
        <v>868</v>
      </c>
      <c r="B870" s="109" t="s">
        <v>1941</v>
      </c>
      <c r="C870" s="109" t="s">
        <v>1942</v>
      </c>
      <c r="D870" s="149" t="s">
        <v>1953</v>
      </c>
      <c r="E870" s="80">
        <v>137800000000</v>
      </c>
      <c r="F870" s="66" t="s">
        <v>1944</v>
      </c>
      <c r="G870" s="188">
        <v>44593</v>
      </c>
      <c r="H870" s="188">
        <v>44896</v>
      </c>
      <c r="I870" s="119">
        <f>IFERROR(IF(Energy[[#This Row],[Start date]]="","0",DATEDIF(Energy[[#This Row],[Start date]],Energy[[#This Row],[End date]],"m")+1),"Open-ended")</f>
        <v>11</v>
      </c>
      <c r="J870" s="66" t="s">
        <v>54</v>
      </c>
      <c r="K870" s="66" t="s">
        <v>55</v>
      </c>
      <c r="L870" s="66" t="s">
        <v>56</v>
      </c>
      <c r="M870" s="66" t="s">
        <v>362</v>
      </c>
      <c r="N870" s="51" t="s">
        <v>94</v>
      </c>
      <c r="O870" s="106">
        <f>IF(Energy[[#This Row],[Currency]]="USD",E870,IF(AND(Energy[[#This Row],[Currency]]="EUR",VLOOKUP(Energy[[#This Row],[ISO]],'EXCH to USD 2022'!A:D,4,FALSE)="N"),(E870/'EXCH to USD 2022'!$F$25),E870/VLOOKUP(C870,'EXCH to USD 2022'!A:F,3,FALSE)))</f>
        <v>8305552341.0215063</v>
      </c>
      <c r="P870" s="118" t="s">
        <v>1954</v>
      </c>
      <c r="Q870" s="51" t="s">
        <v>1952</v>
      </c>
      <c r="R870" s="153">
        <v>45002</v>
      </c>
      <c r="S870" s="51" t="s">
        <v>6</v>
      </c>
      <c r="T870" s="51">
        <v>1</v>
      </c>
    </row>
    <row r="871" spans="1:20" s="66" customFormat="1" ht="105" customHeight="1">
      <c r="A871" s="118">
        <f t="shared" si="16"/>
        <v>869</v>
      </c>
      <c r="B871" s="109" t="s">
        <v>1941</v>
      </c>
      <c r="C871" s="109" t="s">
        <v>1942</v>
      </c>
      <c r="D871" s="183" t="s">
        <v>1955</v>
      </c>
      <c r="E871" s="80">
        <v>2500000000</v>
      </c>
      <c r="F871" s="51" t="s">
        <v>1944</v>
      </c>
      <c r="G871" s="117">
        <v>44501</v>
      </c>
      <c r="H871" s="188">
        <v>45261</v>
      </c>
      <c r="I871" s="119">
        <f>IFERROR(IF(Energy[[#This Row],[Start date]]="","0",DATEDIF(Energy[[#This Row],[Start date]],Energy[[#This Row],[End date]],"m")+1),"Open-ended")</f>
        <v>26</v>
      </c>
      <c r="J871" s="54" t="s">
        <v>48</v>
      </c>
      <c r="K871" s="54" t="s">
        <v>61</v>
      </c>
      <c r="L871" s="54" t="s">
        <v>98</v>
      </c>
      <c r="M871" s="54"/>
      <c r="N871" s="51" t="s">
        <v>86</v>
      </c>
      <c r="O871" s="106">
        <f>IF(Energy[[#This Row],[Currency]]="USD",E871,IF(AND(Energy[[#This Row],[Currency]]="EUR",VLOOKUP(Energy[[#This Row],[ISO]],'EXCH to USD 2022'!A:D,4,FALSE)="N"),(E871/'EXCH to USD 2022'!$F$25),E871/VLOOKUP(C871,'EXCH to USD 2022'!A:F,3,FALSE)))</f>
        <v>150681283.40024504</v>
      </c>
      <c r="P871" s="51" t="s">
        <v>1956</v>
      </c>
      <c r="Q871" s="51"/>
      <c r="R871" s="153">
        <v>44953</v>
      </c>
      <c r="S871" s="51" t="s">
        <v>6</v>
      </c>
      <c r="T871" s="51">
        <v>2</v>
      </c>
    </row>
    <row r="872" spans="1:20" s="66" customFormat="1" ht="138.75" customHeight="1">
      <c r="A872" s="118">
        <f t="shared" si="16"/>
        <v>870</v>
      </c>
      <c r="B872" s="109" t="s">
        <v>1941</v>
      </c>
      <c r="C872" s="109" t="s">
        <v>1942</v>
      </c>
      <c r="D872" s="183" t="s">
        <v>1957</v>
      </c>
      <c r="E872" s="80">
        <v>0</v>
      </c>
      <c r="F872" s="51" t="s">
        <v>1944</v>
      </c>
      <c r="G872" s="117">
        <v>44652</v>
      </c>
      <c r="H872" s="117">
        <v>44896</v>
      </c>
      <c r="I872" s="119">
        <f>IFERROR(IF(Energy[[#This Row],[Start date]]="","0",DATEDIF(Energy[[#This Row],[Start date]],Energy[[#This Row],[End date]],"m")+1),"Open-ended")</f>
        <v>9</v>
      </c>
      <c r="J872" s="51" t="s">
        <v>107</v>
      </c>
      <c r="K872" s="54"/>
      <c r="L872" s="51" t="s">
        <v>98</v>
      </c>
      <c r="M872" s="51" t="s">
        <v>1958</v>
      </c>
      <c r="N872" s="51" t="s">
        <v>244</v>
      </c>
      <c r="O872" s="106">
        <f>IF(Energy[[#This Row],[Currency]]="USD",E872,IF(AND(Energy[[#This Row],[Currency]]="EUR",VLOOKUP(Energy[[#This Row],[ISO]],'EXCH to USD 2022'!A:D,4,FALSE)="N"),(E872/'EXCH to USD 2022'!$F$25),E872/VLOOKUP(C872,'EXCH to USD 2022'!A:F,3,FALSE)))</f>
        <v>0</v>
      </c>
      <c r="P872" s="51"/>
      <c r="Q872" s="51"/>
      <c r="R872" s="123">
        <v>44904</v>
      </c>
      <c r="S872" s="51" t="s">
        <v>6</v>
      </c>
      <c r="T872" s="51">
        <v>2</v>
      </c>
    </row>
    <row r="873" spans="1:20" s="66" customFormat="1" ht="42" customHeight="1">
      <c r="A873" s="118">
        <f t="shared" si="16"/>
        <v>871</v>
      </c>
      <c r="B873" s="109" t="s">
        <v>1959</v>
      </c>
      <c r="C873" s="109" t="s">
        <v>1960</v>
      </c>
      <c r="D873" s="183" t="s">
        <v>1961</v>
      </c>
      <c r="E873" s="80">
        <v>0</v>
      </c>
      <c r="F873" s="51" t="s">
        <v>371</v>
      </c>
      <c r="G873" s="117">
        <v>44621</v>
      </c>
      <c r="H873" s="117">
        <v>44713</v>
      </c>
      <c r="I873" s="119">
        <f>IFERROR(IF(Energy[[#This Row],[Start date]]="","0",DATEDIF(Energy[[#This Row],[Start date]],Energy[[#This Row],[End date]],"m")+1),"Open-ended")</f>
        <v>4</v>
      </c>
      <c r="J873" s="51" t="s">
        <v>48</v>
      </c>
      <c r="K873" s="51" t="s">
        <v>49</v>
      </c>
      <c r="L873" s="51" t="s">
        <v>50</v>
      </c>
      <c r="M873" s="51"/>
      <c r="N873" s="51" t="s">
        <v>51</v>
      </c>
      <c r="O873" s="106">
        <f>IF(Energy[[#This Row],[Currency]]="USD",E873,IF(AND(Energy[[#This Row],[Currency]]="EUR",VLOOKUP(Energy[[#This Row],[ISO]],'EXCH to USD 2022'!A:D,4,FALSE)="N"),(E873/'EXCH to USD 2022'!$F$25),E873/VLOOKUP(C873,'EXCH to USD 2022'!A:F,3,FALSE)))</f>
        <v>0</v>
      </c>
      <c r="P873" s="109"/>
      <c r="Q873" s="51" t="s">
        <v>1962</v>
      </c>
      <c r="R873" s="123">
        <v>44904</v>
      </c>
      <c r="S873" s="51" t="s">
        <v>6</v>
      </c>
      <c r="T873" s="51">
        <v>1</v>
      </c>
    </row>
    <row r="874" spans="1:20" s="66" customFormat="1" ht="86.25" customHeight="1">
      <c r="A874" s="118">
        <f t="shared" si="16"/>
        <v>872</v>
      </c>
      <c r="B874" s="109" t="s">
        <v>1959</v>
      </c>
      <c r="C874" s="109" t="s">
        <v>1960</v>
      </c>
      <c r="D874" s="183" t="s">
        <v>1963</v>
      </c>
      <c r="E874" s="80">
        <v>0</v>
      </c>
      <c r="F874" s="51" t="s">
        <v>371</v>
      </c>
      <c r="G874" s="117">
        <v>44652</v>
      </c>
      <c r="H874" s="117">
        <v>44805</v>
      </c>
      <c r="I874" s="119">
        <f>IFERROR(IF(Energy[[#This Row],[Start date]]="","0",DATEDIF(Energy[[#This Row],[Start date]],Energy[[#This Row],[End date]],"m")+1),"Open-ended")</f>
        <v>6</v>
      </c>
      <c r="J874" s="51" t="s">
        <v>107</v>
      </c>
      <c r="K874" s="51"/>
      <c r="L874" s="51" t="s">
        <v>50</v>
      </c>
      <c r="M874" s="51"/>
      <c r="N874" s="51" t="s">
        <v>321</v>
      </c>
      <c r="O874" s="106">
        <f>IF(Energy[[#This Row],[Currency]]="USD",E874,IF(AND(Energy[[#This Row],[Currency]]="EUR",VLOOKUP(Energy[[#This Row],[ISO]],'EXCH to USD 2022'!A:D,4,FALSE)="N"),(E874/'EXCH to USD 2022'!$F$25),E874/VLOOKUP(C874,'EXCH to USD 2022'!A:F,3,FALSE)))</f>
        <v>0</v>
      </c>
      <c r="P874" s="109"/>
      <c r="Q874" s="51" t="s">
        <v>1964</v>
      </c>
      <c r="R874" s="123">
        <v>44904</v>
      </c>
      <c r="S874" s="51" t="s">
        <v>6</v>
      </c>
      <c r="T874" s="51">
        <v>1</v>
      </c>
    </row>
    <row r="875" spans="1:20" s="66" customFormat="1" ht="78.75" customHeight="1">
      <c r="A875" s="118">
        <f t="shared" si="16"/>
        <v>873</v>
      </c>
      <c r="B875" s="109" t="s">
        <v>1959</v>
      </c>
      <c r="C875" s="109" t="s">
        <v>1960</v>
      </c>
      <c r="D875" s="183" t="s">
        <v>1965</v>
      </c>
      <c r="E875" s="80">
        <v>0</v>
      </c>
      <c r="F875" s="51" t="s">
        <v>371</v>
      </c>
      <c r="G875" s="117">
        <v>44774</v>
      </c>
      <c r="H875" s="117"/>
      <c r="I875" s="119" t="str">
        <f>IFERROR(IF(Energy[[#This Row],[Start date]]="","0",DATEDIF(Energy[[#This Row],[Start date]],Energy[[#This Row],[End date]],"m")+1),"Open-ended")</f>
        <v>Open-ended</v>
      </c>
      <c r="J875" s="51" t="s">
        <v>107</v>
      </c>
      <c r="K875" s="51"/>
      <c r="L875" s="51" t="s">
        <v>163</v>
      </c>
      <c r="M875" s="51"/>
      <c r="N875" s="51" t="s">
        <v>321</v>
      </c>
      <c r="O875" s="106">
        <f>IF(Energy[[#This Row],[Currency]]="USD",E875,IF(AND(Energy[[#This Row],[Currency]]="EUR",VLOOKUP(Energy[[#This Row],[ISO]],'EXCH to USD 2022'!A:D,4,FALSE)="N"),(E875/'EXCH to USD 2022'!$F$25),E875/VLOOKUP(C875,'EXCH to USD 2022'!A:F,3,FALSE)))</f>
        <v>0</v>
      </c>
      <c r="P875" s="109"/>
      <c r="Q875" s="51" t="s">
        <v>1966</v>
      </c>
      <c r="R875" s="123">
        <v>44904</v>
      </c>
      <c r="S875" s="51" t="s">
        <v>6</v>
      </c>
      <c r="T875" s="51">
        <v>1</v>
      </c>
    </row>
    <row r="876" spans="1:20" s="66" customFormat="1" ht="54" customHeight="1">
      <c r="A876" s="118">
        <f t="shared" si="16"/>
        <v>874</v>
      </c>
      <c r="B876" s="109" t="s">
        <v>1959</v>
      </c>
      <c r="C876" s="109" t="s">
        <v>1960</v>
      </c>
      <c r="D876" s="183" t="s">
        <v>1967</v>
      </c>
      <c r="E876" s="80">
        <v>1664000000</v>
      </c>
      <c r="F876" s="51" t="s">
        <v>371</v>
      </c>
      <c r="G876" s="117">
        <v>44621</v>
      </c>
      <c r="H876" s="117">
        <v>44682</v>
      </c>
      <c r="I876" s="119">
        <f>IFERROR(IF(Energy[[#This Row],[Start date]]="","0",DATEDIF(Energy[[#This Row],[Start date]],Energy[[#This Row],[End date]],"m")+1),"Open-ended")</f>
        <v>3</v>
      </c>
      <c r="J876" s="51" t="s">
        <v>48</v>
      </c>
      <c r="K876" s="51" t="s">
        <v>49</v>
      </c>
      <c r="L876" s="51" t="s">
        <v>50</v>
      </c>
      <c r="M876" s="51"/>
      <c r="N876" s="51" t="s">
        <v>321</v>
      </c>
      <c r="O876" s="106">
        <f>IF(Energy[[#This Row],[Currency]]="USD",E876,IF(AND(Energy[[#This Row],[Currency]]="EUR",VLOOKUP(Energy[[#This Row],[ISO]],'EXCH to USD 2022'!A:D,4,FALSE)="N"),(E876/'EXCH to USD 2022'!$F$25),E876/VLOOKUP(C876,'EXCH to USD 2022'!A:F,3,FALSE)))</f>
        <v>1664000000</v>
      </c>
      <c r="P876" s="109"/>
      <c r="Q876" s="51" t="s">
        <v>1968</v>
      </c>
      <c r="R876" s="123">
        <v>44904</v>
      </c>
      <c r="S876" s="51" t="s">
        <v>6</v>
      </c>
      <c r="T876" s="51">
        <v>1</v>
      </c>
    </row>
    <row r="877" spans="1:20" s="66" customFormat="1" ht="33.75">
      <c r="A877" s="118">
        <f t="shared" si="16"/>
        <v>875</v>
      </c>
      <c r="B877" s="109" t="s">
        <v>1959</v>
      </c>
      <c r="C877" s="109" t="s">
        <v>1960</v>
      </c>
      <c r="D877" s="108" t="s">
        <v>1969</v>
      </c>
      <c r="E877" s="80">
        <v>8900000000</v>
      </c>
      <c r="F877" s="51" t="s">
        <v>371</v>
      </c>
      <c r="G877" s="117">
        <v>44713</v>
      </c>
      <c r="H877" s="117">
        <v>44819</v>
      </c>
      <c r="I877" s="119">
        <f>IFERROR(IF(Energy[[#This Row],[Start date]]="","0",DATEDIF(Energy[[#This Row],[Start date]],Energy[[#This Row],[End date]],"m")+1),"Open-ended")</f>
        <v>4</v>
      </c>
      <c r="J877" s="51" t="s">
        <v>48</v>
      </c>
      <c r="K877" s="51" t="s">
        <v>49</v>
      </c>
      <c r="L877" s="51" t="s">
        <v>50</v>
      </c>
      <c r="M877" s="51"/>
      <c r="N877" s="51" t="s">
        <v>321</v>
      </c>
      <c r="O877" s="106">
        <f>IF(Energy[[#This Row],[Currency]]="USD",E877,IF(AND(Energy[[#This Row],[Currency]]="EUR",VLOOKUP(Energy[[#This Row],[ISO]],'EXCH to USD 2022'!A:D,4,FALSE)="N"),(E877/'EXCH to USD 2022'!$F$25),E877/VLOOKUP(C877,'EXCH to USD 2022'!A:F,3,FALSE)))</f>
        <v>8900000000</v>
      </c>
      <c r="P877" s="109" t="s">
        <v>1970</v>
      </c>
      <c r="Q877" s="51" t="s">
        <v>1971</v>
      </c>
      <c r="R877" s="123">
        <v>44904</v>
      </c>
      <c r="S877" s="51" t="s">
        <v>6</v>
      </c>
      <c r="T877" s="51">
        <v>1</v>
      </c>
    </row>
    <row r="878" spans="1:20" s="66" customFormat="1" ht="45">
      <c r="A878" s="118">
        <f t="shared" si="16"/>
        <v>876</v>
      </c>
      <c r="B878" s="109" t="s">
        <v>1959</v>
      </c>
      <c r="C878" s="109" t="s">
        <v>1960</v>
      </c>
      <c r="D878" s="108" t="s">
        <v>1972</v>
      </c>
      <c r="E878" s="80">
        <v>92000000</v>
      </c>
      <c r="F878" s="51" t="s">
        <v>371</v>
      </c>
      <c r="G878" s="117">
        <v>44652</v>
      </c>
      <c r="H878" s="117">
        <v>44713</v>
      </c>
      <c r="I878" s="119">
        <f>IFERROR(IF(Energy[[#This Row],[Start date]]="","0",DATEDIF(Energy[[#This Row],[Start date]],Energy[[#This Row],[End date]],"m")+1),"Open-ended")</f>
        <v>3</v>
      </c>
      <c r="J878" s="51" t="s">
        <v>107</v>
      </c>
      <c r="K878" s="51"/>
      <c r="L878" s="51" t="s">
        <v>98</v>
      </c>
      <c r="M878" s="51"/>
      <c r="N878" s="51" t="s">
        <v>51</v>
      </c>
      <c r="O878" s="106">
        <f>IF(Energy[[#This Row],[Currency]]="USD",E878,IF(AND(Energy[[#This Row],[Currency]]="EUR",VLOOKUP(Energy[[#This Row],[ISO]],'EXCH to USD 2022'!A:D,4,FALSE)="N"),(E878/'EXCH to USD 2022'!$F$25),E878/VLOOKUP(C878,'EXCH to USD 2022'!A:F,3,FALSE)))</f>
        <v>92000000</v>
      </c>
      <c r="P878" s="109"/>
      <c r="Q878" s="51" t="s">
        <v>1973</v>
      </c>
      <c r="R878" s="123">
        <v>44904</v>
      </c>
      <c r="S878" s="51" t="s">
        <v>6</v>
      </c>
      <c r="T878" s="51">
        <v>1</v>
      </c>
    </row>
    <row r="879" spans="1:20" s="66" customFormat="1" ht="67.5">
      <c r="A879" s="118">
        <f t="shared" si="16"/>
        <v>877</v>
      </c>
      <c r="B879" s="109" t="s">
        <v>1959</v>
      </c>
      <c r="C879" s="109" t="s">
        <v>1960</v>
      </c>
      <c r="D879" s="108" t="s">
        <v>1974</v>
      </c>
      <c r="E879" s="80">
        <v>36000000</v>
      </c>
      <c r="F879" s="51" t="s">
        <v>371</v>
      </c>
      <c r="G879" s="117">
        <v>44835</v>
      </c>
      <c r="H879" s="117">
        <v>44896</v>
      </c>
      <c r="I879" s="119">
        <f>IFERROR(IF(Energy[[#This Row],[Start date]]="","0",DATEDIF(Energy[[#This Row],[Start date]],Energy[[#This Row],[End date]],"m")+1),"Open-ended")</f>
        <v>3</v>
      </c>
      <c r="J879" s="51" t="s">
        <v>48</v>
      </c>
      <c r="K879" s="51" t="s">
        <v>49</v>
      </c>
      <c r="L879" s="51" t="s">
        <v>50</v>
      </c>
      <c r="M879" s="51"/>
      <c r="N879" s="51" t="s">
        <v>321</v>
      </c>
      <c r="O879" s="106">
        <f>IF(Energy[[#This Row],[Currency]]="USD",E879,IF(AND(Energy[[#This Row],[Currency]]="EUR",VLOOKUP(Energy[[#This Row],[ISO]],'EXCH to USD 2022'!A:D,4,FALSE)="N"),(E879/'EXCH to USD 2022'!$F$25),E879/VLOOKUP(C879,'EXCH to USD 2022'!A:F,3,FALSE)))</f>
        <v>36000000</v>
      </c>
      <c r="P879" s="109" t="s">
        <v>1975</v>
      </c>
      <c r="Q879" s="51" t="s">
        <v>1976</v>
      </c>
      <c r="R879" s="123">
        <v>44904</v>
      </c>
      <c r="S879" s="51" t="s">
        <v>6</v>
      </c>
      <c r="T879" s="51">
        <v>1</v>
      </c>
    </row>
    <row r="880" spans="1:20" s="66" customFormat="1" ht="180">
      <c r="A880" s="118">
        <f t="shared" si="16"/>
        <v>878</v>
      </c>
      <c r="B880" s="109" t="s">
        <v>1959</v>
      </c>
      <c r="C880" s="109" t="s">
        <v>1960</v>
      </c>
      <c r="D880" s="192" t="s">
        <v>1977</v>
      </c>
      <c r="E880" s="50">
        <v>9500000000</v>
      </c>
      <c r="F880" s="51" t="s">
        <v>371</v>
      </c>
      <c r="G880" s="117">
        <v>44713</v>
      </c>
      <c r="H880" s="117">
        <v>44896</v>
      </c>
      <c r="I880" s="119">
        <f>IFERROR(IF(Energy[[#This Row],[Start date]]="","0",DATEDIF(Energy[[#This Row],[Start date]],Energy[[#This Row],[End date]],"m")+1),"Open-ended")</f>
        <v>7</v>
      </c>
      <c r="J880" s="51" t="s">
        <v>70</v>
      </c>
      <c r="K880" s="51" t="s">
        <v>55</v>
      </c>
      <c r="L880" s="51" t="s">
        <v>50</v>
      </c>
      <c r="M880" s="51" t="s">
        <v>103</v>
      </c>
      <c r="N880" s="51" t="s">
        <v>321</v>
      </c>
      <c r="O880" s="106">
        <f>IF(Energy[[#This Row],[Currency]]="USD",E880,IF(AND(Energy[[#This Row],[Currency]]="EUR",VLOOKUP(Energy[[#This Row],[ISO]],'EXCH to USD 2022'!A:D,4,FALSE)="N"),(E880/'EXCH to USD 2022'!$F$25),E880/VLOOKUP(C880,'EXCH to USD 2022'!A:F,3,FALSE)))</f>
        <v>9500000000</v>
      </c>
      <c r="P880" s="109" t="s">
        <v>1978</v>
      </c>
      <c r="Q880" s="51" t="s">
        <v>1979</v>
      </c>
      <c r="R880" s="123">
        <v>44904</v>
      </c>
      <c r="S880" s="51" t="s">
        <v>6</v>
      </c>
      <c r="T880" s="51">
        <v>1</v>
      </c>
    </row>
    <row r="881" spans="1:20" s="66" customFormat="1" ht="56.25">
      <c r="A881" s="118">
        <f t="shared" si="16"/>
        <v>879</v>
      </c>
      <c r="B881" s="109" t="s">
        <v>1959</v>
      </c>
      <c r="C881" s="109" t="s">
        <v>1960</v>
      </c>
      <c r="D881" s="192" t="s">
        <v>1980</v>
      </c>
      <c r="E881" s="50">
        <v>762000000</v>
      </c>
      <c r="F881" s="51" t="s">
        <v>371</v>
      </c>
      <c r="G881" s="117">
        <v>44652</v>
      </c>
      <c r="H881" s="117">
        <v>44896</v>
      </c>
      <c r="I881" s="119">
        <f>IFERROR(IF(Energy[[#This Row],[Start date]]="","0",DATEDIF(Energy[[#This Row],[Start date]],Energy[[#This Row],[End date]],"m")+1),"Open-ended")</f>
        <v>9</v>
      </c>
      <c r="J881" s="51" t="s">
        <v>70</v>
      </c>
      <c r="K881" s="51" t="s">
        <v>55</v>
      </c>
      <c r="L881" s="51" t="s">
        <v>98</v>
      </c>
      <c r="M881" s="51"/>
      <c r="N881" s="51" t="s">
        <v>51</v>
      </c>
      <c r="O881" s="106">
        <f>IF(Energy[[#This Row],[Currency]]="USD",E881,IF(AND(Energy[[#This Row],[Currency]]="EUR",VLOOKUP(Energy[[#This Row],[ISO]],'EXCH to USD 2022'!A:D,4,FALSE)="N"),(E881/'EXCH to USD 2022'!$F$25),E881/VLOOKUP(C881,'EXCH to USD 2022'!A:F,3,FALSE)))</f>
        <v>762000000</v>
      </c>
      <c r="P881" s="109" t="s">
        <v>1981</v>
      </c>
      <c r="Q881" s="51" t="s">
        <v>1982</v>
      </c>
      <c r="R881" s="123">
        <v>44904</v>
      </c>
      <c r="S881" s="51" t="s">
        <v>6</v>
      </c>
      <c r="T881" s="51">
        <v>1</v>
      </c>
    </row>
    <row r="882" spans="1:20" s="66" customFormat="1" ht="33.75">
      <c r="A882" s="118">
        <f t="shared" si="16"/>
        <v>880</v>
      </c>
      <c r="B882" s="195" t="s">
        <v>1959</v>
      </c>
      <c r="C882" s="195" t="s">
        <v>1960</v>
      </c>
      <c r="D882" s="193" t="s">
        <v>1983</v>
      </c>
      <c r="E882" s="81">
        <v>2152000000</v>
      </c>
      <c r="F882" s="194" t="s">
        <v>371</v>
      </c>
      <c r="G882" s="121">
        <v>44805</v>
      </c>
      <c r="H882" s="121">
        <v>44896</v>
      </c>
      <c r="I882" s="119">
        <f>IFERROR(IF(Energy[[#This Row],[Start date]]="","0",DATEDIF(Energy[[#This Row],[Start date]],Energy[[#This Row],[End date]],"m")+1),"Open-ended")</f>
        <v>4</v>
      </c>
      <c r="J882" s="194" t="s">
        <v>54</v>
      </c>
      <c r="K882" s="194" t="s">
        <v>55</v>
      </c>
      <c r="L882" s="194" t="s">
        <v>98</v>
      </c>
      <c r="M882" s="194"/>
      <c r="N882" s="194" t="s">
        <v>57</v>
      </c>
      <c r="O882" s="106">
        <f>IF(Energy[[#This Row],[Currency]]="USD",E882,IF(AND(Energy[[#This Row],[Currency]]="EUR",VLOOKUP(Energy[[#This Row],[ISO]],'EXCH to USD 2022'!A:D,4,FALSE)="N"),(E882/'EXCH to USD 2022'!$F$25),E882/VLOOKUP(C882,'EXCH to USD 2022'!A:F,3,FALSE)))</f>
        <v>2152000000</v>
      </c>
      <c r="P882" s="195"/>
      <c r="Q882" s="84" t="s">
        <v>1984</v>
      </c>
      <c r="R882" s="123">
        <v>44904</v>
      </c>
      <c r="S882" s="51" t="s">
        <v>6</v>
      </c>
      <c r="T882" s="51">
        <v>1</v>
      </c>
    </row>
    <row r="883" spans="1:20" s="66" customFormat="1" ht="11.25">
      <c r="A883" s="118">
        <f t="shared" si="16"/>
        <v>881</v>
      </c>
      <c r="B883" s="195" t="s">
        <v>1959</v>
      </c>
      <c r="C883" s="195" t="s">
        <v>1960</v>
      </c>
      <c r="D883" s="193" t="s">
        <v>1985</v>
      </c>
      <c r="E883" s="81">
        <v>2775000000</v>
      </c>
      <c r="F883" s="194" t="s">
        <v>371</v>
      </c>
      <c r="G883" s="121">
        <v>44682</v>
      </c>
      <c r="H883" s="121">
        <v>44896</v>
      </c>
      <c r="I883" s="119">
        <f>IFERROR(IF(Energy[[#This Row],[Start date]]="","0",DATEDIF(Energy[[#This Row],[Start date]],Energy[[#This Row],[End date]],"m")+1),"Open-ended")</f>
        <v>8</v>
      </c>
      <c r="J883" s="194" t="s">
        <v>54</v>
      </c>
      <c r="K883" s="194" t="s">
        <v>55</v>
      </c>
      <c r="L883" s="194" t="s">
        <v>98</v>
      </c>
      <c r="M883" s="194"/>
      <c r="N883" s="194" t="s">
        <v>57</v>
      </c>
      <c r="O883" s="106">
        <f>IF(Energy[[#This Row],[Currency]]="USD",E883,IF(AND(Energy[[#This Row],[Currency]]="EUR",VLOOKUP(Energy[[#This Row],[ISO]],'EXCH to USD 2022'!A:D,4,FALSE)="N"),(E883/'EXCH to USD 2022'!$F$25),E883/VLOOKUP(C883,'EXCH to USD 2022'!A:F,3,FALSE)))</f>
        <v>2775000000</v>
      </c>
      <c r="P883" s="195"/>
      <c r="Q883" s="62" t="s">
        <v>1986</v>
      </c>
      <c r="R883" s="123">
        <v>44904</v>
      </c>
      <c r="S883" s="51" t="s">
        <v>6</v>
      </c>
      <c r="T883" s="51">
        <v>1</v>
      </c>
    </row>
    <row r="884" spans="1:20" s="66" customFormat="1" ht="22.5">
      <c r="A884" s="118">
        <f t="shared" si="16"/>
        <v>882</v>
      </c>
      <c r="B884" s="195" t="s">
        <v>1959</v>
      </c>
      <c r="C884" s="195" t="s">
        <v>1960</v>
      </c>
      <c r="D884" s="193" t="s">
        <v>1987</v>
      </c>
      <c r="E884" s="81">
        <v>230000000</v>
      </c>
      <c r="F884" s="194" t="s">
        <v>371</v>
      </c>
      <c r="G884" s="121">
        <v>44652</v>
      </c>
      <c r="H884" s="121">
        <v>44896</v>
      </c>
      <c r="I884" s="119">
        <f>IFERROR(IF(Energy[[#This Row],[Start date]]="","0",DATEDIF(Energy[[#This Row],[Start date]],Energy[[#This Row],[End date]],"m")+1),"Open-ended")</f>
        <v>9</v>
      </c>
      <c r="J884" s="194" t="s">
        <v>54</v>
      </c>
      <c r="K884" s="194" t="s">
        <v>55</v>
      </c>
      <c r="L884" s="194" t="s">
        <v>98</v>
      </c>
      <c r="M884" s="194"/>
      <c r="N884" s="194" t="s">
        <v>57</v>
      </c>
      <c r="O884" s="106">
        <f>IF(Energy[[#This Row],[Currency]]="USD",E884,IF(AND(Energy[[#This Row],[Currency]]="EUR",VLOOKUP(Energy[[#This Row],[ISO]],'EXCH to USD 2022'!A:D,4,FALSE)="N"),(E884/'EXCH to USD 2022'!$F$25),E884/VLOOKUP(C884,'EXCH to USD 2022'!A:F,3,FALSE)))</f>
        <v>230000000</v>
      </c>
      <c r="P884" s="195"/>
      <c r="Q884" s="62" t="s">
        <v>1988</v>
      </c>
      <c r="R884" s="123">
        <v>44904</v>
      </c>
      <c r="S884" s="51" t="s">
        <v>6</v>
      </c>
      <c r="T884" s="51">
        <v>1</v>
      </c>
    </row>
    <row r="885" spans="1:20" s="66" customFormat="1" ht="45">
      <c r="A885" s="118">
        <f t="shared" si="16"/>
        <v>883</v>
      </c>
      <c r="B885" s="195" t="s">
        <v>1959</v>
      </c>
      <c r="C885" s="195" t="s">
        <v>1960</v>
      </c>
      <c r="D885" s="193" t="s">
        <v>1989</v>
      </c>
      <c r="E885" s="81">
        <v>294000000</v>
      </c>
      <c r="F885" s="194" t="s">
        <v>371</v>
      </c>
      <c r="G885" s="121">
        <v>44805</v>
      </c>
      <c r="H885" s="121">
        <v>44896</v>
      </c>
      <c r="I885" s="119">
        <f>IFERROR(IF(Energy[[#This Row],[Start date]]="","0",DATEDIF(Energy[[#This Row],[Start date]],Energy[[#This Row],[End date]],"m")+1),"Open-ended")</f>
        <v>4</v>
      </c>
      <c r="J885" s="194" t="s">
        <v>54</v>
      </c>
      <c r="K885" s="194" t="s">
        <v>55</v>
      </c>
      <c r="L885" s="194" t="s">
        <v>98</v>
      </c>
      <c r="M885" s="194"/>
      <c r="N885" s="194" t="s">
        <v>57</v>
      </c>
      <c r="O885" s="106">
        <f>IF(Energy[[#This Row],[Currency]]="USD",E885,IF(AND(Energy[[#This Row],[Currency]]="EUR",VLOOKUP(Energy[[#This Row],[ISO]],'EXCH to USD 2022'!A:D,4,FALSE)="N"),(E885/'EXCH to USD 2022'!$F$25),E885/VLOOKUP(C885,'EXCH to USD 2022'!A:F,3,FALSE)))</f>
        <v>294000000</v>
      </c>
      <c r="P885" s="195"/>
      <c r="Q885" s="62" t="s">
        <v>1990</v>
      </c>
      <c r="R885" s="123">
        <v>44904</v>
      </c>
      <c r="S885" s="51" t="s">
        <v>6</v>
      </c>
      <c r="T885" s="51">
        <v>1</v>
      </c>
    </row>
    <row r="886" spans="1:20" s="66" customFormat="1" ht="45">
      <c r="A886" s="118">
        <f t="shared" si="16"/>
        <v>884</v>
      </c>
      <c r="B886" s="195" t="s">
        <v>1959</v>
      </c>
      <c r="C886" s="195" t="s">
        <v>1960</v>
      </c>
      <c r="D886" s="193" t="s">
        <v>1991</v>
      </c>
      <c r="E886" s="81">
        <v>350000000</v>
      </c>
      <c r="F886" s="194" t="s">
        <v>371</v>
      </c>
      <c r="G886" s="121">
        <v>44593</v>
      </c>
      <c r="H886" s="121">
        <v>44896</v>
      </c>
      <c r="I886" s="119">
        <f>IFERROR(IF(Energy[[#This Row],[Start date]]="","0",DATEDIF(Energy[[#This Row],[Start date]],Energy[[#This Row],[End date]],"m")+1),"Open-ended")</f>
        <v>11</v>
      </c>
      <c r="J886" s="194" t="s">
        <v>54</v>
      </c>
      <c r="K886" s="194" t="s">
        <v>55</v>
      </c>
      <c r="L886" s="194" t="s">
        <v>98</v>
      </c>
      <c r="M886" s="194"/>
      <c r="N886" s="194" t="s">
        <v>57</v>
      </c>
      <c r="O886" s="106">
        <f>IF(Energy[[#This Row],[Currency]]="USD",E886,IF(AND(Energy[[#This Row],[Currency]]="EUR",VLOOKUP(Energy[[#This Row],[ISO]],'EXCH to USD 2022'!A:D,4,FALSE)="N"),(E886/'EXCH to USD 2022'!$F$25),E886/VLOOKUP(C886,'EXCH to USD 2022'!A:F,3,FALSE)))</f>
        <v>350000000</v>
      </c>
      <c r="P886" s="195"/>
      <c r="Q886" s="62" t="s">
        <v>1992</v>
      </c>
      <c r="R886" s="123">
        <v>44904</v>
      </c>
      <c r="S886" s="51" t="s">
        <v>6</v>
      </c>
      <c r="T886" s="51">
        <v>1</v>
      </c>
    </row>
    <row r="887" spans="1:20" s="66" customFormat="1" ht="33.75">
      <c r="A887" s="118">
        <f t="shared" si="16"/>
        <v>885</v>
      </c>
      <c r="B887" s="203" t="s">
        <v>1959</v>
      </c>
      <c r="C887" s="203" t="s">
        <v>1960</v>
      </c>
      <c r="D887" s="196" t="s">
        <v>1993</v>
      </c>
      <c r="E887" s="82">
        <v>1825000000</v>
      </c>
      <c r="F887" s="204" t="s">
        <v>371</v>
      </c>
      <c r="G887" s="205">
        <v>44805</v>
      </c>
      <c r="H887" s="205">
        <v>44835</v>
      </c>
      <c r="I887" s="119">
        <f>IFERROR(IF(Energy[[#This Row],[Start date]]="","0",DATEDIF(Energy[[#This Row],[Start date]],Energy[[#This Row],[End date]],"m")+1),"Open-ended")</f>
        <v>2</v>
      </c>
      <c r="J887" s="194" t="s">
        <v>54</v>
      </c>
      <c r="K887" s="194" t="s">
        <v>55</v>
      </c>
      <c r="L887" s="194" t="s">
        <v>98</v>
      </c>
      <c r="M887" s="194"/>
      <c r="N887" s="194" t="s">
        <v>57</v>
      </c>
      <c r="O887" s="106">
        <f>IF(Energy[[#This Row],[Currency]]="USD",E887,IF(AND(Energy[[#This Row],[Currency]]="EUR",VLOOKUP(Energy[[#This Row],[ISO]],'EXCH to USD 2022'!A:D,4,FALSE)="N"),(E887/'EXCH to USD 2022'!$F$25),E887/VLOOKUP(C887,'EXCH to USD 2022'!A:F,3,FALSE)))</f>
        <v>1825000000</v>
      </c>
      <c r="P887" s="195"/>
      <c r="Q887" s="62" t="s">
        <v>1994</v>
      </c>
      <c r="R887" s="123">
        <v>44904</v>
      </c>
      <c r="S887" s="51" t="s">
        <v>6</v>
      </c>
      <c r="T887" s="51">
        <v>1</v>
      </c>
    </row>
    <row r="888" spans="1:20" s="66" customFormat="1" ht="33.75">
      <c r="A888" s="118">
        <f t="shared" si="16"/>
        <v>886</v>
      </c>
      <c r="B888" s="109" t="s">
        <v>1959</v>
      </c>
      <c r="C888" s="109" t="s">
        <v>1960</v>
      </c>
      <c r="D888" s="193" t="s">
        <v>1995</v>
      </c>
      <c r="E888" s="83">
        <v>545000000</v>
      </c>
      <c r="F888" s="194" t="s">
        <v>371</v>
      </c>
      <c r="G888" s="121">
        <v>44774</v>
      </c>
      <c r="H888" s="121">
        <v>44896</v>
      </c>
      <c r="I888" s="119">
        <f>IFERROR(IF(Energy[[#This Row],[Start date]]="","0",DATEDIF(Energy[[#This Row],[Start date]],Energy[[#This Row],[End date]],"m")+1),"Open-ended")</f>
        <v>5</v>
      </c>
      <c r="J888" s="194" t="s">
        <v>54</v>
      </c>
      <c r="K888" s="194" t="s">
        <v>55</v>
      </c>
      <c r="L888" s="194" t="s">
        <v>98</v>
      </c>
      <c r="M888" s="194"/>
      <c r="N888" s="194" t="s">
        <v>57</v>
      </c>
      <c r="O888" s="106">
        <f>IF(Energy[[#This Row],[Currency]]="USD",E888,IF(AND(Energy[[#This Row],[Currency]]="EUR",VLOOKUP(Energy[[#This Row],[ISO]],'EXCH to USD 2022'!A:D,4,FALSE)="N"),(E888/'EXCH to USD 2022'!$F$25),E888/VLOOKUP(C888,'EXCH to USD 2022'!A:F,3,FALSE)))</f>
        <v>545000000</v>
      </c>
      <c r="P888" s="195"/>
      <c r="Q888" s="62" t="s">
        <v>1996</v>
      </c>
      <c r="R888" s="123">
        <v>44904</v>
      </c>
      <c r="S888" s="51" t="s">
        <v>6</v>
      </c>
      <c r="T888" s="51">
        <v>1</v>
      </c>
    </row>
    <row r="889" spans="1:20" s="66" customFormat="1" ht="56.25">
      <c r="A889" s="118">
        <f t="shared" si="16"/>
        <v>887</v>
      </c>
      <c r="B889" s="109" t="s">
        <v>1959</v>
      </c>
      <c r="C889" s="109" t="s">
        <v>1960</v>
      </c>
      <c r="D889" s="193" t="s">
        <v>1997</v>
      </c>
      <c r="E889" s="83">
        <v>729000000</v>
      </c>
      <c r="F889" s="194" t="s">
        <v>371</v>
      </c>
      <c r="G889" s="121">
        <v>44713</v>
      </c>
      <c r="H889" s="121">
        <v>44896</v>
      </c>
      <c r="I889" s="119">
        <f>IFERROR(IF(Energy[[#This Row],[Start date]]="","0",DATEDIF(Energy[[#This Row],[Start date]],Energy[[#This Row],[End date]],"m")+1),"Open-ended")</f>
        <v>7</v>
      </c>
      <c r="J889" s="194" t="s">
        <v>54</v>
      </c>
      <c r="K889" s="194" t="s">
        <v>55</v>
      </c>
      <c r="L889" s="194" t="s">
        <v>98</v>
      </c>
      <c r="M889" s="194"/>
      <c r="N889" s="194" t="s">
        <v>57</v>
      </c>
      <c r="O889" s="106">
        <f>IF(Energy[[#This Row],[Currency]]="USD",E889,IF(AND(Energy[[#This Row],[Currency]]="EUR",VLOOKUP(Energy[[#This Row],[ISO]],'EXCH to USD 2022'!A:D,4,FALSE)="N"),(E889/'EXCH to USD 2022'!$F$25),E889/VLOOKUP(C889,'EXCH to USD 2022'!A:F,3,FALSE)))</f>
        <v>729000000</v>
      </c>
      <c r="P889" s="195"/>
      <c r="Q889" s="62" t="s">
        <v>1998</v>
      </c>
      <c r="R889" s="123">
        <v>44904</v>
      </c>
      <c r="S889" s="51" t="s">
        <v>6</v>
      </c>
      <c r="T889" s="51">
        <v>1</v>
      </c>
    </row>
    <row r="890" spans="1:20" s="66" customFormat="1" ht="67.5">
      <c r="A890" s="118">
        <f t="shared" si="16"/>
        <v>888</v>
      </c>
      <c r="B890" s="109" t="s">
        <v>1959</v>
      </c>
      <c r="C890" s="109" t="s">
        <v>1960</v>
      </c>
      <c r="D890" s="193" t="s">
        <v>1999</v>
      </c>
      <c r="E890" s="83">
        <v>2941000000</v>
      </c>
      <c r="F890" s="194" t="s">
        <v>371</v>
      </c>
      <c r="G890" s="121">
        <v>44866</v>
      </c>
      <c r="H890" s="121">
        <v>45261</v>
      </c>
      <c r="I890" s="119">
        <f>IFERROR(IF(Energy[[#This Row],[Start date]]="","0",DATEDIF(Energy[[#This Row],[Start date]],Energy[[#This Row],[End date]],"m")+1),"Open-ended")</f>
        <v>14</v>
      </c>
      <c r="J890" s="194" t="s">
        <v>54</v>
      </c>
      <c r="K890" s="194" t="s">
        <v>55</v>
      </c>
      <c r="L890" s="194" t="s">
        <v>98</v>
      </c>
      <c r="M890" s="194"/>
      <c r="N890" s="194" t="s">
        <v>57</v>
      </c>
      <c r="O890" s="106">
        <f>IF(Energy[[#This Row],[Currency]]="USD",E890,IF(AND(Energy[[#This Row],[Currency]]="EUR",VLOOKUP(Energy[[#This Row],[ISO]],'EXCH to USD 2022'!A:D,4,FALSE)="N"),(E890/'EXCH to USD 2022'!$F$25),E890/VLOOKUP(C890,'EXCH to USD 2022'!A:F,3,FALSE)))</f>
        <v>2941000000</v>
      </c>
      <c r="P890" s="195"/>
      <c r="Q890" s="62" t="s">
        <v>2000</v>
      </c>
      <c r="R890" s="123">
        <v>44904</v>
      </c>
      <c r="S890" s="51" t="s">
        <v>6</v>
      </c>
      <c r="T890" s="51">
        <v>1</v>
      </c>
    </row>
    <row r="891" spans="1:20" s="66" customFormat="1" ht="22.5">
      <c r="A891" s="118">
        <f t="shared" si="16"/>
        <v>889</v>
      </c>
      <c r="B891" s="109" t="s">
        <v>1959</v>
      </c>
      <c r="C891" s="109" t="s">
        <v>1960</v>
      </c>
      <c r="D891" s="193" t="s">
        <v>2001</v>
      </c>
      <c r="E891" s="83">
        <v>762000000</v>
      </c>
      <c r="F891" s="194" t="s">
        <v>371</v>
      </c>
      <c r="G891" s="121">
        <v>44713</v>
      </c>
      <c r="H891" s="121">
        <v>45047</v>
      </c>
      <c r="I891" s="119">
        <f>IFERROR(IF(Energy[[#This Row],[Start date]]="","0",DATEDIF(Energy[[#This Row],[Start date]],Energy[[#This Row],[End date]],"m")+1),"Open-ended")</f>
        <v>12</v>
      </c>
      <c r="J891" s="194" t="s">
        <v>70</v>
      </c>
      <c r="K891" s="194" t="s">
        <v>55</v>
      </c>
      <c r="L891" s="194" t="s">
        <v>50</v>
      </c>
      <c r="M891" s="194"/>
      <c r="N891" s="194" t="s">
        <v>57</v>
      </c>
      <c r="O891" s="106">
        <f>IF(Energy[[#This Row],[Currency]]="USD",E891,IF(AND(Energy[[#This Row],[Currency]]="EUR",VLOOKUP(Energy[[#This Row],[ISO]],'EXCH to USD 2022'!A:D,4,FALSE)="N"),(E891/'EXCH to USD 2022'!$F$25),E891/VLOOKUP(C891,'EXCH to USD 2022'!A:F,3,FALSE)))</f>
        <v>762000000</v>
      </c>
      <c r="P891" s="195"/>
      <c r="Q891" s="62" t="s">
        <v>2002</v>
      </c>
      <c r="R891" s="123">
        <v>44904</v>
      </c>
      <c r="S891" s="51" t="s">
        <v>6</v>
      </c>
      <c r="T891" s="51">
        <v>1</v>
      </c>
    </row>
    <row r="892" spans="1:20" s="66" customFormat="1" ht="33.75">
      <c r="A892" s="118">
        <f t="shared" si="16"/>
        <v>890</v>
      </c>
      <c r="B892" s="109" t="s">
        <v>1959</v>
      </c>
      <c r="C892" s="109" t="s">
        <v>1960</v>
      </c>
      <c r="D892" s="193" t="s">
        <v>2003</v>
      </c>
      <c r="E892" s="83">
        <v>147000000</v>
      </c>
      <c r="F892" s="194" t="s">
        <v>371</v>
      </c>
      <c r="G892" s="121">
        <v>44743</v>
      </c>
      <c r="H892" s="121">
        <v>44743</v>
      </c>
      <c r="I892" s="119">
        <f>IFERROR(IF(Energy[[#This Row],[Start date]]="","0",DATEDIF(Energy[[#This Row],[Start date]],Energy[[#This Row],[End date]],"m")+1),"Open-ended")</f>
        <v>1</v>
      </c>
      <c r="J892" s="194" t="s">
        <v>70</v>
      </c>
      <c r="K892" s="194" t="s">
        <v>55</v>
      </c>
      <c r="L892" s="194" t="s">
        <v>56</v>
      </c>
      <c r="M892" s="194" t="s">
        <v>2004</v>
      </c>
      <c r="N892" s="194" t="s">
        <v>57</v>
      </c>
      <c r="O892" s="106">
        <f>IF(Energy[[#This Row],[Currency]]="USD",E892,IF(AND(Energy[[#This Row],[Currency]]="EUR",VLOOKUP(Energy[[#This Row],[ISO]],'EXCH to USD 2022'!A:D,4,FALSE)="N"),(E892/'EXCH to USD 2022'!$F$25),E892/VLOOKUP(C892,'EXCH to USD 2022'!A:F,3,FALSE)))</f>
        <v>147000000</v>
      </c>
      <c r="P892" s="195"/>
      <c r="Q892" s="62" t="s">
        <v>2005</v>
      </c>
      <c r="R892" s="123">
        <v>44904</v>
      </c>
      <c r="S892" s="51" t="s">
        <v>6</v>
      </c>
      <c r="T892" s="51">
        <v>1</v>
      </c>
    </row>
    <row r="893" spans="1:20" s="66" customFormat="1" ht="22.5">
      <c r="A893" s="118">
        <f t="shared" si="16"/>
        <v>891</v>
      </c>
      <c r="B893" s="109" t="s">
        <v>1959</v>
      </c>
      <c r="C893" s="109" t="s">
        <v>1960</v>
      </c>
      <c r="D893" s="193" t="s">
        <v>2006</v>
      </c>
      <c r="E893" s="83">
        <v>1000000000</v>
      </c>
      <c r="F893" s="194" t="s">
        <v>371</v>
      </c>
      <c r="G893" s="121">
        <v>44713</v>
      </c>
      <c r="H893" s="121">
        <v>44896</v>
      </c>
      <c r="I893" s="119">
        <f>IFERROR(IF(Energy[[#This Row],[Start date]]="","0",DATEDIF(Energy[[#This Row],[Start date]],Energy[[#This Row],[End date]],"m")+1),"Open-ended")</f>
        <v>7</v>
      </c>
      <c r="J893" s="194" t="s">
        <v>54</v>
      </c>
      <c r="K893" s="194" t="s">
        <v>55</v>
      </c>
      <c r="L893" s="194" t="s">
        <v>98</v>
      </c>
      <c r="M893" s="194"/>
      <c r="N893" s="194" t="s">
        <v>57</v>
      </c>
      <c r="O893" s="106">
        <f>IF(Energy[[#This Row],[Currency]]="USD",E893,IF(AND(Energy[[#This Row],[Currency]]="EUR",VLOOKUP(Energy[[#This Row],[ISO]],'EXCH to USD 2022'!A:D,4,FALSE)="N"),(E893/'EXCH to USD 2022'!$F$25),E893/VLOOKUP(C893,'EXCH to USD 2022'!A:F,3,FALSE)))</f>
        <v>1000000000</v>
      </c>
      <c r="P893" s="195"/>
      <c r="Q893" s="62" t="s">
        <v>2007</v>
      </c>
      <c r="R893" s="123">
        <v>44904</v>
      </c>
      <c r="S893" s="51" t="s">
        <v>6</v>
      </c>
      <c r="T893" s="51">
        <v>1</v>
      </c>
    </row>
    <row r="894" spans="1:20" s="66" customFormat="1" ht="22.5">
      <c r="A894" s="118">
        <f t="shared" si="16"/>
        <v>892</v>
      </c>
      <c r="B894" s="109" t="s">
        <v>1959</v>
      </c>
      <c r="C894" s="109" t="s">
        <v>1960</v>
      </c>
      <c r="D894" s="193" t="s">
        <v>2008</v>
      </c>
      <c r="E894" s="83">
        <v>800000000</v>
      </c>
      <c r="F894" s="194" t="s">
        <v>371</v>
      </c>
      <c r="G894" s="121">
        <v>44805</v>
      </c>
      <c r="H894" s="121">
        <v>44896</v>
      </c>
      <c r="I894" s="119">
        <f>IFERROR(IF(Energy[[#This Row],[Start date]]="","0",DATEDIF(Energy[[#This Row],[Start date]],Energy[[#This Row],[End date]],"m")+1),"Open-ended")</f>
        <v>4</v>
      </c>
      <c r="J894" s="194" t="s">
        <v>70</v>
      </c>
      <c r="K894" s="194" t="s">
        <v>55</v>
      </c>
      <c r="L894" s="194" t="s">
        <v>50</v>
      </c>
      <c r="M894" s="194"/>
      <c r="N894" s="194" t="s">
        <v>57</v>
      </c>
      <c r="O894" s="106">
        <f>IF(Energy[[#This Row],[Currency]]="USD",E894,IF(AND(Energy[[#This Row],[Currency]]="EUR",VLOOKUP(Energy[[#This Row],[ISO]],'EXCH to USD 2022'!A:D,4,FALSE)="N"),(E894/'EXCH to USD 2022'!$F$25),E894/VLOOKUP(C894,'EXCH to USD 2022'!A:F,3,FALSE)))</f>
        <v>800000000</v>
      </c>
      <c r="P894" s="195" t="s">
        <v>2009</v>
      </c>
      <c r="Q894" s="62" t="s">
        <v>2010</v>
      </c>
      <c r="R894" s="123">
        <v>44904</v>
      </c>
      <c r="S894" s="51" t="s">
        <v>6</v>
      </c>
      <c r="T894" s="51">
        <v>1</v>
      </c>
    </row>
    <row r="895" spans="1:20" s="66" customFormat="1" ht="33.75">
      <c r="A895" s="118">
        <f t="shared" si="16"/>
        <v>893</v>
      </c>
      <c r="B895" s="109" t="s">
        <v>1959</v>
      </c>
      <c r="C895" s="109" t="s">
        <v>1960</v>
      </c>
      <c r="D895" s="180" t="s">
        <v>2011</v>
      </c>
      <c r="E895" s="83">
        <v>6500000000</v>
      </c>
      <c r="F895" s="194" t="s">
        <v>371</v>
      </c>
      <c r="G895" s="121">
        <v>44621</v>
      </c>
      <c r="H895" s="121">
        <v>44652</v>
      </c>
      <c r="I895" s="119">
        <f>IFERROR(IF(Energy[[#This Row],[Start date]]="","0",DATEDIF(Energy[[#This Row],[Start date]],Energy[[#This Row],[End date]],"m")+1),"Open-ended")</f>
        <v>2</v>
      </c>
      <c r="J895" s="194" t="s">
        <v>48</v>
      </c>
      <c r="K895" s="194" t="s">
        <v>49</v>
      </c>
      <c r="L895" s="194" t="s">
        <v>50</v>
      </c>
      <c r="M895" s="194"/>
      <c r="N895" s="194" t="s">
        <v>321</v>
      </c>
      <c r="O895" s="106">
        <f>IF(Energy[[#This Row],[Currency]]="USD",E895,IF(AND(Energy[[#This Row],[Currency]]="EUR",VLOOKUP(Energy[[#This Row],[ISO]],'EXCH to USD 2022'!A:D,4,FALSE)="N"),(E895/'EXCH to USD 2022'!$F$25),E895/VLOOKUP(C895,'EXCH to USD 2022'!A:F,3,FALSE)))</f>
        <v>6500000000</v>
      </c>
      <c r="P895" s="195"/>
      <c r="Q895" s="51" t="s">
        <v>1968</v>
      </c>
      <c r="R895" s="123">
        <v>44904</v>
      </c>
      <c r="S895" s="51" t="s">
        <v>6</v>
      </c>
      <c r="T895" s="51">
        <v>1</v>
      </c>
    </row>
    <row r="896" spans="1:20" s="66" customFormat="1" ht="22.5">
      <c r="A896" s="118">
        <f t="shared" si="16"/>
        <v>894</v>
      </c>
      <c r="B896" s="109" t="s">
        <v>1959</v>
      </c>
      <c r="C896" s="109" t="s">
        <v>1960</v>
      </c>
      <c r="D896" s="183" t="s">
        <v>2012</v>
      </c>
      <c r="E896" s="50">
        <v>4500000000</v>
      </c>
      <c r="F896" s="51" t="s">
        <v>371</v>
      </c>
      <c r="G896" s="117">
        <v>44927</v>
      </c>
      <c r="H896" s="117">
        <v>45170</v>
      </c>
      <c r="I896" s="119">
        <f>IFERROR(IF(Energy[[#This Row],[Start date]]="","0",DATEDIF(Energy[[#This Row],[Start date]],Energy[[#This Row],[End date]],"m")+1),"Open-ended")</f>
        <v>9</v>
      </c>
      <c r="J896" s="51" t="s">
        <v>54</v>
      </c>
      <c r="K896" s="51" t="s">
        <v>55</v>
      </c>
      <c r="L896" s="51" t="s">
        <v>56</v>
      </c>
      <c r="M896" s="51"/>
      <c r="N896" s="194" t="s">
        <v>57</v>
      </c>
      <c r="O896" s="106">
        <f>IF(Energy[[#This Row],[Currency]]="USD",E896,IF(AND(Energy[[#This Row],[Currency]]="EUR",VLOOKUP(Energy[[#This Row],[ISO]],'EXCH to USD 2022'!A:D,4,FALSE)="N"),(E896/'EXCH to USD 2022'!$F$25),E896/VLOOKUP(C896,'EXCH to USD 2022'!A:F,3,FALSE)))</f>
        <v>4500000000</v>
      </c>
      <c r="P896" s="109"/>
      <c r="Q896" s="51" t="s">
        <v>2013</v>
      </c>
      <c r="R896" s="123">
        <v>45009</v>
      </c>
      <c r="S896" s="51" t="s">
        <v>6</v>
      </c>
      <c r="T896" s="51">
        <v>2</v>
      </c>
    </row>
    <row r="897" spans="1:20" s="66" customFormat="1" ht="142.5" customHeight="1">
      <c r="A897" s="118">
        <f t="shared" si="16"/>
        <v>895</v>
      </c>
      <c r="B897" s="109" t="s">
        <v>2014</v>
      </c>
      <c r="C897" s="109" t="s">
        <v>2015</v>
      </c>
      <c r="D897" s="108" t="s">
        <v>2016</v>
      </c>
      <c r="E897" s="50">
        <v>36000000000</v>
      </c>
      <c r="F897" s="51" t="s">
        <v>2017</v>
      </c>
      <c r="G897" s="117">
        <v>44866</v>
      </c>
      <c r="H897" s="117">
        <v>45352</v>
      </c>
      <c r="I897" s="119">
        <f>IFERROR(IF(Energy[[#This Row],[Start date]]="","0",DATEDIF(Energy[[#This Row],[Start date]],Energy[[#This Row],[End date]],"m")+1),"Open-ended")</f>
        <v>17</v>
      </c>
      <c r="J897" s="54" t="s">
        <v>70</v>
      </c>
      <c r="K897" s="54" t="s">
        <v>55</v>
      </c>
      <c r="L897" s="54" t="s">
        <v>56</v>
      </c>
      <c r="M897" s="54" t="s">
        <v>2018</v>
      </c>
      <c r="N897" s="51" t="s">
        <v>57</v>
      </c>
      <c r="O897" s="106">
        <f>IF(Energy[[#This Row],[Currency]]="USD",E897,IF(AND(Energy[[#This Row],[Currency]]="EUR",VLOOKUP(Energy[[#This Row],[ISO]],'EXCH to USD 2022'!A:D,4,FALSE)="N"),(E897/'EXCH to USD 2022'!$F$25),E897/VLOOKUP(C897,'EXCH to USD 2022'!A:F,3,FALSE)))</f>
        <v>2199047436.5544271</v>
      </c>
      <c r="P897" s="51" t="s">
        <v>2019</v>
      </c>
      <c r="Q897" s="51" t="s">
        <v>2020</v>
      </c>
      <c r="R897" s="153">
        <v>45034</v>
      </c>
      <c r="S897" s="51" t="s">
        <v>22</v>
      </c>
      <c r="T897" s="51">
        <v>2</v>
      </c>
    </row>
    <row r="898" spans="1:20" s="66" customFormat="1" ht="78.75">
      <c r="A898" s="118">
        <f t="shared" si="16"/>
        <v>896</v>
      </c>
      <c r="B898" s="109" t="s">
        <v>2014</v>
      </c>
      <c r="C898" s="109" t="s">
        <v>2015</v>
      </c>
      <c r="D898" s="108" t="s">
        <v>2021</v>
      </c>
      <c r="E898" s="50">
        <v>6592411639</v>
      </c>
      <c r="F898" s="51" t="s">
        <v>2017</v>
      </c>
      <c r="G898" s="117">
        <v>44652</v>
      </c>
      <c r="H898" s="117">
        <v>44743</v>
      </c>
      <c r="I898" s="119">
        <f>IFERROR(IF(Energy[[#This Row],[Start date]]="","0",DATEDIF(Energy[[#This Row],[Start date]],Energy[[#This Row],[End date]],"m")+1),"Open-ended")</f>
        <v>4</v>
      </c>
      <c r="J898" s="54" t="s">
        <v>48</v>
      </c>
      <c r="K898" s="54" t="s">
        <v>49</v>
      </c>
      <c r="L898" s="54" t="s">
        <v>50</v>
      </c>
      <c r="M898" s="54"/>
      <c r="N898" s="51" t="s">
        <v>2022</v>
      </c>
      <c r="O898" s="106">
        <f>IF(Energy[[#This Row],[Currency]]="USD",E898,IF(AND(Energy[[#This Row],[Currency]]="EUR",VLOOKUP(Energy[[#This Row],[ISO]],'EXCH to USD 2022'!A:D,4,FALSE)="N"),(E898/'EXCH to USD 2022'!$F$25),E898/VLOOKUP(C898,'EXCH to USD 2022'!A:F,3,FALSE)))</f>
        <v>402695164.3181811</v>
      </c>
      <c r="P898" s="51" t="s">
        <v>2023</v>
      </c>
      <c r="Q898" s="51" t="s">
        <v>2024</v>
      </c>
      <c r="R898" s="153">
        <v>44956</v>
      </c>
      <c r="S898" s="51" t="s">
        <v>22</v>
      </c>
      <c r="T898" s="51">
        <v>2</v>
      </c>
    </row>
    <row r="901" spans="1:20" ht="12.75" customHeight="1">
      <c r="E901" s="86"/>
    </row>
    <row r="902" spans="1:20" ht="12.75" customHeight="1">
      <c r="E902" s="86"/>
      <c r="N902" s="93"/>
    </row>
    <row r="903" spans="1:20" ht="12.75" customHeight="1">
      <c r="F903" s="102"/>
    </row>
    <row r="904" spans="1:20" ht="12.75" customHeight="1">
      <c r="F904" s="102"/>
    </row>
    <row r="905" spans="1:20" ht="12.75" customHeight="1">
      <c r="F905" s="102"/>
    </row>
    <row r="908" spans="1:20" ht="12.75" customHeight="1">
      <c r="E908" s="52"/>
    </row>
    <row r="909" spans="1:20" ht="12.75" customHeight="1">
      <c r="E909" s="52"/>
    </row>
  </sheetData>
  <sheetProtection formatCells="0" formatColumns="0" formatRows="0" insertRows="0" insertHyperlinks="0" deleteRows="0" sort="0" autoFilter="0" pivotTables="0"/>
  <mergeCells count="3">
    <mergeCell ref="A1:C1"/>
    <mergeCell ref="P1:T1"/>
    <mergeCell ref="D1:L1"/>
  </mergeCells>
  <phoneticPr fontId="6" type="noConversion"/>
  <conditionalFormatting sqref="A726:A727">
    <cfRule type="duplicateValues" dxfId="102" priority="127"/>
  </conditionalFormatting>
  <conditionalFormatting sqref="A728:A730">
    <cfRule type="duplicateValues" dxfId="101" priority="126"/>
  </conditionalFormatting>
  <conditionalFormatting sqref="A732:A733">
    <cfRule type="duplicateValues" dxfId="100" priority="125"/>
  </conditionalFormatting>
  <conditionalFormatting sqref="A746:A747">
    <cfRule type="duplicateValues" dxfId="99" priority="124"/>
  </conditionalFormatting>
  <conditionalFormatting sqref="A750:A751">
    <cfRule type="duplicateValues" dxfId="98" priority="123"/>
  </conditionalFormatting>
  <conditionalFormatting sqref="A757:A758">
    <cfRule type="duplicateValues" dxfId="97" priority="121"/>
  </conditionalFormatting>
  <conditionalFormatting sqref="A767:A768">
    <cfRule type="duplicateValues" dxfId="96" priority="120"/>
  </conditionalFormatting>
  <conditionalFormatting sqref="A771:A772">
    <cfRule type="duplicateValues" dxfId="95" priority="119"/>
  </conditionalFormatting>
  <conditionalFormatting sqref="A773">
    <cfRule type="duplicateValues" dxfId="94" priority="118"/>
  </conditionalFormatting>
  <conditionalFormatting sqref="A774:A775">
    <cfRule type="duplicateValues" dxfId="93" priority="117"/>
  </conditionalFormatting>
  <conditionalFormatting sqref="A776">
    <cfRule type="duplicateValues" dxfId="92" priority="116"/>
  </conditionalFormatting>
  <conditionalFormatting sqref="A777:A778">
    <cfRule type="duplicateValues" dxfId="91" priority="115"/>
  </conditionalFormatting>
  <conditionalFormatting sqref="A784">
    <cfRule type="duplicateValues" dxfId="90" priority="113"/>
  </conditionalFormatting>
  <conditionalFormatting sqref="A786:A787">
    <cfRule type="duplicateValues" dxfId="89" priority="112"/>
  </conditionalFormatting>
  <conditionalFormatting sqref="A788">
    <cfRule type="duplicateValues" dxfId="88" priority="111"/>
  </conditionalFormatting>
  <conditionalFormatting sqref="A789">
    <cfRule type="duplicateValues" dxfId="87" priority="110"/>
  </conditionalFormatting>
  <conditionalFormatting sqref="A790">
    <cfRule type="duplicateValues" dxfId="86" priority="109"/>
  </conditionalFormatting>
  <conditionalFormatting sqref="A802">
    <cfRule type="duplicateValues" dxfId="85" priority="107"/>
  </conditionalFormatting>
  <conditionalFormatting sqref="A803:A804">
    <cfRule type="duplicateValues" dxfId="84" priority="106"/>
  </conditionalFormatting>
  <conditionalFormatting sqref="A809">
    <cfRule type="duplicateValues" dxfId="83" priority="105"/>
  </conditionalFormatting>
  <conditionalFormatting sqref="A810:A811">
    <cfRule type="duplicateValues" dxfId="82" priority="104"/>
  </conditionalFormatting>
  <conditionalFormatting sqref="A817">
    <cfRule type="duplicateValues" dxfId="81" priority="103"/>
  </conditionalFormatting>
  <conditionalFormatting sqref="A818:A819">
    <cfRule type="duplicateValues" dxfId="80" priority="102"/>
  </conditionalFormatting>
  <conditionalFormatting sqref="A825:A828">
    <cfRule type="duplicateValues" dxfId="79" priority="328"/>
  </conditionalFormatting>
  <conditionalFormatting sqref="A829">
    <cfRule type="duplicateValues" dxfId="78" priority="454"/>
  </conditionalFormatting>
  <conditionalFormatting sqref="A854">
    <cfRule type="duplicateValues" dxfId="77" priority="437"/>
  </conditionalFormatting>
  <conditionalFormatting sqref="D339:D340">
    <cfRule type="duplicateValues" dxfId="76" priority="89"/>
  </conditionalFormatting>
  <conditionalFormatting sqref="D341">
    <cfRule type="duplicateValues" dxfId="75" priority="88"/>
  </conditionalFormatting>
  <conditionalFormatting sqref="E626:E630 E209:E244 E633:E636 E639 E691 E727:E733 E802:E809 E755:E779 E781:E789 E791:E792 E816:E820 E812:E814 E825:E838 E641:E670 E840:E896 E157:E160 E162:E165 E167:E202 E38:E41 E63:E66 E3:E36 E280:E293 E300:E302 E312:E318 E507:E593 E673:E675 E677:E680 E683 E693:E707 E709:E725 E739:E752 E246 E257:E274 E44:E57 E75 E140:E155 E320:E324 E327:E373 E411:E413 E415:E421 E79:E80 E82 E84:E85 E425:E493 E95:E138">
    <cfRule type="expression" dxfId="74" priority="87">
      <formula>_xlfn.ISFORMULA($E3)</formula>
    </cfRule>
  </conditionalFormatting>
  <conditionalFormatting sqref="E325">
    <cfRule type="expression" dxfId="73" priority="83">
      <formula>_xlfn.ISFORMULA($E325)</formula>
    </cfRule>
  </conditionalFormatting>
  <conditionalFormatting sqref="D326">
    <cfRule type="duplicateValues" dxfId="72" priority="82"/>
  </conditionalFormatting>
  <conditionalFormatting sqref="E326">
    <cfRule type="expression" dxfId="71" priority="81">
      <formula>_xlfn.ISFORMULA($E326)</formula>
    </cfRule>
  </conditionalFormatting>
  <conditionalFormatting sqref="D374:D389 D391:D410">
    <cfRule type="duplicateValues" dxfId="70" priority="80"/>
  </conditionalFormatting>
  <conditionalFormatting sqref="E374:E410">
    <cfRule type="expression" dxfId="69" priority="79">
      <formula>_xlfn.ISFORMULA($E374)</formula>
    </cfRule>
  </conditionalFormatting>
  <conditionalFormatting sqref="D619">
    <cfRule type="duplicateValues" dxfId="68" priority="78"/>
  </conditionalFormatting>
  <conditionalFormatting sqref="D631:D632">
    <cfRule type="duplicateValues" dxfId="67" priority="77"/>
  </conditionalFormatting>
  <conditionalFormatting sqref="E631:E632">
    <cfRule type="expression" dxfId="66" priority="76">
      <formula>_xlfn.ISFORMULA($E631)</formula>
    </cfRule>
  </conditionalFormatting>
  <conditionalFormatting sqref="D640">
    <cfRule type="duplicateValues" dxfId="65" priority="75"/>
  </conditionalFormatting>
  <conditionalFormatting sqref="E640">
    <cfRule type="expression" dxfId="64" priority="74">
      <formula>_xlfn.ISFORMULA($E640)</formula>
    </cfRule>
  </conditionalFormatting>
  <conditionalFormatting sqref="E637">
    <cfRule type="expression" dxfId="63" priority="73">
      <formula>_xlfn.ISFORMULA($E637)</formula>
    </cfRule>
  </conditionalFormatting>
  <conditionalFormatting sqref="E686">
    <cfRule type="expression" dxfId="62" priority="72">
      <formula>_xlfn.ISFORMULA($E686)</formula>
    </cfRule>
  </conditionalFormatting>
  <conditionalFormatting sqref="E726">
    <cfRule type="expression" dxfId="61" priority="71">
      <formula>_xlfn.ISFORMULA($E726)</formula>
    </cfRule>
  </conditionalFormatting>
  <conditionalFormatting sqref="D734:D736">
    <cfRule type="duplicateValues" dxfId="60" priority="70"/>
  </conditionalFormatting>
  <conditionalFormatting sqref="E734:E736">
    <cfRule type="expression" dxfId="59" priority="69">
      <formula>_xlfn.ISFORMULA($E734)</formula>
    </cfRule>
  </conditionalFormatting>
  <conditionalFormatting sqref="A752:A754">
    <cfRule type="duplicateValues" dxfId="58" priority="739"/>
  </conditionalFormatting>
  <conditionalFormatting sqref="A792:A801">
    <cfRule type="duplicateValues" dxfId="57" priority="768"/>
  </conditionalFormatting>
  <conditionalFormatting sqref="D793">
    <cfRule type="duplicateValues" dxfId="56" priority="68"/>
  </conditionalFormatting>
  <conditionalFormatting sqref="E793:E795">
    <cfRule type="expression" dxfId="55" priority="67">
      <formula>_xlfn.ISFORMULA($E793)</formula>
    </cfRule>
  </conditionalFormatting>
  <conditionalFormatting sqref="E796:E801">
    <cfRule type="expression" dxfId="54" priority="66">
      <formula>_xlfn.ISFORMULA($E796)</formula>
    </cfRule>
  </conditionalFormatting>
  <conditionalFormatting sqref="A779:A781">
    <cfRule type="duplicateValues" dxfId="53" priority="799"/>
  </conditionalFormatting>
  <conditionalFormatting sqref="E780">
    <cfRule type="expression" dxfId="52" priority="65">
      <formula>_xlfn.ISFORMULA($E780)</formula>
    </cfRule>
  </conditionalFormatting>
  <conditionalFormatting sqref="D790">
    <cfRule type="duplicateValues" dxfId="51" priority="64"/>
  </conditionalFormatting>
  <conditionalFormatting sqref="E790">
    <cfRule type="expression" dxfId="50" priority="63">
      <formula>_xlfn.ISFORMULA($E790)</formula>
    </cfRule>
  </conditionalFormatting>
  <conditionalFormatting sqref="E815">
    <cfRule type="expression" dxfId="49" priority="62">
      <formula>_xlfn.ISFORMULA($E815)</formula>
    </cfRule>
  </conditionalFormatting>
  <conditionalFormatting sqref="E811">
    <cfRule type="expression" dxfId="48" priority="61">
      <formula>_xlfn.ISFORMULA($E811)</formula>
    </cfRule>
  </conditionalFormatting>
  <conditionalFormatting sqref="E810">
    <cfRule type="expression" dxfId="47" priority="58">
      <formula>_xlfn.ISFORMULA($E810)</formula>
    </cfRule>
  </conditionalFormatting>
  <conditionalFormatting sqref="D839">
    <cfRule type="duplicateValues" dxfId="46" priority="57"/>
  </conditionalFormatting>
  <conditionalFormatting sqref="E839">
    <cfRule type="expression" dxfId="45" priority="56">
      <formula>_xlfn.ISFORMULA($E839)</formula>
    </cfRule>
  </conditionalFormatting>
  <conditionalFormatting sqref="D860:D862">
    <cfRule type="duplicateValues" dxfId="44" priority="54"/>
  </conditionalFormatting>
  <conditionalFormatting sqref="E738">
    <cfRule type="expression" dxfId="43" priority="53">
      <formula>_xlfn.ISFORMULA($E738)</formula>
    </cfRule>
  </conditionalFormatting>
  <conditionalFormatting sqref="D166">
    <cfRule type="duplicateValues" dxfId="42" priority="48"/>
  </conditionalFormatting>
  <conditionalFormatting sqref="E37">
    <cfRule type="expression" dxfId="41" priority="47">
      <formula>_xlfn.ISFORMULA($E37)</formula>
    </cfRule>
  </conditionalFormatting>
  <conditionalFormatting sqref="E42:E43">
    <cfRule type="expression" dxfId="40" priority="46">
      <formula>_xlfn.ISFORMULA($E42)</formula>
    </cfRule>
  </conditionalFormatting>
  <conditionalFormatting sqref="D42:D43">
    <cfRule type="duplicateValues" dxfId="39" priority="45"/>
  </conditionalFormatting>
  <conditionalFormatting sqref="E58:E62">
    <cfRule type="expression" dxfId="38" priority="44">
      <formula>_xlfn.ISFORMULA($E58)</formula>
    </cfRule>
  </conditionalFormatting>
  <conditionalFormatting sqref="E69">
    <cfRule type="expression" dxfId="37" priority="43">
      <formula>_xlfn.ISFORMULA($E69)</formula>
    </cfRule>
  </conditionalFormatting>
  <conditionalFormatting sqref="E139">
    <cfRule type="expression" dxfId="36" priority="40">
      <formula>_xlfn.ISFORMULA($E139)</formula>
    </cfRule>
  </conditionalFormatting>
  <conditionalFormatting sqref="E156">
    <cfRule type="expression" dxfId="35" priority="39">
      <formula>_xlfn.ISFORMULA($E156)</formula>
    </cfRule>
  </conditionalFormatting>
  <conditionalFormatting sqref="D161">
    <cfRule type="duplicateValues" dxfId="34" priority="38"/>
  </conditionalFormatting>
  <conditionalFormatting sqref="E161">
    <cfRule type="expression" dxfId="33" priority="37">
      <formula>_xlfn.ISFORMULA($E161)</formula>
    </cfRule>
  </conditionalFormatting>
  <conditionalFormatting sqref="E166">
    <cfRule type="expression" dxfId="32" priority="36">
      <formula>_xlfn.ISFORMULA($E166)</formula>
    </cfRule>
  </conditionalFormatting>
  <conditionalFormatting sqref="E294:E299">
    <cfRule type="expression" dxfId="31" priority="35">
      <formula>_xlfn.ISFORMULA($E294)</formula>
    </cfRule>
  </conditionalFormatting>
  <conditionalFormatting sqref="E303:E311">
    <cfRule type="expression" dxfId="30" priority="34">
      <formula>_xlfn.ISFORMULA($E303)</formula>
    </cfRule>
  </conditionalFormatting>
  <conditionalFormatting sqref="D624:D625">
    <cfRule type="duplicateValues" dxfId="29" priority="33"/>
  </conditionalFormatting>
  <conditionalFormatting sqref="E671:E672">
    <cfRule type="expression" dxfId="28" priority="31">
      <formula>_xlfn.ISFORMULA($E671)</formula>
    </cfRule>
  </conditionalFormatting>
  <conditionalFormatting sqref="E676">
    <cfRule type="expression" dxfId="27" priority="30">
      <formula>_xlfn.ISFORMULA($E676)</formula>
    </cfRule>
  </conditionalFormatting>
  <conditionalFormatting sqref="E681:E682">
    <cfRule type="expression" dxfId="26" priority="29">
      <formula>_xlfn.ISFORMULA($E681)</formula>
    </cfRule>
  </conditionalFormatting>
  <conditionalFormatting sqref="D690">
    <cfRule type="duplicateValues" dxfId="25" priority="28"/>
  </conditionalFormatting>
  <conditionalFormatting sqref="E690">
    <cfRule type="expression" dxfId="24" priority="27">
      <formula>_xlfn.ISFORMULA($E690)</formula>
    </cfRule>
  </conditionalFormatting>
  <conditionalFormatting sqref="D692">
    <cfRule type="duplicateValues" dxfId="23" priority="26"/>
  </conditionalFormatting>
  <conditionalFormatting sqref="E692">
    <cfRule type="expression" dxfId="22" priority="25">
      <formula>_xlfn.ISFORMULA($E692)</formula>
    </cfRule>
  </conditionalFormatting>
  <conditionalFormatting sqref="D708">
    <cfRule type="duplicateValues" dxfId="21" priority="23"/>
  </conditionalFormatting>
  <conditionalFormatting sqref="E708">
    <cfRule type="expression" dxfId="20" priority="21">
      <formula>_xlfn.ISFORMULA($E708)</formula>
    </cfRule>
  </conditionalFormatting>
  <conditionalFormatting sqref="E245">
    <cfRule type="expression" dxfId="19" priority="18">
      <formula>_xlfn.ISFORMULA($E245)</formula>
    </cfRule>
  </conditionalFormatting>
  <conditionalFormatting sqref="D638">
    <cfRule type="duplicateValues" dxfId="18" priority="17"/>
  </conditionalFormatting>
  <conditionalFormatting sqref="E638">
    <cfRule type="expression" dxfId="17" priority="16">
      <formula>_xlfn.ISFORMULA($E638)</formula>
    </cfRule>
  </conditionalFormatting>
  <conditionalFormatting sqref="D70:D73">
    <cfRule type="duplicateValues" dxfId="16" priority="1466"/>
  </conditionalFormatting>
  <conditionalFormatting sqref="D142:D144">
    <cfRule type="duplicateValues" dxfId="15" priority="1506"/>
  </conditionalFormatting>
  <conditionalFormatting sqref="D737">
    <cfRule type="duplicateValues" dxfId="14" priority="13"/>
  </conditionalFormatting>
  <conditionalFormatting sqref="E737">
    <cfRule type="expression" dxfId="13" priority="12">
      <formula>_xlfn.ISFORMULA($E737)</formula>
    </cfRule>
  </conditionalFormatting>
  <conditionalFormatting sqref="E319">
    <cfRule type="expression" dxfId="12" priority="11">
      <formula>_xlfn.ISFORMULA($E319)</formula>
    </cfRule>
  </conditionalFormatting>
  <conditionalFormatting sqref="D411:D425">
    <cfRule type="duplicateValues" dxfId="11" priority="10"/>
  </conditionalFormatting>
  <conditionalFormatting sqref="D755:D789 D691 D510:D593 D202 D124:D138 D699 D701:D707 D850:D851 D854:D859 D430:D433 D150 D155:D160 D152 D3:D5 D626:D630 D8:D41 D209:D267 D327:D338 D426:D428 D633:D637 D641:D679 D739:D752 D69 D802:D820 D791:D792 D825:D837 D863:D876 D162:D165 D167:D192 D74:D85 D140:D141 D693:D696 D709:D733 D145:D147 D639 D44:D66 D436:D437 D300:D325 D342:D373 D95:D121">
    <cfRule type="duplicateValues" dxfId="10" priority="1511"/>
  </conditionalFormatting>
  <conditionalFormatting sqref="D485:D506">
    <cfRule type="duplicateValues" dxfId="9" priority="8"/>
  </conditionalFormatting>
  <conditionalFormatting sqref="D390">
    <cfRule type="duplicateValues" dxfId="8" priority="7"/>
  </conditionalFormatting>
  <conditionalFormatting sqref="E74">
    <cfRule type="expression" dxfId="7" priority="6">
      <formula>_xlfn.ISFORMULA($E74)</formula>
    </cfRule>
  </conditionalFormatting>
  <conditionalFormatting sqref="E76">
    <cfRule type="expression" dxfId="6" priority="5">
      <formula>_xlfn.ISFORMULA($E76)</formula>
    </cfRule>
  </conditionalFormatting>
  <conditionalFormatting sqref="E77">
    <cfRule type="expression" dxfId="5" priority="4">
      <formula>_xlfn.ISFORMULA($E77)</formula>
    </cfRule>
  </conditionalFormatting>
  <conditionalFormatting sqref="E78">
    <cfRule type="expression" dxfId="4" priority="3">
      <formula>_xlfn.ISFORMULA($E78)</formula>
    </cfRule>
  </conditionalFormatting>
  <conditionalFormatting sqref="E81">
    <cfRule type="expression" dxfId="3" priority="2">
      <formula>_xlfn.ISFORMULA($E81)</formula>
    </cfRule>
  </conditionalFormatting>
  <conditionalFormatting sqref="E83">
    <cfRule type="expression" dxfId="2" priority="1">
      <formula>_xlfn.ISFORMULA($E83)</formula>
    </cfRule>
  </conditionalFormatting>
  <conditionalFormatting sqref="A3:A898">
    <cfRule type="duplicateValues" dxfId="1" priority="1640"/>
  </conditionalFormatting>
  <dataValidations count="5">
    <dataValidation type="list" allowBlank="1" showInputMessage="1" showErrorMessage="1" sqref="J455:J456 J690:J1048576 J477:J480 J451 J453 J507:J686 J487:J488 J461:J462 J446 J459 J466 J474 J484 J490 J492:J493 J496:J499 J503 J108:J444 J3:J105" xr:uid="{5242DD73-4F6C-410B-B761-D203C1357F30}">
      <formula1>support_list</formula1>
    </dataValidation>
    <dataValidation errorStyle="warning" allowBlank="1" showInputMessage="1" showErrorMessage="1" errorTitle="Incorrect input" error="Incorrect input" sqref="P817 M802:M817" xr:uid="{F2A32DD4-91D1-458A-B028-CCFA15C84207}"/>
    <dataValidation type="list" allowBlank="1" showInputMessage="1" showErrorMessage="1" sqref="K507:K593 K624:K680 K825:K1048576 K802:K820 K69 P408:P409 K3:K66 K272:K274 K276:K293 K690:K737 K739:K793 K209:K267 K110:K121 K492:K493 K455 K451 K453 K487 K74:K85 K95:K105 K300:K441 K123:K202" xr:uid="{91CFCDD8-7CBB-4754-B13C-1EA0CD316ABC}">
      <formula1>mechanism_list_data</formula1>
    </dataValidation>
    <dataValidation type="list" allowBlank="1" showInputMessage="1" showErrorMessage="1" sqref="K122 K203:K208 K294:K299 K618:K622 K681:K686 K738 K67:K68 K794:K801 K821:K824 K70:K73 K275 K268:K271 K86:K88 K91:K94" xr:uid="{F31A1ACB-244F-4AF2-8F75-466FAB1E146F}">
      <formula1>mechanism_list</formula1>
    </dataValidation>
    <dataValidation type="list" allowBlank="1" showInputMessage="1" showErrorMessage="1" sqref="L825:L1048576 L507:L593 L709:L737 L426:L433 L327:L373 L626:L630 L633:L639 L641:L680 L802:L820 L209:L253 L110:L121 L272:L274 L276:L293 L300:L325 L691:L707 L95:L106 L739:L792 L255:L267 L3:L57 L436 L74:L85 L123:L202" xr:uid="{41D58625-0995-478A-9255-FF5DF847F894}">
      <formula1>#REF!</formula1>
    </dataValidation>
  </dataValidations>
  <hyperlinks>
    <hyperlink ref="Q626" r:id="rId1" xr:uid="{2676935F-1826-48A9-A96B-B73986001EC8}"/>
    <hyperlink ref="Q262" r:id="rId2" xr:uid="{11B0214F-9DBE-4452-9324-0F1DD37B7B3A}"/>
    <hyperlink ref="Q180" r:id="rId3" xr:uid="{523BD469-AF1C-4221-871A-323D55176899}"/>
    <hyperlink ref="Q100" r:id="rId4" xr:uid="{366EE599-BF16-4010-9BCD-00882933900F}"/>
    <hyperlink ref="Q117" r:id="rId5" xr:uid="{970C7DA6-9076-4D25-A72C-A0447A540E3D}"/>
    <hyperlink ref="Q198" r:id="rId6" xr:uid="{121BB2DA-EF32-492A-9421-CA747D47BC3B}"/>
    <hyperlink ref="Q199" r:id="rId7" xr:uid="{63A33081-52BA-46F3-841B-DD0228CC35A9}"/>
    <hyperlink ref="Q201" r:id="rId8" xr:uid="{CE2F9449-038E-4A1B-9FEA-9F8171879B32}"/>
    <hyperlink ref="Q726" r:id="rId9" xr:uid="{269D1CDD-910D-43F7-B5E5-9A984E7906FF}"/>
    <hyperlink ref="Q723" r:id="rId10" xr:uid="{0F963952-51E4-4BF3-B630-6E150DC1C43F}"/>
    <hyperlink ref="Q877" r:id="rId11" xr:uid="{0AC5AB05-06D3-4029-BA91-74981501C939}"/>
    <hyperlink ref="Q155" r:id="rId12" xr:uid="{013C0CA9-404B-4E87-923F-F5748F5AC497}"/>
    <hyperlink ref="Q855" r:id="rId13" location=":~:text=S%C3%A4nkt%20skatt%20p%C3%A5%20bensin%20och,ska%20g%C3%A4lla%20i%20tre%20%C3%A5r." xr:uid="{969314E8-D5CA-4425-A63D-A45B82135FB8}"/>
    <hyperlink ref="Q426" r:id="rId14" xr:uid="{3D05EC70-D7E9-4F3A-BDAE-0981F93D4BA7}"/>
    <hyperlink ref="Q882" r:id="rId15" xr:uid="{6E54628A-3DC0-4C1C-8824-3267E6EC13A8}"/>
    <hyperlink ref="Q883" r:id="rId16" xr:uid="{193D10C8-CD74-4E61-84F9-640D0FC7D8E8}"/>
    <hyperlink ref="Q884" r:id="rId17" xr:uid="{6D572AD2-9797-4E81-AF32-955F4F956BA2}"/>
    <hyperlink ref="Q885" r:id="rId18" location=":~:text=What%20is%20an%20Act%20115,or%20before%20December%2031%2C%202022" xr:uid="{39AB04FE-7A70-461D-925F-075C01B70805}"/>
    <hyperlink ref="Q886" r:id="rId19" xr:uid="{401B19D2-49B3-476A-9340-15416CED6FE4}"/>
    <hyperlink ref="Q887" r:id="rId20" xr:uid="{83466556-7E25-4512-A28C-6E209EDFD04B}"/>
    <hyperlink ref="Q888" r:id="rId21" xr:uid="{86FCDC86-A3DD-49C8-A64A-0BE1C9AC3DB4}"/>
    <hyperlink ref="Q889" r:id="rId22" location=":~:text=The%20%24850%20relief%20payment%20is%20available%20whether%20or%20not%20Maine,return%20by%20October%2031%2C%202022" xr:uid="{17342B21-AE21-4F48-A87B-92200BD6F443}"/>
    <hyperlink ref="Q890" r:id="rId23" location=":~:text=The%20administration%20said%20eligible%20taxpayers,could%20get%20about%20%24350%20back" xr:uid="{3788CF6D-A719-44E6-8E1B-7FB34068AE74}"/>
    <hyperlink ref="Q891" r:id="rId24" xr:uid="{AFA820A3-EBAD-4031-81B6-96BFC4F9FD83}"/>
    <hyperlink ref="Q892" r:id="rId25" xr:uid="{EB489151-1F0D-44EC-A8C7-55876FE6C2DD}"/>
    <hyperlink ref="Q893" r:id="rId26" xr:uid="{C3F04F8A-00CE-4A7C-A503-6101A18955E3}"/>
    <hyperlink ref="Q894" r:id="rId27" xr:uid="{12F7A9FD-188C-42BA-B150-2FECBEBB4EEC}"/>
    <hyperlink ref="Q307" r:id="rId28" display="https://assets.publishing.service.gov.uk/government/uploads/system/uploads/attachment_data/file/1118417/CCS1022065440-001_SECURE_HMT_Autumn_Statement_November_2022_Web_accessible__1_.pdf_x000a__x000a_https://obr.uk/download/economic-and-fiscal-outlook-march-2023/?tmstv=1683896421" xr:uid="{FE52E1AF-046F-4F14-B298-FA0DF12BF9A0}"/>
    <hyperlink ref="Q308" r:id="rId29" display="https://assets.publishing.service.gov.uk/government/uploads/system/uploads/attachment_data/file/1118417/CCS1022065440-001_SECURE_HMT_Autumn_Statement_November_2022_Web_accessible__1_.pdf_x000a__x000a_https://obr.uk/download/economic-and-fiscal-outlook-march-2023/?tmstv=1683896421" xr:uid="{075B9AFE-975A-4942-9B9B-F3AF3D9EBA65}"/>
    <hyperlink ref="Q858" r:id="rId30" xr:uid="{D07E7F3A-8E77-4D96-9FBD-A348299F5344}"/>
    <hyperlink ref="Q436" r:id="rId31" xr:uid="{C1DE8501-F93D-4883-ADC1-A96DAE21EC5B}"/>
    <hyperlink ref="Q84" r:id="rId32" xr:uid="{21376E58-24D6-44CA-9F93-056EC3F49018}"/>
    <hyperlink ref="Q895" r:id="rId33" xr:uid="{DEC01AA0-0B15-47F5-BD4A-9F583CE13B5B}"/>
    <hyperlink ref="Q229" r:id="rId34" display="https://ec.europa.eu/commission/presscorner/detail/en/ip_22_3390" xr:uid="{64D0CEE2-7EBE-4AB1-A75B-4D9C9583D383}"/>
    <hyperlink ref="Q222" r:id="rId35" xr:uid="{EF39F732-29C0-41F3-9DBD-63D854B6257D}"/>
    <hyperlink ref="Q210" r:id="rId36" xr:uid="{5876BA8D-FD5A-4F69-9FDC-E02EFFA74FD3}"/>
    <hyperlink ref="Q231" r:id="rId37" display="https://www.boe.es/buscar/act.php?id=BOE-A-2022-10557" xr:uid="{F8005E4F-8317-4246-B90C-D50FD4CA42E1}"/>
    <hyperlink ref="Q225" r:id="rId38" display="https://www.boe.es/buscar/act.php?id=BOE-A-2022-10557" xr:uid="{247BA2F8-4F25-476B-89E2-8349213DCAFD}"/>
    <hyperlink ref="Q226" r:id="rId39" display="https://www.boe.es/buscar/act.php?id=BOE-A-2022-10557" xr:uid="{BEF5C282-2C7D-429A-838E-C59D13814135}"/>
    <hyperlink ref="Q227" r:id="rId40" display="https://www.boe.es/buscar/act.php?id=BOE-A-2022-10557" xr:uid="{0CF64047-F39F-4546-8F83-E7FC75F975B5}"/>
    <hyperlink ref="Q232" r:id="rId41" display="https://www.boe.es/buscar/act.php?id=BOE-A-2022-10557" xr:uid="{41C2ADE6-5C10-4B62-97CE-B9EA3AEF3EAE}"/>
    <hyperlink ref="Q74" r:id="rId42" display="https://www.lecho.be/entreprises/energie/la-prolongation-du-tarif-social-pour-l-energie-tend-un-peu-plus-les-fournisseurs/10336156.html" xr:uid="{3258ACE4-DD38-411B-A202-7FB10AAD2B5A}"/>
    <hyperlink ref="Q118" r:id="rId43" display="https://news.gov.bc.ca/releases/2022PREM0056-001348" xr:uid="{CB33EFA3-28E1-4362-A504-60D807607AF0}"/>
    <hyperlink ref="Q265" r:id="rId44" xr:uid="{C27B2C8D-09D7-43CD-B6A6-C51EE1603DA8}"/>
    <hyperlink ref="Q75" r:id="rId45" xr:uid="{5049A5FD-BC0B-42E6-AB00-8DE10F227B04}"/>
    <hyperlink ref="Q78" r:id="rId46" xr:uid="{7E4C8656-CE1A-4BAE-825D-72AC6E697FB3}"/>
    <hyperlink ref="Q172" r:id="rId47" display="https://dserver.bundestag.de/btd/20/040/2004096.pdf" xr:uid="{659A5BB1-42BE-4755-AFAD-D11E4E82F830}"/>
    <hyperlink ref="Q175" r:id="rId48" xr:uid="{4182EC29-5530-4677-82B6-A0554995A8FE}"/>
    <hyperlink ref="Q176" r:id="rId49" xr:uid="{253E0374-D95A-415B-95BD-D58980110697}"/>
    <hyperlink ref="Q178" r:id="rId50" xr:uid="{D8F0F5A1-9661-42BC-8293-F51EF409EEC2}"/>
    <hyperlink ref="Q182" r:id="rId51" xr:uid="{EEC3AC6A-A5B6-4052-A680-9D340C5CEED7}"/>
    <hyperlink ref="Q184" r:id="rId52" xr:uid="{8077CC42-6D56-4CA2-B360-FCEC59EC4F71}"/>
    <hyperlink ref="Q185" r:id="rId53" xr:uid="{861D99D0-DEAE-4DEE-96CE-7EEEE7F9BEA9}"/>
    <hyperlink ref="Q186" r:id="rId54" xr:uid="{4868E7BB-11D1-47BD-A593-29BE539E0F52}"/>
    <hyperlink ref="Q99" r:id="rId55" xr:uid="{033EB049-97A6-408B-928F-4236E657AFB5}"/>
    <hyperlink ref="Q190" r:id="rId56" xr:uid="{F66117C7-3AFB-43E0-8822-0E999E72B85F}"/>
    <hyperlink ref="Q170" r:id="rId57" xr:uid="{A9CAA129-2689-4C09-B12C-1A9CB01A7C7C}"/>
    <hyperlink ref="Q171" r:id="rId58" xr:uid="{74D04BF9-03FE-4A08-A7AF-2DADC8C70676}"/>
    <hyperlink ref="Q103" r:id="rId59" xr:uid="{E01B4594-1CC8-408F-AFCE-F20F57206F6B}"/>
    <hyperlink ref="Q102" r:id="rId60" xr:uid="{49F32F4B-051D-442C-AD95-71DA34FB7992}"/>
    <hyperlink ref="Q193" r:id="rId61" xr:uid="{80E72552-86B2-4588-947D-CC3869DB308E}"/>
    <hyperlink ref="Q127" r:id="rId62" xr:uid="{F8159A15-721E-4113-AE1F-70CE850C1D1E}"/>
    <hyperlink ref="Q431" r:id="rId63" xr:uid="{3569431F-CB4C-49C2-A024-58832CFA88D7}"/>
    <hyperlink ref="Q4" r:id="rId64" location=":~:text=A%20trav%C3%A9s%20del%20Decreto%20332,de%20la%20energ%C3%ADa%20razonables%20y" xr:uid="{DC894DEB-24B8-43DC-96CA-47FFC6F7247A}"/>
    <hyperlink ref="Q5" r:id="rId65" location=":~:text=A%20trav%C3%A9s%20del%20Decreto%20332,de%20la%20energ%C3%ADa%20razonables%20y" xr:uid="{EC932F9E-30D9-44B0-B43F-0345D671F016}"/>
    <hyperlink ref="Q11" r:id="rId66" location=":~:text=In%20December%202022%2C%20the%20Australian,to%20wholesale%20customers%20in%20Australia" xr:uid="{FB687025-151A-4F03-9EC5-1483F3D30C22}"/>
    <hyperlink ref="Q12" r:id="rId67" location=":~:text=The%20Australian%20Government%20has%20partnered,action%20to%20limit%20gas%20prices" xr:uid="{FA9FC637-2857-456A-B17F-B7F06C350F39}"/>
    <hyperlink ref="Q13" r:id="rId68" xr:uid="{D61AB47A-03F2-40B2-BD1C-7EB948510507}"/>
    <hyperlink ref="Q52" r:id="rId69" xr:uid="{6438AE5C-DED5-436A-9D7B-9CF55F9DAF22}"/>
    <hyperlink ref="Q53" r:id="rId70" xr:uid="{C07A410B-8F91-4589-854A-5942D1925B14}"/>
    <hyperlink ref="Q54" r:id="rId71" xr:uid="{C6DE0B5F-F65E-4B52-89B4-0E491C285FFC}"/>
    <hyperlink ref="Q128" r:id="rId72" xr:uid="{12118DCF-A61E-4581-946A-57AF254203F2}"/>
    <hyperlink ref="Q130" r:id="rId73" xr:uid="{45946EB8-C5B2-4254-A86B-5C28735E316F}"/>
    <hyperlink ref="Q120" r:id="rId74" location="page=38" xr:uid="{86A3F055-F82F-4A9E-B63B-ECC291F7EFFF}"/>
    <hyperlink ref="Q121" r:id="rId75" location="residential" xr:uid="{9DC922D1-C935-4865-99AE-2C259E4CF9B3}"/>
    <hyperlink ref="Q202" r:id="rId76" xr:uid="{1925AAC6-CE9C-4031-B84E-68D6D45C1C2B}"/>
    <hyperlink ref="Q233" r:id="rId77" display="BOE.es - BOE-A-2022-22685 Royal Decree-Law 20/2022, of 27 December, on measures to respond to the economic and social consequences of the War in Ukraine and to support the reconstruction of the island of La Palma and other situations of vulnerability." xr:uid="{1A613DAF-BE8C-4EFF-8806-FC2C49E346E3}"/>
    <hyperlink ref="Q234" r:id="rId78" xr:uid="{C1AAA085-D9B0-4E36-BBC1-8007411848AC}"/>
    <hyperlink ref="Q235" r:id="rId79" xr:uid="{D082DB3E-16B0-4F61-B827-1F286FEEBF11}"/>
    <hyperlink ref="Q236" r:id="rId80" xr:uid="{291AEB05-0255-479B-86EB-548A7C79C7D5}"/>
    <hyperlink ref="Q237" r:id="rId81" xr:uid="{F08AB7F4-4AD7-4360-B739-E5889387F0EF}"/>
    <hyperlink ref="Q238" r:id="rId82" xr:uid="{03E762F8-7C30-4317-B48D-DA5FDC31CBA2}"/>
    <hyperlink ref="Q242" r:id="rId83" xr:uid="{730D3202-8B58-46DC-A96A-977F91280588}"/>
    <hyperlink ref="Q239" r:id="rId84" xr:uid="{616E196C-1667-413B-A857-CF4A663371CF}"/>
    <hyperlink ref="Q241" r:id="rId85" xr:uid="{DC7BF650-E9A8-4BA3-BB73-802309D813A7}"/>
    <hyperlink ref="Q240" r:id="rId86" xr:uid="{151C42DF-79A7-436F-B3D3-9B9CE3548B42}"/>
    <hyperlink ref="Q266" r:id="rId87" xr:uid="{D8544498-A2B5-4CFE-A9F3-538E455D951F}"/>
    <hyperlink ref="Q267" r:id="rId88" xr:uid="{8FD74ADE-81F5-4282-8902-9B180E9D6559}"/>
    <hyperlink ref="Q428" r:id="rId89" xr:uid="{773561D0-2C4B-48E1-8DEB-F1E07E59EB33}"/>
    <hyperlink ref="Q807" r:id="rId90" xr:uid="{48B14CB1-CBD6-4C8D-8FD1-85F6097283A8}"/>
    <hyperlink ref="Q829" r:id="rId91" xr:uid="{52825604-FBDC-4168-B40B-BB5EFE7D8FDE}"/>
    <hyperlink ref="Q851" r:id="rId92" xr:uid="{F7EB9728-9D1A-4BEE-BE25-C77AC50D4DCB}"/>
    <hyperlink ref="Q852" r:id="rId93" xr:uid="{6805F9A4-AFA2-4ACC-9689-5B28E7BF084B}"/>
    <hyperlink ref="Q863" r:id="rId94" xr:uid="{0746205A-0AEF-49DA-ACFF-7079346646B7}"/>
    <hyperlink ref="Q727" r:id="rId95" xr:uid="{F168BB3A-F209-43B7-AAE4-77D6F45C42B5}"/>
    <hyperlink ref="Q791" r:id="rId96" xr:uid="{DD290FB6-CA16-4A0F-A947-C2049795E41A}"/>
    <hyperlink ref="Q787" r:id="rId97" xr:uid="{502B8526-283E-4CA7-B0C9-6965E977F79D}"/>
    <hyperlink ref="Q785" r:id="rId98" xr:uid="{476DB112-967A-41AF-AB33-11C0E7F99EDE}"/>
    <hyperlink ref="Q786" r:id="rId99" xr:uid="{921C62D6-8C6F-4A1D-B326-774BB29B09EE}"/>
    <hyperlink ref="Q77" r:id="rId100" xr:uid="{F7311ED6-94C0-4F91-9656-4347354A63FA}"/>
    <hyperlink ref="Q111" r:id="rId101" xr:uid="{C6A2CD8B-64C2-4922-9D30-80C5878C347F}"/>
    <hyperlink ref="Q25" r:id="rId102" xr:uid="{CD72E865-EF70-419A-ABF9-4C3F7A81FE32}"/>
    <hyperlink ref="Q859" r:id="rId103" xr:uid="{EE25393E-6AAB-45B1-B7B6-7B8AC226DC9F}"/>
    <hyperlink ref="Q854" r:id="rId104" location=":~:text=Kompensationen%20avser%20tre%20m%C3%A5nader%3A%20december,300%20kr%20f%C3%B6r%20tre%20m%C3%A5nader." xr:uid="{4FFBD3BE-2639-4E43-9F4E-293DDA269168}"/>
    <hyperlink ref="Q34" r:id="rId105" xr:uid="{A903707A-D9EF-4699-BE45-255F04045368}"/>
    <hyperlink ref="Q509" r:id="rId106" display="https://www.gov.il/en/departments/news/press_09022022 https://www.gov.il/he/departments/news/press_20022022_c" xr:uid="{6D65E0DD-9AA0-4CF4-BB8F-398EF2625FA1}"/>
    <hyperlink ref="Q510" r:id="rId107" xr:uid="{C24DEC44-E5BC-440B-9CAA-093C2534B05D}"/>
    <hyperlink ref="Q808" r:id="rId108" xr:uid="{A2D0AC8C-F371-4334-9F98-BA1841408C67}"/>
    <hyperlink ref="Q811" r:id="rId109" xr:uid="{AB058BD7-956D-4151-BB44-ECC90D6EAB91}"/>
    <hyperlink ref="Q812" r:id="rId110" xr:uid="{0DA4B750-2090-4108-B6A9-6C73E6CAF8A3}"/>
    <hyperlink ref="Q813" r:id="rId111" xr:uid="{C091560C-4FE7-4F2A-9AB4-ADE0BE43BF8C}"/>
    <hyperlink ref="Q809" r:id="rId112" location="/article/1183446" display="https://emergingmarketwatch.com/browser#/article/1183446" xr:uid="{AD5E0C14-A270-4FD7-A59A-0003863161CE}"/>
    <hyperlink ref="Q810" r:id="rId113" location="/article/1183446" display="https://emergingmarketwatch.com/browser#/article/1183446" xr:uid="{67D00764-C668-49DA-AAB2-883A3AEC0CE1}"/>
    <hyperlink ref="Q637" r:id="rId114" xr:uid="{0FC33619-B224-4512-BBD1-F8159F9736A8}"/>
    <hyperlink ref="Q638" r:id="rId115" xr:uid="{D1506293-FA53-445B-8417-A73F0B67F1DD}"/>
    <hyperlink ref="Q639" r:id="rId116" xr:uid="{700A9293-C8CD-4D7F-ACE4-B25E766693E9}"/>
    <hyperlink ref="Q156" r:id="rId117" xr:uid="{CC50C9E8-28DA-41BE-ABC3-816F70AA5592}"/>
    <hyperlink ref="Q157" r:id="rId118" xr:uid="{3B483D60-B7C3-4ACE-98BA-B55F29644A8B}"/>
    <hyperlink ref="Q161" r:id="rId119" xr:uid="{11713B15-C48F-425E-8C62-02B18EF0A479}"/>
    <hyperlink ref="Q159" r:id="rId120" xr:uid="{85361B09-3E6A-44DF-9F91-0F51D1D31AB6}"/>
    <hyperlink ref="Q160" r:id="rId121" xr:uid="{BE74BDD1-20B5-41C1-B7DD-9965B85F84B2}"/>
    <hyperlink ref="Q163" r:id="rId122" xr:uid="{FE7D7D19-9E49-4BDB-9419-2FBBFD07D2BA}"/>
    <hyperlink ref="Q165" r:id="rId123" xr:uid="{8108494D-044A-4321-8A0A-8B8A524FE593}"/>
    <hyperlink ref="Q166" r:id="rId124" xr:uid="{1F0C9B37-7444-4C74-B15B-A9498303E258}"/>
    <hyperlink ref="Q712" r:id="rId125" location="gsc.tab=0" xr:uid="{0FD5F255-521D-41F4-AF84-799395422B67}"/>
    <hyperlink ref="Q123" r:id="rId126" display="https://www.parlament.ch/fr/ratsbetrieb/suche-curia-vista/geschaeft?AffairId=20220031" xr:uid="{F019C185-FDBE-4816-9056-AD6B0331977A}"/>
    <hyperlink ref="Q168" r:id="rId127" xr:uid="{A7AAE91A-D0D5-4FEB-883B-3FEA75D4A902}"/>
    <hyperlink ref="Q169" r:id="rId128" xr:uid="{70FB2657-55B0-4F52-9700-A8714A97F009}"/>
    <hyperlink ref="Q628" r:id="rId129" xr:uid="{29A3EA02-6110-4819-9CEB-E4D9FD8D553F}"/>
    <hyperlink ref="Q629" r:id="rId130" xr:uid="{9A147717-2031-42D8-B7B8-D745964E0911}"/>
    <hyperlink ref="Q630" r:id="rId131" xr:uid="{971BF2CB-1249-4EBD-BC17-E6A052BE3998}"/>
    <hyperlink ref="Q338" r:id="rId132" xr:uid="{E26ABB9B-1523-44DE-A600-5AC2EEE2C3BF}"/>
    <hyperlink ref="Q300" r:id="rId133" xr:uid="{1E84D633-6645-4D71-8148-9C3370E2D136}"/>
    <hyperlink ref="Q311" r:id="rId134" display="AUTUMN STATEMENT 2022 (publishing.service.gov.uk)" xr:uid="{9A39015A-094E-4F31-AD63-6319160D66A7}"/>
    <hyperlink ref="Q162" r:id="rId135" display="https://www.sueddeutsche.de/wirtschaft/energie-so-gehen-europaeische-laender-gegen-hohe-energiepreise-vor-dpa.urn-newsml-dpa-com-20090101-220425-99-31784" xr:uid="{F95FF935-22C0-46BE-B2ED-E544FC91DCE9}"/>
    <hyperlink ref="Q164" r:id="rId136" display="https://www.ceskenoviny.cz/zpravy/ode-dneska-stat-odpousti-placeni-poplatku-za-obnovitelne-zdroje/2264628" xr:uid="{7BE198DB-E72D-4DB4-AE7F-7A216E3BCA24}"/>
    <hyperlink ref="Q167" r:id="rId137" xr:uid="{28DFBFD5-024A-45B9-A4E5-2B31A48B222B}"/>
    <hyperlink ref="Q702" r:id="rId138" xr:uid="{397AD21F-5F5F-4B27-A985-E5F52380DD09}"/>
    <hyperlink ref="Q864" r:id="rId139" display="https://www.svk.se/siteassets/om-oss/rapporter/2022/verksamhetsplan_investerings_finansieringsplan_2023_2025.pdf" xr:uid="{AC752A2B-BE04-455A-BC7B-F00ECF35418A}"/>
    <hyperlink ref="Q865" r:id="rId140" xr:uid="{0F6DF9F2-FBF6-442B-AFE3-C0F009FA476E}"/>
    <hyperlink ref="Q173" r:id="rId141" display="https://dserver.bundestag.de/btd/20/045/2004536.pdf" xr:uid="{E513B8EB-5C53-422B-A3FB-48C50D4FD2C5}"/>
    <hyperlink ref="Q179" r:id="rId142" display="BMWK - Federation now has stake in Uniper SE" xr:uid="{2D6D2A93-CBCD-4216-88D3-86D492CAA976}"/>
    <hyperlink ref="Q189" r:id="rId143" xr:uid="{E5FE1502-042B-4970-AC50-147E98173A46}"/>
    <hyperlink ref="Q187:Q188" r:id="rId144" display="Entlastungspakete kosten den Staat 135 Milliarden Euro | Pressemitteilung | ifo Institut" xr:uid="{4C8F7383-8C6E-4C15-B10C-BB542CCB33CF}"/>
    <hyperlink ref="Q181" r:id="rId145" xr:uid="{742A455B-1C4E-4774-841D-12D603DC1D53}"/>
    <hyperlink ref="Q249" r:id="rId146" xr:uid="{B0011DE8-88AE-4503-A4ED-F27033D519DC}"/>
    <hyperlink ref="Q272" r:id="rId147" xr:uid="{90CD42E9-0341-4C1E-B460-AD89316A3228}"/>
    <hyperlink ref="Q313" r:id="rId148" xr:uid="{F58EE1A7-3B3C-4429-B3BD-18A40B502D64}"/>
    <hyperlink ref="Q322" r:id="rId149" xr:uid="{90F9687A-FD9A-49C1-9AED-7BF78FEB4DDA}"/>
    <hyperlink ref="Q148" r:id="rId150" xr:uid="{583A24B0-CF11-44C8-8979-E7553854751C}"/>
    <hyperlink ref="Q149" r:id="rId151" xr:uid="{8F642D49-7F9D-4A55-8D3A-BC8E8C91BDE0}"/>
    <hyperlink ref="Q153" r:id="rId152" xr:uid="{CBB87CC5-F1A1-41F3-9F9D-41D044C13FC7}"/>
    <hyperlink ref="Q146" r:id="rId153" xr:uid="{C55D8FC3-E3E8-4E12-AD1A-30D5742B6558}"/>
    <hyperlink ref="Q154" r:id="rId154" xr:uid="{9F95C109-0D9B-4E20-AA49-D031B680372F}"/>
    <hyperlink ref="Q150" r:id="rId155" xr:uid="{B9863DEC-F130-4D6A-8795-01C7F9BE4050}"/>
    <hyperlink ref="Q152" r:id="rId156" xr:uid="{8C8CEFCE-51ED-4E89-93A7-86BAB29A457A}"/>
    <hyperlink ref="Q151" r:id="rId157" xr:uid="{F9B23981-6EED-4D7C-8239-308D3AEE9C4B}"/>
    <hyperlink ref="Q35" r:id="rId158" xr:uid="{08920E0F-6436-470A-8FA7-219785182EDA}"/>
    <hyperlink ref="Q26" r:id="rId159" xr:uid="{A6775341-DAA1-405D-A449-CB3207BED7DD}"/>
    <hyperlink ref="Q27" r:id="rId160" xr:uid="{98C0F7DC-5745-4DD3-A000-FC37118E95BB}"/>
    <hyperlink ref="Q28" r:id="rId161" xr:uid="{AE921989-802E-43C6-875F-E060D724BBA8}"/>
    <hyperlink ref="Q29" r:id="rId162" xr:uid="{B563CE47-162C-4C1A-AE8A-198463999F0A}"/>
    <hyperlink ref="Q30" r:id="rId163" xr:uid="{9C03FBB2-61B8-4304-84CF-80F2FE3F5950}"/>
    <hyperlink ref="Q6" r:id="rId164" xr:uid="{D57A794E-095A-4E99-BC9D-2FD9E8CEE736}"/>
    <hyperlink ref="Q7" r:id="rId165" xr:uid="{C131EB41-9B89-460C-A002-678DD4E68F1A}"/>
    <hyperlink ref="Q85" r:id="rId166" xr:uid="{F5853265-18BA-41A9-A294-DBC9E04EEC30}"/>
    <hyperlink ref="Q203" r:id="rId167" xr:uid="{AE17615C-6F5E-4CE8-8535-8C9B34E44123}"/>
    <hyperlink ref="Q204:Q208" r:id="rId168" display="Government reaches broad agreement on inflation relief (fm.dk)" xr:uid="{310F100F-95A0-4DF6-B115-CDB8073829D6}"/>
    <hyperlink ref="Q434" r:id="rId169" xr:uid="{8018B16F-D526-46CA-B8F9-13E5BE2170F4}"/>
    <hyperlink ref="Q435" r:id="rId170" xr:uid="{7B552ABB-FD90-486E-94A3-A08A7D22FC7B}"/>
    <hyperlink ref="Q631" r:id="rId171" xr:uid="{3AAF82FA-8ED9-4E8B-8D6B-521BDF8B0A3B}"/>
    <hyperlink ref="Q632" r:id="rId172" xr:uid="{CC348891-5455-4208-B7F6-FBE5C01034B2}"/>
    <hyperlink ref="Q640" r:id="rId173" xr:uid="{B3683BFB-7B68-49BC-8DA8-4554354EC616}"/>
    <hyperlink ref="Q683" r:id="rId174" xr:uid="{8D8945B9-DE4E-4CA2-B60D-E84873C34CA3}"/>
    <hyperlink ref="Q68" r:id="rId175" display="https://orf.at/stories/3309768/" xr:uid="{03303293-5D9A-496D-92EA-2C6B16E68F97}"/>
    <hyperlink ref="Q794" r:id="rId176" xr:uid="{91F92E5B-51E3-4F07-8501-068CC0189FA1}"/>
    <hyperlink ref="Q839" r:id="rId177" xr:uid="{60D03691-7911-4BCB-A884-46B848C8A8E8}"/>
    <hyperlink ref="Q254" r:id="rId178" xr:uid="{8DF8F701-A9C0-4540-8624-77F1875D6D89}"/>
    <hyperlink ref="Q76" r:id="rId179" xr:uid="{1A31FA88-6298-4995-BCEB-231EA98CE7F4}"/>
    <hyperlink ref="Q71" r:id="rId180" display="https://transparenzportal.gv.at/tdb/tp/leistung/1060748.html" xr:uid="{B78B6BC9-5B17-4981-BD6A-E90B22BB65FA}"/>
    <hyperlink ref="Q139" r:id="rId181" xr:uid="{8E2B0CA8-1494-4DBF-82D1-02A2711708A9}"/>
    <hyperlink ref="Q294" r:id="rId182" xr:uid="{26BC3BF3-5BA3-4963-A358-6CD4A4E73AB8}"/>
    <hyperlink ref="Q690" r:id="rId183" xr:uid="{5668FF8A-61A6-4135-BE9F-5E8089897283}"/>
    <hyperlink ref="Q291" r:id="rId184" xr:uid="{8E2BC126-F2EA-4BA0-813A-9DD090FBDEEF}"/>
    <hyperlink ref="Q292" r:id="rId185" xr:uid="{E6CCA0DE-89E0-4AE4-9D48-9AE7F9A2BF90}"/>
    <hyperlink ref="Q305" r:id="rId186" xr:uid="{6C1A704E-30D5-4B99-8913-B7BBB3722C51}"/>
    <hyperlink ref="Q303" r:id="rId187" display="https://www.gov.uk/government/publications/energy-bills-support/energy-bills-support-factsheet-8-september-2022_x000a__x000a_https://www.gov.uk/guidance/getting-the-energy-bills-support-scheme-discount_x000a_https://obr.uk/download/economic-and-fiscal-outlook-march-2023/?tmstv=1683896421" xr:uid="{324EDADB-D9BB-4326-B7D1-8335EF7A26A1}"/>
    <hyperlink ref="Q304" r:id="rId188" display="https://assets.publishing.service.gov.uk/government/uploads/system/uploads/attachment_data/file/1053576/Cost_of_living_factsheet__energy__v2.pdf_x000a__x000a_https://www.independent.co.uk/news/uk/home-news/what-is-energy-price-cap-b2048776.html_x000a__x000a_https://obr.uk/download/economic-and-fiscal-outlook-march-2023/?tmstv=1683896421" xr:uid="{DD04FDE3-C194-4BBF-BA6C-14B3B8588D39}"/>
    <hyperlink ref="Q306" r:id="rId189" display="https://www.cnbc.com/2022/03/23/uk-announces-urgent-fuel-tax-cut-to-fight-cost-of-living-crisis.html_x000a_https://www.gov.uk/government/publications/changes-to-fuel-duty-rates/fuel-duty-rates-2022-23_x000a_https://www.gov.uk/government/publications/temporary-cut-to-fuel-duty/spring-statement-2022-fuel-duty-factsheet_x000a_https://obr.uk/download/economic-and-fiscal-outlook-march-2023/?tmstv=1683896421" xr:uid="{4BEC16E6-1E5A-47E6-B156-FEA137DB501C}"/>
    <hyperlink ref="Q310" r:id="rId190" display="Cost of Living Payments: Overview and FAQs - House of Commons Library (parliament.uk)" xr:uid="{C06C5D02-9535-448D-8B52-F909F6141D35}"/>
    <hyperlink ref="Q309" r:id="rId191" display="https://www.gov.uk/guidance/energy-bills-discount-scheme_x000a_https://obr.uk/download/economic-and-fiscal-outlook-march-2023/?tmstv=1683896421" xr:uid="{F3B259AB-83B1-493A-A5DD-7498D7C1F676}"/>
    <hyperlink ref="Q671" r:id="rId192" display="https://commission.europa.eu/system/files/2023-04/2023_Luxembourg_SP_2023_fr.pdf" xr:uid="{DB71D439-66B3-44AC-8499-9BC2BF49B7EB}"/>
    <hyperlink ref="Q672" r:id="rId193" display="https://commission.europa.eu/system/files/2023-04/2023_Luxembourg_SP_2023_fr.pdf" xr:uid="{3F6F5BB2-F588-4261-A9DE-1145366D6F94}"/>
    <hyperlink ref="Q676" r:id="rId194" display="https://commission.europa.eu/system/files/2023-04/2023_Luxembourg_SP_2023_fr.pdf" xr:uid="{19332B27-FF5E-4C96-BAB6-0668E8C8A379}"/>
    <hyperlink ref="Q681" r:id="rId195" display="https://commission.europa.eu/system/files/2023-04/2023_Luxembourg_SP_2023_fr.pdf" xr:uid="{0B22BFD2-774F-41FE-A3B8-E1D5054A1F4B}"/>
    <hyperlink ref="Q682" r:id="rId196" display="https://commission.europa.eu/system/files/2023-04/2023_Luxembourg_SP_2023_fr.pdf" xr:uid="{8CBB96F4-541B-4E9E-A6DB-EA4D636DA0C7}"/>
    <hyperlink ref="Q688" r:id="rId197" display="https://commission.europa.eu/system/files/2023-04/2023_Luxembourg_SP_2023_fr.pdf" xr:uid="{52A833D7-D974-4C5B-86E5-A521668F39CB}"/>
    <hyperlink ref="Q689" r:id="rId198" display="https://commission.europa.eu/system/files/2023-04/2023_Luxembourg_SP_2023_fr.pdf" xr:uid="{FDDCF432-5FA8-402A-8CCC-B3C85C2DC584}"/>
    <hyperlink ref="Q692" r:id="rId199" xr:uid="{57F31B28-D908-49ED-BEF1-AB5E9BA1A9FB}"/>
    <hyperlink ref="Q743" r:id="rId200" xr:uid="{E9A96EC4-1018-4DFC-A332-3E5A8635E4B2}"/>
    <hyperlink ref="Q745" r:id="rId201" xr:uid="{BAA3A7D4-1602-4891-BE75-25DA5EC3347B}"/>
    <hyperlink ref="Q746" r:id="rId202" xr:uid="{5B105973-A048-4DDD-9E22-371681FD362A}"/>
    <hyperlink ref="Q747" r:id="rId203" display="https://www.gov.pl/web/rozwoj-technologia/5-mld-zl-rekompensat-za-2022-r-dla-firm-energochlonnych" xr:uid="{75217324-D1EC-4001-8A63-5D5C38497363}"/>
    <hyperlink ref="Q749" r:id="rId204" xr:uid="{87B6D6DB-D033-4259-BF46-6505A4317763}"/>
    <hyperlink ref="Q750" r:id="rId205" xr:uid="{6AE45D0E-EEE5-48D4-B7A3-24600812C37E}"/>
    <hyperlink ref="Q751" r:id="rId206" xr:uid="{960CAD43-6787-4C11-B521-D7D57B363613}"/>
    <hyperlink ref="Q752" r:id="rId207" xr:uid="{FDB4491E-1485-496E-8A55-73EDCB4FD154}"/>
    <hyperlink ref="Q753" r:id="rId208" xr:uid="{0AE70018-E290-4336-88ED-A3260E08B7D6}"/>
    <hyperlink ref="Q754" r:id="rId209" xr:uid="{72A6C447-B5A8-4FD2-B4A8-9820D424538B}"/>
    <hyperlink ref="Q795" r:id="rId210" display="https://www.portugal.gov.pt/download-ficheiros/ficheiro.aspx?v=%3d%3dBQAAAB%2bLCAAAAAAABAAzNDYzMAQAj56DFgUAAAA%3d%20(although%20amount%20not%20given,%20this%20was%20provided%20by%20the%20Portuguese%20economic%20counsellor" xr:uid="{9B11D130-0AC1-46E6-9F20-444147D238E7}"/>
    <hyperlink ref="Q798" r:id="rId211" display="https://www.portugal.gov.pt/pt/gc23/comunicacao/documento?i=medidas-de-resposta-ao-aumento-do-custo-de-vida" xr:uid="{D73370B0-73FA-4409-82E5-2381A89AED01}"/>
    <hyperlink ref="Q737" r:id="rId212" xr:uid="{47E49F83-F494-42A4-9EEB-24835FE0BCC8}"/>
    <hyperlink ref="Q464" r:id="rId213" xr:uid="{A53019AC-D2DF-45C2-B8ED-D86A277ECB6B}"/>
    <hyperlink ref="Q475" r:id="rId214" xr:uid="{A4BA1854-29CD-4881-B46A-C78D6B73B3CB}"/>
    <hyperlink ref="Q469" r:id="rId215" display="https://www.revenue.ie/en/starting-a-business/tbess/index.aspx" xr:uid="{B741EE99-F8B5-4E4A-A3BE-2DA1B4F0AE1A}"/>
    <hyperlink ref="Q482" r:id="rId216" xr:uid="{61B58A3F-24A9-4275-AEE5-4E6D82D6C45B}"/>
    <hyperlink ref="Q474" r:id="rId217" display="https://www.gov.ie/en/publication/cb7ac-expenditure-reports/" xr:uid="{A948D1E8-62E1-4D18-818D-5CB6C680C243}"/>
    <hyperlink ref="Q479" r:id="rId218" display="https://www.citizensinformation.ie/en/money_and_tax/budgets/budget_2023.html" xr:uid="{84663533-523C-4720-B32C-25680F949C44}"/>
    <hyperlink ref="Q480" r:id="rId219" xr:uid="{FED841BA-C2B8-4408-BACE-F396AC0A648C}"/>
    <hyperlink ref="Q470" r:id="rId220" xr:uid="{038B0481-1A5A-4182-9120-9A716A125BB7}"/>
    <hyperlink ref="Q483" r:id="rId221" location=":~:text=%E2%80%9CThe%20Rent%20Tax%20Credit%20was,of%20rent%20paid%20in%202022." xr:uid="{504797DC-B2A5-4DA1-98BF-E38BEA333FC3}"/>
    <hyperlink ref="Q484" r:id="rId222" xr:uid="{825389B8-5D55-474D-AEAA-E11163944EAB}"/>
    <hyperlink ref="Q450" r:id="rId223" display="https://www.gov.ie/en/publication/cb7ac-expenditure-reports/ _x000a_" xr:uid="{52448278-D04D-448B-846B-4584FACF736E}"/>
    <hyperlink ref="Q441" r:id="rId224" xr:uid="{33B80636-A892-44CD-878A-DC32EFED3E9D}"/>
    <hyperlink ref="Q447" r:id="rId225" xr:uid="{96D7FF9B-CE05-425F-A635-CA81FD592098}"/>
    <hyperlink ref="Q462" display="https://www.gov.ie/en/press-release/fafde-minister-ryan-and-minister-of-state-naughton-open-18-million-licensed-haulage-emergency-support-scheme/#:~:text=The%20Licensed%20Haulage%20Emergency%20Support%20Scheme%20is%20a%20targeted%20and,as%20of%2011%20Marc" xr:uid="{4EC2DD45-BA18-48A1-BF7E-237CB224D2AE}"/>
    <hyperlink ref="Q495" r:id="rId226" xr:uid="{578775B4-DB30-4BC5-A899-E4F979B944E9}"/>
    <hyperlink ref="Q486" r:id="rId227" display="https://www.gov.ie/en/publication/ccc22-budget-2023-taxation-measures/" xr:uid="{9D188FFB-E2C1-44E5-9D88-FF48F0F75460}"/>
    <hyperlink ref="Q488" r:id="rId228" display="https://www.gov.ie/en/publication/ccc22-budget-2023-taxation-measures/" xr:uid="{05F14EA9-70AD-480C-8D13-7773473A6964}"/>
    <hyperlink ref="Q490" r:id="rId229" xr:uid="{3C9BACEC-53BE-4C10-8816-8588DD943CA1}"/>
    <hyperlink ref="Q494" r:id="rId230" xr:uid="{05192A42-D256-4B83-9E2B-877746024681}"/>
    <hyperlink ref="Q489" r:id="rId231" xr:uid="{37DE4D65-0AF8-4934-A3C4-621C1453743C}"/>
    <hyperlink ref="Q177" r:id="rId232" xr:uid="{7903ADAC-F566-4AAA-BF13-09728CEABDEC}"/>
    <hyperlink ref="Q125" r:id="rId233" xr:uid="{2CED84C4-E21B-409F-9416-58B4B7C10505}"/>
    <hyperlink ref="Q289" r:id="rId234" xr:uid="{0BA76680-8EB2-44D5-9AD0-4CDB0CD16958}"/>
  </hyperlinks>
  <pageMargins left="0.7" right="0.7" top="0.75" bottom="0.75" header="0.3" footer="0.3"/>
  <pageSetup orientation="portrait" r:id="rId235"/>
  <ignoredErrors>
    <ignoredError sqref="L8:L898 L3:L7" listDataValidation="1"/>
  </ignoredErrors>
  <legacyDrawing r:id="rId236"/>
  <tableParts count="1">
    <tablePart r:id="rId2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E3875-7E6D-4E62-9A79-A9622942BB49}">
  <sheetPr>
    <tabColor rgb="FF00B050"/>
  </sheetPr>
  <dimension ref="A1:F452"/>
  <sheetViews>
    <sheetView zoomScale="85" zoomScaleNormal="85" workbookViewId="0">
      <selection activeCell="H39" sqref="H39"/>
    </sheetView>
  </sheetViews>
  <sheetFormatPr defaultRowHeight="12.75"/>
  <cols>
    <col min="1" max="2" width="18.140625" customWidth="1"/>
    <col min="3" max="6" width="20.140625" customWidth="1"/>
    <col min="7" max="7" width="27.7109375" bestFit="1" customWidth="1"/>
    <col min="8" max="8" width="27.85546875" customWidth="1"/>
    <col min="9" max="9" width="12.7109375" bestFit="1" customWidth="1"/>
    <col min="10" max="10" width="10.42578125" bestFit="1" customWidth="1"/>
    <col min="11" max="11" width="12.7109375" bestFit="1" customWidth="1"/>
    <col min="12" max="12" width="13.7109375" bestFit="1" customWidth="1"/>
    <col min="13" max="13" width="12.7109375" bestFit="1" customWidth="1"/>
    <col min="14" max="14" width="12.7109375" customWidth="1"/>
    <col min="15" max="20" width="12.7109375" bestFit="1" customWidth="1"/>
    <col min="21" max="22" width="13.85546875" bestFit="1" customWidth="1"/>
    <col min="23" max="23" width="12.7109375" bestFit="1" customWidth="1"/>
    <col min="24" max="24" width="13.85546875" bestFit="1" customWidth="1"/>
    <col min="25" max="28" width="12.7109375" bestFit="1" customWidth="1"/>
    <col min="29" max="29" width="24.140625" bestFit="1" customWidth="1"/>
    <col min="30" max="30" width="12.7109375" bestFit="1" customWidth="1"/>
  </cols>
  <sheetData>
    <row r="1" spans="1:6" ht="15">
      <c r="A1" s="42" t="s">
        <v>7</v>
      </c>
      <c r="B1" s="42" t="s">
        <v>2025</v>
      </c>
      <c r="C1" s="216" t="s">
        <v>2026</v>
      </c>
      <c r="D1" s="217"/>
      <c r="E1" s="217"/>
      <c r="F1" s="218"/>
    </row>
    <row r="2" spans="1:6" ht="15.75" thickBot="1">
      <c r="A2" s="43"/>
      <c r="B2" s="43"/>
      <c r="C2" s="32" t="s">
        <v>355</v>
      </c>
      <c r="D2" s="33" t="s">
        <v>1859</v>
      </c>
      <c r="E2" s="33" t="s">
        <v>2027</v>
      </c>
      <c r="F2" s="34" t="s">
        <v>2028</v>
      </c>
    </row>
    <row r="3" spans="1:6">
      <c r="A3" s="26" t="s">
        <v>2029</v>
      </c>
      <c r="B3" s="27">
        <v>2019</v>
      </c>
      <c r="C3" s="35">
        <v>1317.1736282296431</v>
      </c>
      <c r="D3" s="36">
        <v>0</v>
      </c>
      <c r="E3" s="36">
        <v>1063.3961739112556</v>
      </c>
      <c r="F3" s="37">
        <v>0</v>
      </c>
    </row>
    <row r="4" spans="1:6">
      <c r="A4" s="28" t="s">
        <v>2029</v>
      </c>
      <c r="B4" s="29">
        <v>2020</v>
      </c>
      <c r="C4" s="35">
        <v>1350.8279482185696</v>
      </c>
      <c r="D4" s="36">
        <v>0</v>
      </c>
      <c r="E4" s="36">
        <v>978.3390688822418</v>
      </c>
      <c r="F4" s="37">
        <v>0</v>
      </c>
    </row>
    <row r="5" spans="1:6">
      <c r="A5" s="28" t="s">
        <v>2029</v>
      </c>
      <c r="B5" s="29">
        <v>2021</v>
      </c>
      <c r="C5" s="35">
        <v>0</v>
      </c>
      <c r="D5" s="36">
        <v>0</v>
      </c>
      <c r="E5" s="36">
        <v>0</v>
      </c>
      <c r="F5" s="37">
        <v>0</v>
      </c>
    </row>
    <row r="6" spans="1:6">
      <c r="A6" s="28" t="s">
        <v>2030</v>
      </c>
      <c r="B6" s="29">
        <v>2019</v>
      </c>
      <c r="C6" s="35">
        <v>3607.6093380243155</v>
      </c>
      <c r="D6" s="36">
        <v>0</v>
      </c>
      <c r="E6" s="36">
        <v>1473.8820499597539</v>
      </c>
      <c r="F6" s="37">
        <v>0</v>
      </c>
    </row>
    <row r="7" spans="1:6">
      <c r="A7" s="28" t="s">
        <v>2030</v>
      </c>
      <c r="B7" s="29">
        <v>2020</v>
      </c>
      <c r="C7" s="35">
        <v>4034.0306220316234</v>
      </c>
      <c r="D7" s="36">
        <v>0</v>
      </c>
      <c r="E7" s="36">
        <v>1530.0496868005312</v>
      </c>
      <c r="F7" s="37">
        <v>0</v>
      </c>
    </row>
    <row r="8" spans="1:6">
      <c r="A8" s="28" t="s">
        <v>2030</v>
      </c>
      <c r="B8" s="29">
        <v>2021</v>
      </c>
      <c r="C8" s="35">
        <v>0</v>
      </c>
      <c r="D8" s="36">
        <v>0</v>
      </c>
      <c r="E8" s="36">
        <v>0</v>
      </c>
      <c r="F8" s="37">
        <v>0</v>
      </c>
    </row>
    <row r="9" spans="1:6">
      <c r="A9" s="28" t="s">
        <v>2031</v>
      </c>
      <c r="B9" s="29">
        <v>2019</v>
      </c>
      <c r="C9" s="35" t="s">
        <v>2032</v>
      </c>
      <c r="D9" s="36" t="s">
        <v>2032</v>
      </c>
      <c r="E9" s="36" t="s">
        <v>2032</v>
      </c>
      <c r="F9" s="37" t="s">
        <v>2032</v>
      </c>
    </row>
    <row r="10" spans="1:6">
      <c r="A10" s="28" t="s">
        <v>2031</v>
      </c>
      <c r="B10" s="29">
        <v>2020</v>
      </c>
      <c r="C10" s="35" t="s">
        <v>2032</v>
      </c>
      <c r="D10" s="36" t="s">
        <v>2032</v>
      </c>
      <c r="E10" s="36" t="s">
        <v>2032</v>
      </c>
      <c r="F10" s="37" t="s">
        <v>2032</v>
      </c>
    </row>
    <row r="11" spans="1:6">
      <c r="A11" s="28" t="s">
        <v>2031</v>
      </c>
      <c r="B11" s="29">
        <v>2021</v>
      </c>
      <c r="C11" s="35" t="s">
        <v>2032</v>
      </c>
      <c r="D11" s="36" t="s">
        <v>2032</v>
      </c>
      <c r="E11" s="36" t="s">
        <v>2032</v>
      </c>
      <c r="F11" s="37" t="s">
        <v>2032</v>
      </c>
    </row>
    <row r="12" spans="1:6">
      <c r="A12" s="28" t="s">
        <v>46</v>
      </c>
      <c r="B12" s="29">
        <v>2019</v>
      </c>
      <c r="C12" s="35">
        <v>2834.7837802733939</v>
      </c>
      <c r="D12" s="36">
        <v>6469.7171147766148</v>
      </c>
      <c r="E12" s="36">
        <v>916.69493091293634</v>
      </c>
      <c r="F12" s="37">
        <v>0</v>
      </c>
    </row>
    <row r="13" spans="1:6">
      <c r="A13" s="28" t="s">
        <v>46</v>
      </c>
      <c r="B13" s="29">
        <v>2020</v>
      </c>
      <c r="C13" s="35">
        <v>2698.4659322030529</v>
      </c>
      <c r="D13" s="36">
        <v>6580.4639166780671</v>
      </c>
      <c r="E13" s="36">
        <v>812.0228266771029</v>
      </c>
      <c r="F13" s="37">
        <v>0</v>
      </c>
    </row>
    <row r="14" spans="1:6">
      <c r="A14" s="28" t="s">
        <v>46</v>
      </c>
      <c r="B14" s="29">
        <v>2021</v>
      </c>
      <c r="C14" s="35">
        <v>3088.5827563911148</v>
      </c>
      <c r="D14" s="36">
        <v>6035.4027846907102</v>
      </c>
      <c r="E14" s="36">
        <v>1014.79655825085</v>
      </c>
      <c r="F14" s="37">
        <v>0</v>
      </c>
    </row>
    <row r="15" spans="1:6">
      <c r="A15" s="28" t="s">
        <v>2033</v>
      </c>
      <c r="B15" s="29">
        <v>2019</v>
      </c>
      <c r="C15" s="35">
        <v>2444.1798099279363</v>
      </c>
      <c r="D15" s="36">
        <v>8130.5678769267943</v>
      </c>
      <c r="E15" s="36">
        <v>11.86529865154318</v>
      </c>
      <c r="F15" s="37">
        <v>5.0517595413532295</v>
      </c>
    </row>
    <row r="16" spans="1:6">
      <c r="A16" s="28" t="s">
        <v>2033</v>
      </c>
      <c r="B16" s="29">
        <v>2020</v>
      </c>
      <c r="C16" s="35">
        <v>2552.1832267144805</v>
      </c>
      <c r="D16" s="36">
        <v>8797.6586719204697</v>
      </c>
      <c r="E16" s="36">
        <v>31.970815271176871</v>
      </c>
      <c r="F16" s="37">
        <v>0.9215401444948832</v>
      </c>
    </row>
    <row r="17" spans="1:6">
      <c r="A17" s="28" t="s">
        <v>2033</v>
      </c>
      <c r="B17" s="29">
        <v>2021</v>
      </c>
      <c r="C17" s="35">
        <v>0</v>
      </c>
      <c r="D17" s="36">
        <v>0</v>
      </c>
      <c r="E17" s="36">
        <v>0</v>
      </c>
      <c r="F17" s="37">
        <v>0</v>
      </c>
    </row>
    <row r="18" spans="1:6">
      <c r="A18" s="28" t="s">
        <v>67</v>
      </c>
      <c r="B18" s="29">
        <v>2019</v>
      </c>
      <c r="C18" s="35">
        <v>5910.4395574313457</v>
      </c>
      <c r="D18" s="36">
        <v>4246.0889718591288</v>
      </c>
      <c r="E18" s="36">
        <v>430.74596610531592</v>
      </c>
      <c r="F18" s="37">
        <v>0.58692256785014896</v>
      </c>
    </row>
    <row r="19" spans="1:6">
      <c r="A19" s="28" t="s">
        <v>67</v>
      </c>
      <c r="B19" s="29">
        <v>2020</v>
      </c>
      <c r="C19" s="35">
        <v>6012.2984506640341</v>
      </c>
      <c r="D19" s="36">
        <v>4346.4921891936556</v>
      </c>
      <c r="E19" s="36">
        <v>410.86509228889997</v>
      </c>
      <c r="F19" s="37">
        <v>0</v>
      </c>
    </row>
    <row r="20" spans="1:6">
      <c r="A20" s="28" t="s">
        <v>67</v>
      </c>
      <c r="B20" s="29">
        <v>2021</v>
      </c>
      <c r="C20" s="35">
        <v>0</v>
      </c>
      <c r="D20" s="36">
        <v>0</v>
      </c>
      <c r="E20" s="36">
        <v>0</v>
      </c>
      <c r="F20" s="37">
        <v>0</v>
      </c>
    </row>
    <row r="21" spans="1:6">
      <c r="A21" s="28" t="s">
        <v>90</v>
      </c>
      <c r="B21" s="29">
        <v>2019</v>
      </c>
      <c r="C21" s="35">
        <v>4687.4277314240026</v>
      </c>
      <c r="D21" s="36">
        <v>4240.6221699977723</v>
      </c>
      <c r="E21" s="36">
        <v>2744.5720973116922</v>
      </c>
      <c r="F21" s="37">
        <v>36.752390471708303</v>
      </c>
    </row>
    <row r="22" spans="1:6">
      <c r="A22" s="28" t="s">
        <v>90</v>
      </c>
      <c r="B22" s="29">
        <v>2020</v>
      </c>
      <c r="C22" s="35">
        <v>4583.9039651958847</v>
      </c>
      <c r="D22" s="36">
        <v>4214.3232766316059</v>
      </c>
      <c r="E22" s="36">
        <v>2770.189168273836</v>
      </c>
      <c r="F22" s="37">
        <v>37.305954139798025</v>
      </c>
    </row>
    <row r="23" spans="1:6">
      <c r="A23" s="28" t="s">
        <v>90</v>
      </c>
      <c r="B23" s="29">
        <v>2021</v>
      </c>
      <c r="C23" s="35">
        <v>0</v>
      </c>
      <c r="D23" s="36">
        <v>0</v>
      </c>
      <c r="E23" s="36">
        <v>0</v>
      </c>
      <c r="F23" s="37">
        <v>0</v>
      </c>
    </row>
    <row r="24" spans="1:6">
      <c r="A24" s="28" t="s">
        <v>2034</v>
      </c>
      <c r="B24" s="29">
        <v>2019</v>
      </c>
      <c r="C24" s="35">
        <v>2913.1185872312121</v>
      </c>
      <c r="D24" s="36">
        <v>14701.54616564993</v>
      </c>
      <c r="E24" s="36">
        <v>62.042142126030349</v>
      </c>
      <c r="F24" s="37">
        <v>0</v>
      </c>
    </row>
    <row r="25" spans="1:6">
      <c r="A25" s="28" t="s">
        <v>2034</v>
      </c>
      <c r="B25" s="29">
        <v>2020</v>
      </c>
      <c r="C25" s="35">
        <v>3208.8116391425542</v>
      </c>
      <c r="D25" s="36">
        <v>16667.620248818181</v>
      </c>
      <c r="E25" s="36">
        <v>43.012200952558672</v>
      </c>
      <c r="F25" s="37">
        <v>0</v>
      </c>
    </row>
    <row r="26" spans="1:6">
      <c r="A26" s="28" t="s">
        <v>2034</v>
      </c>
      <c r="B26" s="29">
        <v>2021</v>
      </c>
      <c r="C26" s="35">
        <v>0</v>
      </c>
      <c r="D26" s="36">
        <v>0</v>
      </c>
      <c r="E26" s="36">
        <v>0</v>
      </c>
      <c r="F26" s="37">
        <v>0</v>
      </c>
    </row>
    <row r="27" spans="1:6">
      <c r="A27" s="28" t="s">
        <v>215</v>
      </c>
      <c r="B27" s="29">
        <v>2019</v>
      </c>
      <c r="C27" s="35">
        <v>3775.6192553545675</v>
      </c>
      <c r="D27" s="36">
        <v>7732.234481554372</v>
      </c>
      <c r="E27" s="36">
        <v>5450.659501846977</v>
      </c>
      <c r="F27" s="37">
        <v>4.153941270644391</v>
      </c>
    </row>
    <row r="28" spans="1:6">
      <c r="A28" s="28" t="s">
        <v>215</v>
      </c>
      <c r="B28" s="29">
        <v>2020</v>
      </c>
      <c r="C28" s="35">
        <v>3803.6625485893519</v>
      </c>
      <c r="D28" s="36">
        <v>7281.9980938477938</v>
      </c>
      <c r="E28" s="36">
        <v>6013.3026916760227</v>
      </c>
      <c r="F28" s="37">
        <v>3.8508693649602677</v>
      </c>
    </row>
    <row r="29" spans="1:6">
      <c r="A29" s="28" t="s">
        <v>215</v>
      </c>
      <c r="B29" s="29">
        <v>2021</v>
      </c>
      <c r="C29" s="35">
        <v>0</v>
      </c>
      <c r="D29" s="36">
        <v>0</v>
      </c>
      <c r="E29" s="36">
        <v>0</v>
      </c>
      <c r="F29" s="37">
        <v>0</v>
      </c>
    </row>
    <row r="30" spans="1:6">
      <c r="A30" s="28" t="s">
        <v>2035</v>
      </c>
      <c r="B30" s="29">
        <v>2019</v>
      </c>
      <c r="C30" s="35">
        <v>146.40860590880737</v>
      </c>
      <c r="D30" s="36">
        <v>0</v>
      </c>
      <c r="E30" s="36">
        <v>228.34951665525082</v>
      </c>
      <c r="F30" s="37">
        <v>0</v>
      </c>
    </row>
    <row r="31" spans="1:6">
      <c r="A31" s="28" t="s">
        <v>2035</v>
      </c>
      <c r="B31" s="29">
        <v>2020</v>
      </c>
      <c r="C31" s="35">
        <v>142.32454845533547</v>
      </c>
      <c r="D31" s="36">
        <v>0</v>
      </c>
      <c r="E31" s="36">
        <v>241.0423023135474</v>
      </c>
      <c r="F31" s="37">
        <v>0</v>
      </c>
    </row>
    <row r="32" spans="1:6">
      <c r="A32" s="28" t="s">
        <v>2035</v>
      </c>
      <c r="B32" s="29">
        <v>2021</v>
      </c>
      <c r="C32" s="35">
        <v>0</v>
      </c>
      <c r="D32" s="36">
        <v>0</v>
      </c>
      <c r="E32" s="36">
        <v>0</v>
      </c>
      <c r="F32" s="37">
        <v>0</v>
      </c>
    </row>
    <row r="33" spans="1:6">
      <c r="A33" s="28" t="s">
        <v>2036</v>
      </c>
      <c r="B33" s="29">
        <v>2019</v>
      </c>
      <c r="C33" s="35">
        <v>851.19651182009909</v>
      </c>
      <c r="D33" s="36">
        <v>1114.9732226859287</v>
      </c>
      <c r="E33" s="36">
        <v>61.100634628492735</v>
      </c>
      <c r="F33" s="37">
        <v>0</v>
      </c>
    </row>
    <row r="34" spans="1:6">
      <c r="A34" s="28" t="s">
        <v>2036</v>
      </c>
      <c r="B34" s="29">
        <v>2020</v>
      </c>
      <c r="C34" s="35">
        <v>919.32295125978419</v>
      </c>
      <c r="D34" s="36">
        <v>920.53904968313395</v>
      </c>
      <c r="E34" s="36">
        <v>51.316378536622643</v>
      </c>
      <c r="F34" s="37">
        <v>0</v>
      </c>
    </row>
    <row r="35" spans="1:6">
      <c r="A35" s="28" t="s">
        <v>2036</v>
      </c>
      <c r="B35" s="29">
        <v>2021</v>
      </c>
      <c r="C35" s="35">
        <v>0</v>
      </c>
      <c r="D35" s="36">
        <v>0</v>
      </c>
      <c r="E35" s="36">
        <v>0</v>
      </c>
      <c r="F35" s="37">
        <v>0</v>
      </c>
    </row>
    <row r="36" spans="1:6">
      <c r="A36" s="28" t="s">
        <v>269</v>
      </c>
      <c r="B36" s="29">
        <v>2019</v>
      </c>
      <c r="C36" s="35">
        <v>3637.5569869389578</v>
      </c>
      <c r="D36" s="36">
        <v>307.28897461627253</v>
      </c>
      <c r="E36" s="36">
        <v>77.141072564527946</v>
      </c>
      <c r="F36" s="37">
        <v>35.832636749993014</v>
      </c>
    </row>
    <row r="37" spans="1:6">
      <c r="A37" s="28" t="s">
        <v>269</v>
      </c>
      <c r="B37" s="29">
        <v>2020</v>
      </c>
      <c r="C37" s="35">
        <v>3832.3373498284514</v>
      </c>
      <c r="D37" s="36">
        <v>377.04488475237446</v>
      </c>
      <c r="E37" s="36">
        <v>82.882311296612997</v>
      </c>
      <c r="F37" s="37">
        <v>82.92627575932039</v>
      </c>
    </row>
    <row r="38" spans="1:6">
      <c r="A38" s="28" t="s">
        <v>269</v>
      </c>
      <c r="B38" s="29">
        <v>2021</v>
      </c>
      <c r="C38" s="35">
        <v>0</v>
      </c>
      <c r="D38" s="36">
        <v>0</v>
      </c>
      <c r="E38" s="36">
        <v>0</v>
      </c>
      <c r="F38" s="37">
        <v>0</v>
      </c>
    </row>
    <row r="39" spans="1:6">
      <c r="A39" s="28" t="s">
        <v>2037</v>
      </c>
      <c r="B39" s="29">
        <v>2019</v>
      </c>
      <c r="C39" s="35" t="s">
        <v>2032</v>
      </c>
      <c r="D39" s="36" t="s">
        <v>2032</v>
      </c>
      <c r="E39" s="36" t="s">
        <v>2032</v>
      </c>
      <c r="F39" s="37" t="s">
        <v>2032</v>
      </c>
    </row>
    <row r="40" spans="1:6">
      <c r="A40" s="28" t="s">
        <v>2037</v>
      </c>
      <c r="B40" s="29">
        <v>2020</v>
      </c>
      <c r="C40" s="35" t="s">
        <v>2032</v>
      </c>
      <c r="D40" s="36" t="s">
        <v>2032</v>
      </c>
      <c r="E40" s="36" t="s">
        <v>2032</v>
      </c>
      <c r="F40" s="37" t="s">
        <v>2032</v>
      </c>
    </row>
    <row r="41" spans="1:6">
      <c r="A41" s="28" t="s">
        <v>2037</v>
      </c>
      <c r="B41" s="29">
        <v>2021</v>
      </c>
      <c r="C41" s="35" t="s">
        <v>2032</v>
      </c>
      <c r="D41" s="36" t="s">
        <v>2032</v>
      </c>
      <c r="E41" s="36" t="s">
        <v>2032</v>
      </c>
      <c r="F41" s="37" t="s">
        <v>2032</v>
      </c>
    </row>
    <row r="42" spans="1:6">
      <c r="A42" s="28" t="s">
        <v>2038</v>
      </c>
      <c r="B42" s="29">
        <v>2019</v>
      </c>
      <c r="C42" s="35">
        <v>4921.8796498787615</v>
      </c>
      <c r="D42" s="36">
        <v>469.43200110839643</v>
      </c>
      <c r="E42" s="36">
        <v>168.61156198828164</v>
      </c>
      <c r="F42" s="37">
        <v>0</v>
      </c>
    </row>
    <row r="43" spans="1:6">
      <c r="A43" s="28" t="s">
        <v>2038</v>
      </c>
      <c r="B43" s="29">
        <v>2020</v>
      </c>
      <c r="C43" s="35">
        <v>5057.4007375628726</v>
      </c>
      <c r="D43" s="36">
        <v>498.09342590863628</v>
      </c>
      <c r="E43" s="36">
        <v>381.46291910904847</v>
      </c>
      <c r="F43" s="37">
        <v>0</v>
      </c>
    </row>
    <row r="44" spans="1:6">
      <c r="A44" s="28" t="s">
        <v>2038</v>
      </c>
      <c r="B44" s="29">
        <v>2021</v>
      </c>
      <c r="C44" s="35">
        <v>0</v>
      </c>
      <c r="D44" s="36">
        <v>0</v>
      </c>
      <c r="E44" s="36">
        <v>0</v>
      </c>
      <c r="F44" s="37">
        <v>0</v>
      </c>
    </row>
    <row r="45" spans="1:6">
      <c r="A45" s="28" t="s">
        <v>2039</v>
      </c>
      <c r="B45" s="29">
        <v>2019</v>
      </c>
      <c r="C45" s="35">
        <v>1617.176472762789</v>
      </c>
      <c r="D45" s="36">
        <v>4298.5597770227605</v>
      </c>
      <c r="E45" s="36">
        <v>147.37948051556572</v>
      </c>
      <c r="F45" s="37">
        <v>0</v>
      </c>
    </row>
    <row r="46" spans="1:6">
      <c r="A46" s="28" t="s">
        <v>2039</v>
      </c>
      <c r="B46" s="29">
        <v>2020</v>
      </c>
      <c r="C46" s="35">
        <v>1678.4236678201205</v>
      </c>
      <c r="D46" s="36">
        <v>4318.7351542520501</v>
      </c>
      <c r="E46" s="36">
        <v>137.74934175195608</v>
      </c>
      <c r="F46" s="37">
        <v>0</v>
      </c>
    </row>
    <row r="47" spans="1:6">
      <c r="A47" s="28" t="s">
        <v>2039</v>
      </c>
      <c r="B47" s="29">
        <v>2021</v>
      </c>
      <c r="C47" s="35">
        <v>0</v>
      </c>
      <c r="D47" s="36">
        <v>0</v>
      </c>
      <c r="E47" s="36">
        <v>0</v>
      </c>
      <c r="F47" s="37">
        <v>0</v>
      </c>
    </row>
    <row r="48" spans="1:6">
      <c r="A48" s="28" t="s">
        <v>2040</v>
      </c>
      <c r="B48" s="29">
        <v>2019</v>
      </c>
      <c r="C48" s="35">
        <v>1019.8392803962881</v>
      </c>
      <c r="D48" s="36">
        <v>514.43695167366241</v>
      </c>
      <c r="E48" s="36">
        <v>1753.152999822247</v>
      </c>
      <c r="F48" s="37">
        <v>0</v>
      </c>
    </row>
    <row r="49" spans="1:6">
      <c r="A49" s="28" t="s">
        <v>2040</v>
      </c>
      <c r="B49" s="29">
        <v>2020</v>
      </c>
      <c r="C49" s="35">
        <v>1077.6868822540316</v>
      </c>
      <c r="D49" s="36">
        <v>595.67808445137723</v>
      </c>
      <c r="E49" s="36">
        <v>1650.5486274365271</v>
      </c>
      <c r="F49" s="37">
        <v>0</v>
      </c>
    </row>
    <row r="50" spans="1:6">
      <c r="A50" s="28" t="s">
        <v>2040</v>
      </c>
      <c r="B50" s="29">
        <v>2021</v>
      </c>
      <c r="C50" s="35">
        <v>0</v>
      </c>
      <c r="D50" s="36">
        <v>0</v>
      </c>
      <c r="E50" s="36">
        <v>0</v>
      </c>
      <c r="F50" s="37">
        <v>0</v>
      </c>
    </row>
    <row r="51" spans="1:6">
      <c r="A51" s="28" t="s">
        <v>310</v>
      </c>
      <c r="B51" s="29">
        <v>2019</v>
      </c>
      <c r="C51" s="35">
        <v>2228.2868103028172</v>
      </c>
      <c r="D51" s="36">
        <v>74.153890611541527</v>
      </c>
      <c r="E51" s="36">
        <v>1181.6025383563924</v>
      </c>
      <c r="F51" s="37">
        <v>0</v>
      </c>
    </row>
    <row r="52" spans="1:6">
      <c r="A52" s="28" t="s">
        <v>310</v>
      </c>
      <c r="B52" s="29">
        <v>2020</v>
      </c>
      <c r="C52" s="35">
        <v>2310.9050191314168</v>
      </c>
      <c r="D52" s="36">
        <v>80.25483908256264</v>
      </c>
      <c r="E52" s="36">
        <v>1217.260235784734</v>
      </c>
      <c r="F52" s="37">
        <v>0</v>
      </c>
    </row>
    <row r="53" spans="1:6">
      <c r="A53" s="28" t="s">
        <v>310</v>
      </c>
      <c r="B53" s="29">
        <v>2021</v>
      </c>
      <c r="C53" s="35">
        <v>2323.8720427999656</v>
      </c>
      <c r="D53" s="36">
        <v>81.921260672021049</v>
      </c>
      <c r="E53" s="36">
        <v>1171.6805965163192</v>
      </c>
      <c r="F53" s="37">
        <v>0</v>
      </c>
    </row>
    <row r="54" spans="1:6">
      <c r="A54" s="28" t="s">
        <v>2041</v>
      </c>
      <c r="B54" s="29">
        <v>2019</v>
      </c>
      <c r="C54" s="35" t="s">
        <v>2032</v>
      </c>
      <c r="D54" s="36" t="s">
        <v>2032</v>
      </c>
      <c r="E54" s="36" t="s">
        <v>2032</v>
      </c>
      <c r="F54" s="37" t="s">
        <v>2032</v>
      </c>
    </row>
    <row r="55" spans="1:6">
      <c r="A55" s="28" t="s">
        <v>2041</v>
      </c>
      <c r="B55" s="29">
        <v>2020</v>
      </c>
      <c r="C55" s="35" t="s">
        <v>2032</v>
      </c>
      <c r="D55" s="36" t="s">
        <v>2032</v>
      </c>
      <c r="E55" s="36" t="s">
        <v>2032</v>
      </c>
      <c r="F55" s="37" t="s">
        <v>2032</v>
      </c>
    </row>
    <row r="56" spans="1:6">
      <c r="A56" s="28" t="s">
        <v>2041</v>
      </c>
      <c r="B56" s="29">
        <v>2021</v>
      </c>
      <c r="C56" s="35" t="s">
        <v>2032</v>
      </c>
      <c r="D56" s="36" t="s">
        <v>2032</v>
      </c>
      <c r="E56" s="36" t="s">
        <v>2032</v>
      </c>
      <c r="F56" s="37" t="s">
        <v>2032</v>
      </c>
    </row>
    <row r="57" spans="1:6">
      <c r="A57" s="28" t="s">
        <v>2042</v>
      </c>
      <c r="B57" s="29">
        <v>2019</v>
      </c>
      <c r="C57" s="35">
        <v>1536.3121226405642</v>
      </c>
      <c r="D57" s="36">
        <v>0</v>
      </c>
      <c r="E57" s="36">
        <v>185.1698790343745</v>
      </c>
      <c r="F57" s="37">
        <v>0</v>
      </c>
    </row>
    <row r="58" spans="1:6">
      <c r="A58" s="28" t="s">
        <v>2042</v>
      </c>
      <c r="B58" s="29">
        <v>2020</v>
      </c>
      <c r="C58" s="35">
        <v>1501.2253962687619</v>
      </c>
      <c r="D58" s="36">
        <v>0</v>
      </c>
      <c r="E58" s="36">
        <v>165.19088103409283</v>
      </c>
      <c r="F58" s="37">
        <v>0</v>
      </c>
    </row>
    <row r="59" spans="1:6">
      <c r="A59" s="28" t="s">
        <v>2042</v>
      </c>
      <c r="B59" s="29">
        <v>2021</v>
      </c>
      <c r="C59" s="35">
        <v>0</v>
      </c>
      <c r="D59" s="36">
        <v>0</v>
      </c>
      <c r="E59" s="36">
        <v>0</v>
      </c>
      <c r="F59" s="37">
        <v>0</v>
      </c>
    </row>
    <row r="60" spans="1:6">
      <c r="A60" s="28" t="s">
        <v>318</v>
      </c>
      <c r="B60" s="29">
        <v>2019</v>
      </c>
      <c r="C60" s="35">
        <v>11313.165545339329</v>
      </c>
      <c r="D60" s="36">
        <v>11240.156615502583</v>
      </c>
      <c r="E60" s="36">
        <v>1209.0533844323645</v>
      </c>
      <c r="F60" s="37">
        <v>0</v>
      </c>
    </row>
    <row r="61" spans="1:6">
      <c r="A61" s="28" t="s">
        <v>318</v>
      </c>
      <c r="B61" s="29">
        <v>2020</v>
      </c>
      <c r="C61" s="35">
        <v>11372.992778793046</v>
      </c>
      <c r="D61" s="36">
        <v>10473.594314992995</v>
      </c>
      <c r="E61" s="36">
        <v>1042.9894824991702</v>
      </c>
      <c r="F61" s="37">
        <v>0</v>
      </c>
    </row>
    <row r="62" spans="1:6">
      <c r="A62" s="28" t="s">
        <v>318</v>
      </c>
      <c r="B62" s="29">
        <v>2021</v>
      </c>
      <c r="C62" s="35">
        <v>0</v>
      </c>
      <c r="D62" s="36">
        <v>0</v>
      </c>
      <c r="E62" s="36">
        <v>0</v>
      </c>
      <c r="F62" s="37">
        <v>0</v>
      </c>
    </row>
    <row r="63" spans="1:6">
      <c r="A63" s="28" t="s">
        <v>351</v>
      </c>
      <c r="B63" s="29">
        <v>2019</v>
      </c>
      <c r="C63" s="35">
        <v>4920.2611561838212</v>
      </c>
      <c r="D63" s="36">
        <v>3440.9949840808231</v>
      </c>
      <c r="E63" s="36">
        <v>4744.5814168398701</v>
      </c>
      <c r="F63" s="37">
        <v>0</v>
      </c>
    </row>
    <row r="64" spans="1:6">
      <c r="A64" s="28" t="s">
        <v>351</v>
      </c>
      <c r="B64" s="29">
        <v>2020</v>
      </c>
      <c r="C64" s="35">
        <v>4937.0306488170463</v>
      </c>
      <c r="D64" s="36">
        <v>3373.1524586997675</v>
      </c>
      <c r="E64" s="36">
        <v>4196.6622472667641</v>
      </c>
      <c r="F64" s="37">
        <v>0</v>
      </c>
    </row>
    <row r="65" spans="1:6">
      <c r="A65" s="28" t="s">
        <v>351</v>
      </c>
      <c r="B65" s="29">
        <v>2021</v>
      </c>
      <c r="C65" s="35">
        <v>0</v>
      </c>
      <c r="D65" s="36">
        <v>0</v>
      </c>
      <c r="E65" s="36">
        <v>0</v>
      </c>
      <c r="F65" s="37">
        <v>0</v>
      </c>
    </row>
    <row r="66" spans="1:6">
      <c r="A66" s="28" t="s">
        <v>359</v>
      </c>
      <c r="B66" s="29">
        <v>2019</v>
      </c>
      <c r="C66" s="35">
        <v>2168.9815947873499</v>
      </c>
      <c r="D66" s="36">
        <v>929.953630584797</v>
      </c>
      <c r="E66" s="36">
        <v>2021.9453614231841</v>
      </c>
      <c r="F66" s="37">
        <v>0</v>
      </c>
    </row>
    <row r="67" spans="1:6">
      <c r="A67" s="28" t="s">
        <v>359</v>
      </c>
      <c r="B67" s="29">
        <v>2020</v>
      </c>
      <c r="C67" s="35">
        <v>2309.6490250939778</v>
      </c>
      <c r="D67" s="36">
        <v>938.59637897894538</v>
      </c>
      <c r="E67" s="36">
        <v>2098.4670819420521</v>
      </c>
      <c r="F67" s="37">
        <v>0</v>
      </c>
    </row>
    <row r="68" spans="1:6">
      <c r="A68" s="28" t="s">
        <v>359</v>
      </c>
      <c r="B68" s="29">
        <v>2021</v>
      </c>
      <c r="C68" s="35">
        <v>0</v>
      </c>
      <c r="D68" s="36">
        <v>0</v>
      </c>
      <c r="E68" s="36">
        <v>0</v>
      </c>
      <c r="F68" s="37">
        <v>0</v>
      </c>
    </row>
    <row r="69" spans="1:6">
      <c r="A69" s="28" t="s">
        <v>386</v>
      </c>
      <c r="B69" s="29">
        <v>2019</v>
      </c>
      <c r="C69" s="35">
        <v>2553.999380430268</v>
      </c>
      <c r="D69" s="36">
        <v>1173.8405078212825</v>
      </c>
      <c r="E69" s="36">
        <v>1054.1871048191856</v>
      </c>
      <c r="F69" s="37">
        <v>55.289406644426926</v>
      </c>
    </row>
    <row r="70" spans="1:6">
      <c r="A70" s="28" t="s">
        <v>386</v>
      </c>
      <c r="B70" s="29">
        <v>2020</v>
      </c>
      <c r="C70" s="35">
        <v>2729.7947138185123</v>
      </c>
      <c r="D70" s="36">
        <v>1305.4480219656734</v>
      </c>
      <c r="E70" s="36">
        <v>1044.3374343771445</v>
      </c>
      <c r="F70" s="37">
        <v>45.180415289808408</v>
      </c>
    </row>
    <row r="71" spans="1:6">
      <c r="A71" s="28" t="s">
        <v>386</v>
      </c>
      <c r="B71" s="29">
        <v>2021</v>
      </c>
      <c r="C71" s="35">
        <v>0</v>
      </c>
      <c r="D71" s="36">
        <v>0</v>
      </c>
      <c r="E71" s="36">
        <v>0</v>
      </c>
      <c r="F71" s="37">
        <v>0</v>
      </c>
    </row>
    <row r="72" spans="1:6">
      <c r="A72" s="28" t="s">
        <v>2043</v>
      </c>
      <c r="B72" s="29">
        <v>2019</v>
      </c>
      <c r="C72" s="35">
        <v>443.95190315813409</v>
      </c>
      <c r="D72" s="36">
        <v>0</v>
      </c>
      <c r="E72" s="36">
        <v>807.10774321079623</v>
      </c>
      <c r="F72" s="37">
        <v>0</v>
      </c>
    </row>
    <row r="73" spans="1:6">
      <c r="A73" s="28" t="s">
        <v>2043</v>
      </c>
      <c r="B73" s="29">
        <v>2020</v>
      </c>
      <c r="C73" s="35">
        <v>521.30334447339624</v>
      </c>
      <c r="D73" s="36">
        <v>0</v>
      </c>
      <c r="E73" s="36">
        <v>744.37092184232847</v>
      </c>
      <c r="F73" s="37">
        <v>0</v>
      </c>
    </row>
    <row r="74" spans="1:6">
      <c r="A74" s="28" t="s">
        <v>2043</v>
      </c>
      <c r="B74" s="29">
        <v>2021</v>
      </c>
      <c r="C74" s="35">
        <v>0</v>
      </c>
      <c r="D74" s="36">
        <v>0</v>
      </c>
      <c r="E74" s="36">
        <v>0</v>
      </c>
      <c r="F74" s="37">
        <v>0</v>
      </c>
    </row>
    <row r="75" spans="1:6">
      <c r="A75" s="28" t="s">
        <v>2044</v>
      </c>
      <c r="B75" s="29">
        <v>2019</v>
      </c>
      <c r="C75" s="35">
        <v>267.71566354395327</v>
      </c>
      <c r="D75" s="36">
        <v>0</v>
      </c>
      <c r="E75" s="36">
        <v>436.0693733432941</v>
      </c>
      <c r="F75" s="37">
        <v>0</v>
      </c>
    </row>
    <row r="76" spans="1:6">
      <c r="A76" s="28" t="s">
        <v>2044</v>
      </c>
      <c r="B76" s="29">
        <v>2020</v>
      </c>
      <c r="C76" s="35">
        <v>276.92637546247079</v>
      </c>
      <c r="D76" s="36">
        <v>0</v>
      </c>
      <c r="E76" s="36">
        <v>435.39056156892872</v>
      </c>
      <c r="F76" s="37">
        <v>0</v>
      </c>
    </row>
    <row r="77" spans="1:6">
      <c r="A77" s="28" t="s">
        <v>2044</v>
      </c>
      <c r="B77" s="29">
        <v>2021</v>
      </c>
      <c r="C77" s="35">
        <v>0</v>
      </c>
      <c r="D77" s="36">
        <v>0</v>
      </c>
      <c r="E77" s="36">
        <v>0</v>
      </c>
      <c r="F77" s="37">
        <v>0</v>
      </c>
    </row>
    <row r="78" spans="1:6">
      <c r="A78" s="28" t="s">
        <v>2045</v>
      </c>
      <c r="B78" s="29">
        <v>2019</v>
      </c>
      <c r="C78" s="35">
        <v>154.58789107231922</v>
      </c>
      <c r="D78" s="36">
        <v>0</v>
      </c>
      <c r="E78" s="36">
        <v>3.9190560700186602E-2</v>
      </c>
      <c r="F78" s="37">
        <v>0</v>
      </c>
    </row>
    <row r="79" spans="1:6">
      <c r="A79" s="28" t="s">
        <v>2045</v>
      </c>
      <c r="B79" s="29">
        <v>2020</v>
      </c>
      <c r="C79" s="35">
        <v>161.47063226496113</v>
      </c>
      <c r="D79" s="36">
        <v>0</v>
      </c>
      <c r="E79" s="36">
        <v>3.6585975153523034E-2</v>
      </c>
      <c r="F79" s="37">
        <v>0</v>
      </c>
    </row>
    <row r="80" spans="1:6">
      <c r="A80" s="28" t="s">
        <v>2045</v>
      </c>
      <c r="B80" s="29">
        <v>2021</v>
      </c>
      <c r="C80" s="35">
        <v>0</v>
      </c>
      <c r="D80" s="36">
        <v>0</v>
      </c>
      <c r="E80" s="36">
        <v>0</v>
      </c>
      <c r="F80" s="37">
        <v>0</v>
      </c>
    </row>
    <row r="81" spans="1:6">
      <c r="A81" s="28" t="s">
        <v>2046</v>
      </c>
      <c r="B81" s="29">
        <v>2019</v>
      </c>
      <c r="C81" s="35">
        <v>538.78964462717988</v>
      </c>
      <c r="D81" s="36">
        <v>0</v>
      </c>
      <c r="E81" s="36">
        <v>173.86703905483961</v>
      </c>
      <c r="F81" s="37">
        <v>0</v>
      </c>
    </row>
    <row r="82" spans="1:6">
      <c r="A82" s="28" t="s">
        <v>2046</v>
      </c>
      <c r="B82" s="29">
        <v>2020</v>
      </c>
      <c r="C82" s="35">
        <v>539.77109832996393</v>
      </c>
      <c r="D82" s="36">
        <v>0</v>
      </c>
      <c r="E82" s="36">
        <v>151.56763265891851</v>
      </c>
      <c r="F82" s="37">
        <v>0</v>
      </c>
    </row>
    <row r="83" spans="1:6">
      <c r="A83" s="28" t="s">
        <v>2046</v>
      </c>
      <c r="B83" s="29">
        <v>2021</v>
      </c>
      <c r="C83" s="35">
        <v>0</v>
      </c>
      <c r="D83" s="36">
        <v>0</v>
      </c>
      <c r="E83" s="36">
        <v>0</v>
      </c>
      <c r="F83" s="37">
        <v>0</v>
      </c>
    </row>
    <row r="84" spans="1:6">
      <c r="A84" s="28" t="s">
        <v>419</v>
      </c>
      <c r="B84" s="29">
        <v>2019</v>
      </c>
      <c r="C84" s="35">
        <v>1743.9595273897348</v>
      </c>
      <c r="D84" s="36">
        <v>906.2989520999904</v>
      </c>
      <c r="E84" s="36">
        <v>350.50754066681208</v>
      </c>
      <c r="F84" s="37">
        <v>0</v>
      </c>
    </row>
    <row r="85" spans="1:6">
      <c r="A85" s="28" t="s">
        <v>419</v>
      </c>
      <c r="B85" s="29">
        <v>2020</v>
      </c>
      <c r="C85" s="35">
        <v>1688.2328981209398</v>
      </c>
      <c r="D85" s="36">
        <v>1007.823145338753</v>
      </c>
      <c r="E85" s="36">
        <v>372.98669652171867</v>
      </c>
      <c r="F85" s="37">
        <v>0</v>
      </c>
    </row>
    <row r="86" spans="1:6">
      <c r="A86" s="28" t="s">
        <v>419</v>
      </c>
      <c r="B86" s="29">
        <v>2021</v>
      </c>
      <c r="C86" s="35">
        <v>0</v>
      </c>
      <c r="D86" s="36">
        <v>0</v>
      </c>
      <c r="E86" s="36">
        <v>0</v>
      </c>
      <c r="F86" s="37">
        <v>0</v>
      </c>
    </row>
    <row r="87" spans="1:6">
      <c r="A87" s="28" t="s">
        <v>426</v>
      </c>
      <c r="B87" s="29">
        <v>2019</v>
      </c>
      <c r="C87" s="35">
        <v>2471.5983513386645</v>
      </c>
      <c r="D87" s="36">
        <v>0</v>
      </c>
      <c r="E87" s="36">
        <v>560.52696213640309</v>
      </c>
      <c r="F87" s="37">
        <v>0</v>
      </c>
    </row>
    <row r="88" spans="1:6">
      <c r="A88" s="28" t="s">
        <v>426</v>
      </c>
      <c r="B88" s="29">
        <v>2020</v>
      </c>
      <c r="C88" s="35">
        <v>2561.2149564746614</v>
      </c>
      <c r="D88" s="36">
        <v>0</v>
      </c>
      <c r="E88" s="36">
        <v>585.35500148826191</v>
      </c>
      <c r="F88" s="37">
        <v>0</v>
      </c>
    </row>
    <row r="89" spans="1:6">
      <c r="A89" s="28" t="s">
        <v>426</v>
      </c>
      <c r="B89" s="29">
        <v>2021</v>
      </c>
      <c r="C89" s="35">
        <v>0</v>
      </c>
      <c r="D89" s="36">
        <v>0</v>
      </c>
      <c r="E89" s="36">
        <v>0</v>
      </c>
      <c r="F89" s="37">
        <v>0</v>
      </c>
    </row>
    <row r="90" spans="1:6">
      <c r="A90" s="28" t="s">
        <v>2047</v>
      </c>
      <c r="B90" s="29">
        <v>2019</v>
      </c>
      <c r="C90" s="35">
        <v>2216.7535675522477</v>
      </c>
      <c r="D90" s="36">
        <v>121.41415755305988</v>
      </c>
      <c r="E90" s="36">
        <v>579.02277288313451</v>
      </c>
      <c r="F90" s="37">
        <v>0</v>
      </c>
    </row>
    <row r="91" spans="1:6">
      <c r="A91" s="28" t="s">
        <v>2047</v>
      </c>
      <c r="B91" s="29">
        <v>2020</v>
      </c>
      <c r="C91" s="35">
        <v>2260.9135331398734</v>
      </c>
      <c r="D91" s="36">
        <v>125.07951868292756</v>
      </c>
      <c r="E91" s="36">
        <v>577.64175139445467</v>
      </c>
      <c r="F91" s="37">
        <v>0</v>
      </c>
    </row>
    <row r="92" spans="1:6">
      <c r="A92" s="28" t="s">
        <v>2047</v>
      </c>
      <c r="B92" s="29">
        <v>2021</v>
      </c>
      <c r="C92" s="35">
        <v>0</v>
      </c>
      <c r="D92" s="36">
        <v>0</v>
      </c>
      <c r="E92" s="36">
        <v>0</v>
      </c>
      <c r="F92" s="37">
        <v>0</v>
      </c>
    </row>
    <row r="93" spans="1:6">
      <c r="A93" s="28" t="s">
        <v>2048</v>
      </c>
      <c r="B93" s="29">
        <v>2019</v>
      </c>
      <c r="C93" s="35" t="s">
        <v>2032</v>
      </c>
      <c r="D93" s="36" t="s">
        <v>2032</v>
      </c>
      <c r="E93" s="36" t="s">
        <v>2032</v>
      </c>
      <c r="F93" s="37" t="s">
        <v>2032</v>
      </c>
    </row>
    <row r="94" spans="1:6">
      <c r="A94" s="28" t="s">
        <v>2048</v>
      </c>
      <c r="B94" s="29">
        <v>2020</v>
      </c>
      <c r="C94" s="35" t="s">
        <v>2032</v>
      </c>
      <c r="D94" s="36" t="s">
        <v>2032</v>
      </c>
      <c r="E94" s="36" t="s">
        <v>2032</v>
      </c>
      <c r="F94" s="37" t="s">
        <v>2032</v>
      </c>
    </row>
    <row r="95" spans="1:6">
      <c r="A95" s="28" t="s">
        <v>2048</v>
      </c>
      <c r="B95" s="29">
        <v>2021</v>
      </c>
      <c r="C95" s="35" t="s">
        <v>2032</v>
      </c>
      <c r="D95" s="36" t="s">
        <v>2032</v>
      </c>
      <c r="E95" s="36" t="s">
        <v>2032</v>
      </c>
      <c r="F95" s="37" t="s">
        <v>2032</v>
      </c>
    </row>
    <row r="96" spans="1:6">
      <c r="A96" s="28" t="s">
        <v>2049</v>
      </c>
      <c r="B96" s="29">
        <v>2019</v>
      </c>
      <c r="C96" s="35">
        <v>3964.8555244786121</v>
      </c>
      <c r="D96" s="36">
        <v>0</v>
      </c>
      <c r="E96" s="36">
        <v>2896.7385998456666</v>
      </c>
      <c r="F96" s="37">
        <v>0</v>
      </c>
    </row>
    <row r="97" spans="1:6">
      <c r="A97" s="28" t="s">
        <v>2049</v>
      </c>
      <c r="B97" s="29">
        <v>2020</v>
      </c>
      <c r="C97" s="35">
        <v>4012.8508845070492</v>
      </c>
      <c r="D97" s="36">
        <v>0</v>
      </c>
      <c r="E97" s="36">
        <v>2838.0069848307166</v>
      </c>
      <c r="F97" s="37">
        <v>0</v>
      </c>
    </row>
    <row r="98" spans="1:6">
      <c r="A98" s="28" t="s">
        <v>2049</v>
      </c>
      <c r="B98" s="29">
        <v>2021</v>
      </c>
      <c r="C98" s="35">
        <v>0</v>
      </c>
      <c r="D98" s="36">
        <v>0</v>
      </c>
      <c r="E98" s="36">
        <v>0</v>
      </c>
      <c r="F98" s="37">
        <v>0</v>
      </c>
    </row>
    <row r="99" spans="1:6">
      <c r="A99" s="28" t="s">
        <v>450</v>
      </c>
      <c r="B99" s="29">
        <v>2019</v>
      </c>
      <c r="C99" s="35">
        <v>3431.1166796248604</v>
      </c>
      <c r="D99" s="36">
        <v>4695.7930731554861</v>
      </c>
      <c r="E99" s="36">
        <v>123.56477245939466</v>
      </c>
      <c r="F99" s="37">
        <v>236.6971943498562</v>
      </c>
    </row>
    <row r="100" spans="1:6">
      <c r="A100" s="28" t="s">
        <v>450</v>
      </c>
      <c r="B100" s="29">
        <v>2020</v>
      </c>
      <c r="C100" s="35">
        <v>3583.3326136094006</v>
      </c>
      <c r="D100" s="36">
        <v>4842.5160230149986</v>
      </c>
      <c r="E100" s="36">
        <v>131.86452794570275</v>
      </c>
      <c r="F100" s="37">
        <v>215.57614414906607</v>
      </c>
    </row>
    <row r="101" spans="1:6">
      <c r="A101" s="28" t="s">
        <v>450</v>
      </c>
      <c r="B101" s="29">
        <v>2021</v>
      </c>
      <c r="C101" s="35">
        <v>0</v>
      </c>
      <c r="D101" s="36">
        <v>0</v>
      </c>
      <c r="E101" s="36">
        <v>0</v>
      </c>
      <c r="F101" s="37">
        <v>0</v>
      </c>
    </row>
    <row r="102" spans="1:6">
      <c r="A102" s="28" t="s">
        <v>498</v>
      </c>
      <c r="B102" s="29">
        <v>2019</v>
      </c>
      <c r="C102" s="35">
        <v>3121.8667694217729</v>
      </c>
      <c r="D102" s="36">
        <v>6421.2634305021911</v>
      </c>
      <c r="E102" s="36">
        <v>3398.0332478064156</v>
      </c>
      <c r="F102" s="37">
        <v>98.309204244484036</v>
      </c>
    </row>
    <row r="103" spans="1:6">
      <c r="A103" s="28" t="s">
        <v>498</v>
      </c>
      <c r="B103" s="29">
        <v>2020</v>
      </c>
      <c r="C103" s="35">
        <v>3131.4704290365657</v>
      </c>
      <c r="D103" s="36">
        <v>6234.2994826562572</v>
      </c>
      <c r="E103" s="36">
        <v>3727.9364719610217</v>
      </c>
      <c r="F103" s="37">
        <v>89.993854146890541</v>
      </c>
    </row>
    <row r="104" spans="1:6">
      <c r="A104" s="28" t="s">
        <v>498</v>
      </c>
      <c r="B104" s="29">
        <v>2021</v>
      </c>
      <c r="C104" s="35">
        <v>0</v>
      </c>
      <c r="D104" s="36">
        <v>0</v>
      </c>
      <c r="E104" s="36">
        <v>0</v>
      </c>
      <c r="F104" s="37">
        <v>0</v>
      </c>
    </row>
    <row r="105" spans="1:6">
      <c r="A105" s="28" t="s">
        <v>572</v>
      </c>
      <c r="B105" s="29">
        <v>2019</v>
      </c>
      <c r="C105" s="35" t="s">
        <v>2032</v>
      </c>
      <c r="D105" s="36" t="s">
        <v>2032</v>
      </c>
      <c r="E105" s="36" t="s">
        <v>2032</v>
      </c>
      <c r="F105" s="37" t="s">
        <v>2032</v>
      </c>
    </row>
    <row r="106" spans="1:6">
      <c r="A106" s="28" t="s">
        <v>572</v>
      </c>
      <c r="B106" s="29">
        <v>2020</v>
      </c>
      <c r="C106" s="35" t="s">
        <v>2032</v>
      </c>
      <c r="D106" s="36" t="s">
        <v>2032</v>
      </c>
      <c r="E106" s="36" t="s">
        <v>2032</v>
      </c>
      <c r="F106" s="37" t="s">
        <v>2032</v>
      </c>
    </row>
    <row r="107" spans="1:6">
      <c r="A107" s="28" t="s">
        <v>572</v>
      </c>
      <c r="B107" s="29">
        <v>2021</v>
      </c>
      <c r="C107" s="35" t="s">
        <v>2032</v>
      </c>
      <c r="D107" s="36" t="s">
        <v>2032</v>
      </c>
      <c r="E107" s="36" t="s">
        <v>2032</v>
      </c>
      <c r="F107" s="37" t="s">
        <v>2032</v>
      </c>
    </row>
    <row r="108" spans="1:6">
      <c r="A108" s="28" t="s">
        <v>2050</v>
      </c>
      <c r="B108" s="29">
        <v>2019</v>
      </c>
      <c r="C108" s="35">
        <v>1376.954042622242</v>
      </c>
      <c r="D108" s="36">
        <v>0</v>
      </c>
      <c r="E108" s="36">
        <v>1671.4927807228678</v>
      </c>
      <c r="F108" s="37">
        <v>0</v>
      </c>
    </row>
    <row r="109" spans="1:6">
      <c r="A109" s="28" t="s">
        <v>2050</v>
      </c>
      <c r="B109" s="29">
        <v>2020</v>
      </c>
      <c r="C109" s="35">
        <v>1376.6889428304007</v>
      </c>
      <c r="D109" s="36">
        <v>0</v>
      </c>
      <c r="E109" s="36">
        <v>1711.4210477277436</v>
      </c>
      <c r="F109" s="37">
        <v>0</v>
      </c>
    </row>
    <row r="110" spans="1:6">
      <c r="A110" s="28" t="s">
        <v>2050</v>
      </c>
      <c r="B110" s="29">
        <v>2021</v>
      </c>
      <c r="C110" s="35">
        <v>0</v>
      </c>
      <c r="D110" s="36">
        <v>0</v>
      </c>
      <c r="E110" s="36">
        <v>0</v>
      </c>
      <c r="F110" s="37">
        <v>0</v>
      </c>
    </row>
    <row r="111" spans="1:6">
      <c r="A111" s="28" t="s">
        <v>2051</v>
      </c>
      <c r="B111" s="29">
        <v>2019</v>
      </c>
      <c r="C111" s="35">
        <v>3069.2423113743926</v>
      </c>
      <c r="D111" s="36">
        <v>12555.841025912856</v>
      </c>
      <c r="E111" s="36">
        <v>2239.9145490467245</v>
      </c>
      <c r="F111" s="37">
        <v>0</v>
      </c>
    </row>
    <row r="112" spans="1:6">
      <c r="A112" s="28" t="s">
        <v>2051</v>
      </c>
      <c r="B112" s="29">
        <v>2020</v>
      </c>
      <c r="C112" s="35">
        <v>2626.4112936233719</v>
      </c>
      <c r="D112" s="36">
        <v>12417.300588285732</v>
      </c>
      <c r="E112" s="36">
        <v>2077.8051633406262</v>
      </c>
      <c r="F112" s="37">
        <v>0</v>
      </c>
    </row>
    <row r="113" spans="1:6">
      <c r="A113" s="28" t="s">
        <v>2051</v>
      </c>
      <c r="B113" s="29">
        <v>2021</v>
      </c>
      <c r="C113" s="35">
        <v>0</v>
      </c>
      <c r="D113" s="36">
        <v>0</v>
      </c>
      <c r="E113" s="36">
        <v>0</v>
      </c>
      <c r="F113" s="37">
        <v>0</v>
      </c>
    </row>
    <row r="114" spans="1:6">
      <c r="A114" s="28" t="s">
        <v>2052</v>
      </c>
      <c r="B114" s="29">
        <v>2019</v>
      </c>
      <c r="C114" s="35">
        <v>1668.6595545493328</v>
      </c>
      <c r="D114" s="36">
        <v>1.1213576517415507</v>
      </c>
      <c r="E114" s="36">
        <v>2434.2019912951951</v>
      </c>
      <c r="F114" s="37">
        <v>0</v>
      </c>
    </row>
    <row r="115" spans="1:6">
      <c r="A115" s="28" t="s">
        <v>2052</v>
      </c>
      <c r="B115" s="29">
        <v>2020</v>
      </c>
      <c r="C115" s="35">
        <v>1732.8832520827189</v>
      </c>
      <c r="D115" s="36">
        <v>1.0220147988302648</v>
      </c>
      <c r="E115" s="36">
        <v>2448.3996405682306</v>
      </c>
      <c r="F115" s="37">
        <v>0</v>
      </c>
    </row>
    <row r="116" spans="1:6">
      <c r="A116" s="28" t="s">
        <v>2052</v>
      </c>
      <c r="B116" s="29">
        <v>2021</v>
      </c>
      <c r="C116" s="35">
        <v>0</v>
      </c>
      <c r="D116" s="36">
        <v>0</v>
      </c>
      <c r="E116" s="36">
        <v>0</v>
      </c>
      <c r="F116" s="37">
        <v>0</v>
      </c>
    </row>
    <row r="117" spans="1:6">
      <c r="A117" s="28" t="s">
        <v>2053</v>
      </c>
      <c r="B117" s="29">
        <v>2019</v>
      </c>
      <c r="C117" s="35">
        <v>2406.4747341882926</v>
      </c>
      <c r="D117" s="36">
        <v>1050.8108311178066</v>
      </c>
      <c r="E117" s="36">
        <v>1873.4108294850078</v>
      </c>
      <c r="F117" s="37">
        <v>0</v>
      </c>
    </row>
    <row r="118" spans="1:6">
      <c r="A118" s="28" t="s">
        <v>2053</v>
      </c>
      <c r="B118" s="29">
        <v>2020</v>
      </c>
      <c r="C118" s="35">
        <v>2449.5616677708167</v>
      </c>
      <c r="D118" s="36">
        <v>999.41281470159038</v>
      </c>
      <c r="E118" s="36">
        <v>1822.643680156076</v>
      </c>
      <c r="F118" s="37">
        <v>0</v>
      </c>
    </row>
    <row r="119" spans="1:6">
      <c r="A119" s="28" t="s">
        <v>2053</v>
      </c>
      <c r="B119" s="29">
        <v>2021</v>
      </c>
      <c r="C119" s="35">
        <v>0</v>
      </c>
      <c r="D119" s="36">
        <v>0</v>
      </c>
      <c r="E119" s="36">
        <v>0</v>
      </c>
      <c r="F119" s="37">
        <v>0</v>
      </c>
    </row>
    <row r="120" spans="1:6">
      <c r="A120" s="28" t="s">
        <v>2054</v>
      </c>
      <c r="B120" s="29">
        <v>2019</v>
      </c>
      <c r="C120" s="35" t="s">
        <v>2032</v>
      </c>
      <c r="D120" s="36" t="s">
        <v>2032</v>
      </c>
      <c r="E120" s="36" t="s">
        <v>2032</v>
      </c>
      <c r="F120" s="37" t="s">
        <v>2032</v>
      </c>
    </row>
    <row r="121" spans="1:6">
      <c r="A121" s="28" t="s">
        <v>2054</v>
      </c>
      <c r="B121" s="29">
        <v>2020</v>
      </c>
      <c r="C121" s="35" t="s">
        <v>2032</v>
      </c>
      <c r="D121" s="36" t="s">
        <v>2032</v>
      </c>
      <c r="E121" s="36" t="s">
        <v>2032</v>
      </c>
      <c r="F121" s="37" t="s">
        <v>2032</v>
      </c>
    </row>
    <row r="122" spans="1:6">
      <c r="A122" s="28" t="s">
        <v>2054</v>
      </c>
      <c r="B122" s="29">
        <v>2021</v>
      </c>
      <c r="C122" s="35" t="s">
        <v>2032</v>
      </c>
      <c r="D122" s="36" t="s">
        <v>2032</v>
      </c>
      <c r="E122" s="36" t="s">
        <v>2032</v>
      </c>
      <c r="F122" s="37" t="s">
        <v>2032</v>
      </c>
    </row>
    <row r="123" spans="1:6">
      <c r="A123" s="28" t="s">
        <v>604</v>
      </c>
      <c r="B123" s="29">
        <v>2019</v>
      </c>
      <c r="C123" s="35">
        <v>4165.0519986970985</v>
      </c>
      <c r="D123" s="36">
        <v>2294.5709247559721</v>
      </c>
      <c r="E123" s="36">
        <v>1565.6270596339602</v>
      </c>
      <c r="F123" s="37">
        <v>0</v>
      </c>
    </row>
    <row r="124" spans="1:6">
      <c r="A124" s="28" t="s">
        <v>604</v>
      </c>
      <c r="B124" s="29">
        <v>2020</v>
      </c>
      <c r="C124" s="35">
        <v>4158.5557632011642</v>
      </c>
      <c r="D124" s="36">
        <v>2294.8186709632118</v>
      </c>
      <c r="E124" s="36">
        <v>1596.9570722690944</v>
      </c>
      <c r="F124" s="37">
        <v>0</v>
      </c>
    </row>
    <row r="125" spans="1:6">
      <c r="A125" s="28" t="s">
        <v>604</v>
      </c>
      <c r="B125" s="29">
        <v>2021</v>
      </c>
      <c r="C125" s="35">
        <v>0</v>
      </c>
      <c r="D125" s="36">
        <v>0</v>
      </c>
      <c r="E125" s="36">
        <v>0</v>
      </c>
      <c r="F125" s="37">
        <v>0</v>
      </c>
    </row>
    <row r="126" spans="1:6">
      <c r="A126" s="28" t="s">
        <v>687</v>
      </c>
      <c r="B126" s="29">
        <v>2019</v>
      </c>
      <c r="C126" s="35">
        <v>3588.0714501212901</v>
      </c>
      <c r="D126" s="36">
        <v>1164.3371209206732</v>
      </c>
      <c r="E126" s="36">
        <v>188.75538857499217</v>
      </c>
      <c r="F126" s="37">
        <v>0</v>
      </c>
    </row>
    <row r="127" spans="1:6">
      <c r="A127" s="28" t="s">
        <v>687</v>
      </c>
      <c r="B127" s="29">
        <v>2020</v>
      </c>
      <c r="C127" s="35">
        <v>3456.4334514279572</v>
      </c>
      <c r="D127" s="36">
        <v>1130.9528642711591</v>
      </c>
      <c r="E127" s="36">
        <v>129.36294341820596</v>
      </c>
      <c r="F127" s="37">
        <v>0</v>
      </c>
    </row>
    <row r="128" spans="1:6">
      <c r="A128" s="28" t="s">
        <v>687</v>
      </c>
      <c r="B128" s="29">
        <v>2021</v>
      </c>
      <c r="C128" s="35">
        <v>0</v>
      </c>
      <c r="D128" s="36">
        <v>0</v>
      </c>
      <c r="E128" s="36">
        <v>0</v>
      </c>
      <c r="F128" s="37">
        <v>0</v>
      </c>
    </row>
    <row r="129" spans="1:6">
      <c r="A129" s="28" t="s">
        <v>2055</v>
      </c>
      <c r="B129" s="29">
        <v>2019</v>
      </c>
      <c r="C129" s="35">
        <v>172.83338362817506</v>
      </c>
      <c r="D129" s="36">
        <v>0</v>
      </c>
      <c r="E129" s="36">
        <v>38.639946905340416</v>
      </c>
      <c r="F129" s="37">
        <v>0</v>
      </c>
    </row>
    <row r="130" spans="1:6">
      <c r="A130" s="28" t="s">
        <v>2055</v>
      </c>
      <c r="B130" s="29">
        <v>2020</v>
      </c>
      <c r="C130" s="35">
        <v>172.63764314465453</v>
      </c>
      <c r="D130" s="36">
        <v>0</v>
      </c>
      <c r="E130" s="36">
        <v>38.596176106605164</v>
      </c>
      <c r="F130" s="37">
        <v>0</v>
      </c>
    </row>
    <row r="131" spans="1:6">
      <c r="A131" s="28" t="s">
        <v>2055</v>
      </c>
      <c r="B131" s="29">
        <v>2021</v>
      </c>
      <c r="C131" s="35">
        <v>0</v>
      </c>
      <c r="D131" s="36">
        <v>0</v>
      </c>
      <c r="E131" s="36">
        <v>0</v>
      </c>
      <c r="F131" s="37">
        <v>0</v>
      </c>
    </row>
    <row r="132" spans="1:6">
      <c r="A132" s="28" t="s">
        <v>715</v>
      </c>
      <c r="B132" s="29">
        <v>2019</v>
      </c>
      <c r="C132" s="35">
        <v>8452.2978538629814</v>
      </c>
      <c r="D132" s="36">
        <v>116.21627038581784</v>
      </c>
      <c r="E132" s="36">
        <v>1314.2228660994731</v>
      </c>
      <c r="F132" s="37">
        <v>0</v>
      </c>
    </row>
    <row r="133" spans="1:6">
      <c r="A133" s="28" t="s">
        <v>715</v>
      </c>
      <c r="B133" s="29">
        <v>2020</v>
      </c>
      <c r="C133" s="35">
        <v>8250.7427649518813</v>
      </c>
      <c r="D133" s="36">
        <v>104.25738459691586</v>
      </c>
      <c r="E133" s="36">
        <v>1165.0847093339676</v>
      </c>
      <c r="F133" s="37">
        <v>0</v>
      </c>
    </row>
    <row r="134" spans="1:6">
      <c r="A134" s="28" t="s">
        <v>715</v>
      </c>
      <c r="B134" s="29">
        <v>2021</v>
      </c>
      <c r="C134" s="35">
        <v>0</v>
      </c>
      <c r="D134" s="36">
        <v>0</v>
      </c>
      <c r="E134" s="36">
        <v>0</v>
      </c>
      <c r="F134" s="37">
        <v>0</v>
      </c>
    </row>
    <row r="135" spans="1:6">
      <c r="A135" s="28" t="s">
        <v>743</v>
      </c>
      <c r="B135" s="29">
        <v>2019</v>
      </c>
      <c r="C135" s="35">
        <v>5261.8164976888993</v>
      </c>
      <c r="D135" s="36">
        <v>4353.5337736248157</v>
      </c>
      <c r="E135" s="36">
        <v>1668.3946594896943</v>
      </c>
      <c r="F135" s="37">
        <v>1.8528355152379725</v>
      </c>
    </row>
    <row r="136" spans="1:6">
      <c r="A136" s="28" t="s">
        <v>743</v>
      </c>
      <c r="B136" s="29">
        <v>2020</v>
      </c>
      <c r="C136" s="35">
        <v>5305.922067224079</v>
      </c>
      <c r="D136" s="36">
        <v>4108.7532562977512</v>
      </c>
      <c r="E136" s="36">
        <v>1645.8411337552116</v>
      </c>
      <c r="F136" s="37">
        <v>1.2625973394026533</v>
      </c>
    </row>
    <row r="137" spans="1:6">
      <c r="A137" s="28" t="s">
        <v>743</v>
      </c>
      <c r="B137" s="29">
        <v>2021</v>
      </c>
      <c r="C137" s="35">
        <v>0</v>
      </c>
      <c r="D137" s="36">
        <v>0</v>
      </c>
      <c r="E137" s="36">
        <v>0</v>
      </c>
      <c r="F137" s="37">
        <v>0</v>
      </c>
    </row>
    <row r="138" spans="1:6">
      <c r="A138" s="28" t="s">
        <v>2056</v>
      </c>
      <c r="B138" s="29">
        <v>2019</v>
      </c>
      <c r="C138" s="35">
        <v>2210.9276723729376</v>
      </c>
      <c r="D138" s="36">
        <v>0</v>
      </c>
      <c r="E138" s="36">
        <v>1270.3677577430738</v>
      </c>
      <c r="F138" s="37">
        <v>0</v>
      </c>
    </row>
    <row r="139" spans="1:6">
      <c r="A139" s="28" t="s">
        <v>2056</v>
      </c>
      <c r="B139" s="29">
        <v>2020</v>
      </c>
      <c r="C139" s="35">
        <v>2215.6650626902524</v>
      </c>
      <c r="D139" s="36">
        <v>0</v>
      </c>
      <c r="E139" s="36">
        <v>1042.3377724194779</v>
      </c>
      <c r="F139" s="37">
        <v>0</v>
      </c>
    </row>
    <row r="140" spans="1:6">
      <c r="A140" s="28" t="s">
        <v>2056</v>
      </c>
      <c r="B140" s="29">
        <v>2021</v>
      </c>
      <c r="C140" s="35">
        <v>0</v>
      </c>
      <c r="D140" s="36">
        <v>0</v>
      </c>
      <c r="E140" s="36">
        <v>0</v>
      </c>
      <c r="F140" s="37">
        <v>0</v>
      </c>
    </row>
    <row r="141" spans="1:6">
      <c r="A141" s="28" t="s">
        <v>794</v>
      </c>
      <c r="B141" s="29">
        <v>2019</v>
      </c>
      <c r="C141" s="35">
        <v>3526.2655274173162</v>
      </c>
      <c r="D141" s="36">
        <v>9013.5809968631584</v>
      </c>
      <c r="E141" s="36">
        <v>885.76947084649635</v>
      </c>
      <c r="F141" s="37">
        <v>53.417184515839722</v>
      </c>
    </row>
    <row r="142" spans="1:6">
      <c r="A142" s="28" t="s">
        <v>794</v>
      </c>
      <c r="B142" s="29">
        <v>2020</v>
      </c>
      <c r="C142" s="35">
        <v>3649.5083773511369</v>
      </c>
      <c r="D142" s="36">
        <v>9115.4205240951705</v>
      </c>
      <c r="E142" s="36">
        <v>933.833399630435</v>
      </c>
      <c r="F142" s="37">
        <v>52.690125782304982</v>
      </c>
    </row>
    <row r="143" spans="1:6">
      <c r="A143" s="28" t="s">
        <v>794</v>
      </c>
      <c r="B143" s="29">
        <v>2021</v>
      </c>
      <c r="C143" s="35">
        <v>0</v>
      </c>
      <c r="D143" s="36">
        <v>0</v>
      </c>
      <c r="E143" s="36">
        <v>0</v>
      </c>
      <c r="F143" s="37">
        <v>0</v>
      </c>
    </row>
    <row r="144" spans="1:6">
      <c r="A144" s="28" t="s">
        <v>2057</v>
      </c>
      <c r="B144" s="29">
        <v>2019</v>
      </c>
      <c r="C144" s="35">
        <v>2262.4360486806072</v>
      </c>
      <c r="D144" s="36">
        <v>8881.3315437061574</v>
      </c>
      <c r="E144" s="36">
        <v>112.76902010823187</v>
      </c>
      <c r="F144" s="37">
        <v>0</v>
      </c>
    </row>
    <row r="145" spans="1:6">
      <c r="A145" s="28" t="s">
        <v>2057</v>
      </c>
      <c r="B145" s="29">
        <v>2020</v>
      </c>
      <c r="C145" s="35">
        <v>2356.4266030070517</v>
      </c>
      <c r="D145" s="36">
        <v>10095.937067834642</v>
      </c>
      <c r="E145" s="36">
        <v>103.30121009730745</v>
      </c>
      <c r="F145" s="37">
        <v>0</v>
      </c>
    </row>
    <row r="146" spans="1:6">
      <c r="A146" s="28" t="s">
        <v>2057</v>
      </c>
      <c r="B146" s="29">
        <v>2021</v>
      </c>
      <c r="C146" s="35">
        <v>0</v>
      </c>
      <c r="D146" s="36">
        <v>0</v>
      </c>
      <c r="E146" s="36">
        <v>0</v>
      </c>
      <c r="F146" s="37">
        <v>0</v>
      </c>
    </row>
    <row r="147" spans="1:6">
      <c r="A147" s="28" t="s">
        <v>2058</v>
      </c>
      <c r="B147" s="29">
        <v>2019</v>
      </c>
      <c r="C147" s="35">
        <v>772.52074361611244</v>
      </c>
      <c r="D147" s="36">
        <v>0</v>
      </c>
      <c r="E147" s="36">
        <v>359.61624732182878</v>
      </c>
      <c r="F147" s="37">
        <v>0</v>
      </c>
    </row>
    <row r="148" spans="1:6">
      <c r="A148" s="28" t="s">
        <v>2058</v>
      </c>
      <c r="B148" s="29">
        <v>2020</v>
      </c>
      <c r="C148" s="35">
        <v>924.62120045445556</v>
      </c>
      <c r="D148" s="36">
        <v>0</v>
      </c>
      <c r="E148" s="36">
        <v>391.95924530602861</v>
      </c>
      <c r="F148" s="37">
        <v>0</v>
      </c>
    </row>
    <row r="149" spans="1:6">
      <c r="A149" s="28" t="s">
        <v>2058</v>
      </c>
      <c r="B149" s="29">
        <v>2021</v>
      </c>
      <c r="C149" s="35">
        <v>0</v>
      </c>
      <c r="D149" s="36">
        <v>0</v>
      </c>
      <c r="E149" s="36">
        <v>0</v>
      </c>
      <c r="F149" s="37">
        <v>0</v>
      </c>
    </row>
    <row r="150" spans="1:6">
      <c r="A150" s="28" t="s">
        <v>2059</v>
      </c>
      <c r="B150" s="29">
        <v>2019</v>
      </c>
      <c r="C150" s="35" t="s">
        <v>2032</v>
      </c>
      <c r="D150" s="36" t="s">
        <v>2032</v>
      </c>
      <c r="E150" s="36" t="s">
        <v>2032</v>
      </c>
      <c r="F150" s="37" t="s">
        <v>2032</v>
      </c>
    </row>
    <row r="151" spans="1:6">
      <c r="A151" s="28" t="s">
        <v>2059</v>
      </c>
      <c r="B151" s="29">
        <v>2020</v>
      </c>
      <c r="C151" s="35" t="s">
        <v>2032</v>
      </c>
      <c r="D151" s="36" t="s">
        <v>2032</v>
      </c>
      <c r="E151" s="36" t="s">
        <v>2032</v>
      </c>
      <c r="F151" s="37" t="s">
        <v>2032</v>
      </c>
    </row>
    <row r="152" spans="1:6">
      <c r="A152" s="28" t="s">
        <v>2059</v>
      </c>
      <c r="B152" s="29">
        <v>2021</v>
      </c>
      <c r="C152" s="35" t="s">
        <v>2032</v>
      </c>
      <c r="D152" s="36" t="s">
        <v>2032</v>
      </c>
      <c r="E152" s="36" t="s">
        <v>2032</v>
      </c>
      <c r="F152" s="37" t="s">
        <v>2032</v>
      </c>
    </row>
    <row r="153" spans="1:6">
      <c r="A153" s="28" t="s">
        <v>2060</v>
      </c>
      <c r="B153" s="29">
        <v>2019</v>
      </c>
      <c r="C153" s="35">
        <v>2057.2277555623409</v>
      </c>
      <c r="D153" s="36">
        <v>0.449856157998134</v>
      </c>
      <c r="E153" s="36">
        <v>977.14415006986599</v>
      </c>
      <c r="F153" s="37">
        <v>0</v>
      </c>
    </row>
    <row r="154" spans="1:6">
      <c r="A154" s="28" t="s">
        <v>2060</v>
      </c>
      <c r="B154" s="29">
        <v>2020</v>
      </c>
      <c r="C154" s="35">
        <v>2071.1622134025883</v>
      </c>
      <c r="D154" s="36">
        <v>0.4795470642217125</v>
      </c>
      <c r="E154" s="36">
        <v>892.86992445119665</v>
      </c>
      <c r="F154" s="37">
        <v>0</v>
      </c>
    </row>
    <row r="155" spans="1:6">
      <c r="A155" s="28" t="s">
        <v>2060</v>
      </c>
      <c r="B155" s="29">
        <v>2021</v>
      </c>
      <c r="C155" s="35">
        <v>0</v>
      </c>
      <c r="D155" s="36">
        <v>0</v>
      </c>
      <c r="E155" s="36">
        <v>0</v>
      </c>
      <c r="F155" s="37">
        <v>0</v>
      </c>
    </row>
    <row r="156" spans="1:6">
      <c r="A156" s="28" t="s">
        <v>824</v>
      </c>
      <c r="B156" s="29">
        <v>2019</v>
      </c>
      <c r="C156" s="35">
        <v>3954.7551840206888</v>
      </c>
      <c r="D156" s="36">
        <v>1017.3419216393418</v>
      </c>
      <c r="E156" s="36">
        <v>3053.0225273044521</v>
      </c>
      <c r="F156" s="37">
        <v>0</v>
      </c>
    </row>
    <row r="157" spans="1:6">
      <c r="A157" s="28" t="s">
        <v>824</v>
      </c>
      <c r="B157" s="29">
        <v>2020</v>
      </c>
      <c r="C157" s="35">
        <v>3988.0327524667218</v>
      </c>
      <c r="D157" s="36">
        <v>1172.3481495703159</v>
      </c>
      <c r="E157" s="36">
        <v>3409.6289539427949</v>
      </c>
      <c r="F157" s="37">
        <v>0</v>
      </c>
    </row>
    <row r="158" spans="1:6">
      <c r="A158" s="28" t="s">
        <v>824</v>
      </c>
      <c r="B158" s="29">
        <v>2021</v>
      </c>
      <c r="C158" s="35">
        <v>0</v>
      </c>
      <c r="D158" s="36">
        <v>0</v>
      </c>
      <c r="E158" s="36">
        <v>0</v>
      </c>
      <c r="F158" s="37">
        <v>0</v>
      </c>
    </row>
    <row r="159" spans="1:6">
      <c r="A159" s="28" t="s">
        <v>2061</v>
      </c>
      <c r="B159" s="29">
        <v>2019</v>
      </c>
      <c r="C159" s="35">
        <v>1085.3376824486684</v>
      </c>
      <c r="D159" s="36">
        <v>0</v>
      </c>
      <c r="E159" s="36">
        <v>1281.4833427374326</v>
      </c>
      <c r="F159" s="37">
        <v>0</v>
      </c>
    </row>
    <row r="160" spans="1:6">
      <c r="A160" s="28" t="s">
        <v>2061</v>
      </c>
      <c r="B160" s="29">
        <v>2020</v>
      </c>
      <c r="C160" s="35">
        <v>1088.0301596413444</v>
      </c>
      <c r="D160" s="36">
        <v>0</v>
      </c>
      <c r="E160" s="36">
        <v>1267.7020277090264</v>
      </c>
      <c r="F160" s="37">
        <v>0</v>
      </c>
    </row>
    <row r="161" spans="1:6">
      <c r="A161" s="28" t="s">
        <v>2061</v>
      </c>
      <c r="B161" s="29">
        <v>2021</v>
      </c>
      <c r="C161" s="35">
        <v>0</v>
      </c>
      <c r="D161" s="36">
        <v>0</v>
      </c>
      <c r="E161" s="36">
        <v>0</v>
      </c>
      <c r="F161" s="37">
        <v>0</v>
      </c>
    </row>
    <row r="162" spans="1:6">
      <c r="A162" s="28" t="s">
        <v>2062</v>
      </c>
      <c r="B162" s="29">
        <v>2019</v>
      </c>
      <c r="C162" s="35">
        <v>1560.0046046237071</v>
      </c>
      <c r="D162" s="36">
        <v>0</v>
      </c>
      <c r="E162" s="36">
        <v>1466.5221996723642</v>
      </c>
      <c r="F162" s="37">
        <v>0</v>
      </c>
    </row>
    <row r="163" spans="1:6">
      <c r="A163" s="28" t="s">
        <v>2062</v>
      </c>
      <c r="B163" s="29">
        <v>2020</v>
      </c>
      <c r="C163" s="35">
        <v>1655.3661189110164</v>
      </c>
      <c r="D163" s="36">
        <v>0</v>
      </c>
      <c r="E163" s="36">
        <v>1466.1332406459089</v>
      </c>
      <c r="F163" s="37">
        <v>0</v>
      </c>
    </row>
    <row r="164" spans="1:6">
      <c r="A164" s="28" t="s">
        <v>2062</v>
      </c>
      <c r="B164" s="29">
        <v>2021</v>
      </c>
      <c r="C164" s="35">
        <v>0</v>
      </c>
      <c r="D164" s="36">
        <v>0</v>
      </c>
      <c r="E164" s="36">
        <v>0</v>
      </c>
      <c r="F164" s="37">
        <v>0</v>
      </c>
    </row>
    <row r="165" spans="1:6">
      <c r="A165" s="28" t="s">
        <v>2063</v>
      </c>
      <c r="B165" s="29">
        <v>2019</v>
      </c>
      <c r="C165" s="35">
        <v>4495.9568500025225</v>
      </c>
      <c r="D165" s="36">
        <v>1415.3027336285606</v>
      </c>
      <c r="E165" s="36">
        <v>10.020430097671252</v>
      </c>
      <c r="F165" s="37">
        <v>0</v>
      </c>
    </row>
    <row r="166" spans="1:6">
      <c r="A166" s="28" t="s">
        <v>2063</v>
      </c>
      <c r="B166" s="29">
        <v>2020</v>
      </c>
      <c r="C166" s="35">
        <v>4905.1580207606848</v>
      </c>
      <c r="D166" s="36">
        <v>1577.8556275272949</v>
      </c>
      <c r="E166" s="36">
        <v>8.0911819693832374</v>
      </c>
      <c r="F166" s="37">
        <v>0</v>
      </c>
    </row>
    <row r="167" spans="1:6">
      <c r="A167" s="28" t="s">
        <v>2063</v>
      </c>
      <c r="B167" s="29">
        <v>2021</v>
      </c>
      <c r="C167" s="35">
        <v>0</v>
      </c>
      <c r="D167" s="36">
        <v>0</v>
      </c>
      <c r="E167" s="36">
        <v>0</v>
      </c>
      <c r="F167" s="37">
        <v>0</v>
      </c>
    </row>
    <row r="168" spans="1:6">
      <c r="A168" s="28" t="s">
        <v>2064</v>
      </c>
      <c r="B168" s="29">
        <v>2019</v>
      </c>
      <c r="C168" s="35">
        <v>1027.2877807180066</v>
      </c>
      <c r="D168" s="36">
        <v>0</v>
      </c>
      <c r="E168" s="36">
        <v>323.46894118730586</v>
      </c>
      <c r="F168" s="37">
        <v>0</v>
      </c>
    </row>
    <row r="169" spans="1:6">
      <c r="A169" s="28" t="s">
        <v>2064</v>
      </c>
      <c r="B169" s="29">
        <v>2020</v>
      </c>
      <c r="C169" s="35">
        <v>1031.7238401832437</v>
      </c>
      <c r="D169" s="36">
        <v>0</v>
      </c>
      <c r="E169" s="36">
        <v>374.03116667337855</v>
      </c>
      <c r="F169" s="37">
        <v>0</v>
      </c>
    </row>
    <row r="170" spans="1:6">
      <c r="A170" s="28" t="s">
        <v>2064</v>
      </c>
      <c r="B170" s="29">
        <v>2021</v>
      </c>
      <c r="C170" s="35">
        <v>0</v>
      </c>
      <c r="D170" s="36">
        <v>0</v>
      </c>
      <c r="E170" s="36">
        <v>0</v>
      </c>
      <c r="F170" s="37">
        <v>0</v>
      </c>
    </row>
    <row r="171" spans="1:6">
      <c r="A171" s="28" t="s">
        <v>881</v>
      </c>
      <c r="B171" s="29">
        <v>2019</v>
      </c>
      <c r="C171" s="35">
        <v>4274.4036516008618</v>
      </c>
      <c r="D171" s="36">
        <v>3677.5698459802625</v>
      </c>
      <c r="E171" s="36">
        <v>805.35396970231363</v>
      </c>
      <c r="F171" s="37">
        <v>0</v>
      </c>
    </row>
    <row r="172" spans="1:6">
      <c r="A172" s="28" t="s">
        <v>881</v>
      </c>
      <c r="B172" s="29">
        <v>2020</v>
      </c>
      <c r="C172" s="35">
        <v>4203.7246359586334</v>
      </c>
      <c r="D172" s="36">
        <v>3907.1650116054229</v>
      </c>
      <c r="E172" s="36">
        <v>846.15477287728288</v>
      </c>
      <c r="F172" s="37">
        <v>0</v>
      </c>
    </row>
    <row r="173" spans="1:6">
      <c r="A173" s="28" t="s">
        <v>881</v>
      </c>
      <c r="B173" s="29">
        <v>2021</v>
      </c>
      <c r="C173" s="35">
        <v>0</v>
      </c>
      <c r="D173" s="36">
        <v>0</v>
      </c>
      <c r="E173" s="36">
        <v>0</v>
      </c>
      <c r="F173" s="37">
        <v>0</v>
      </c>
    </row>
    <row r="174" spans="1:6">
      <c r="A174" s="28" t="s">
        <v>2065</v>
      </c>
      <c r="B174" s="29">
        <v>2019</v>
      </c>
      <c r="C174" s="35">
        <v>77.094217388568083</v>
      </c>
      <c r="D174" s="36">
        <v>0</v>
      </c>
      <c r="E174" s="36">
        <v>411.79206959627822</v>
      </c>
      <c r="F174" s="37">
        <v>0</v>
      </c>
    </row>
    <row r="175" spans="1:6">
      <c r="A175" s="28" t="s">
        <v>2065</v>
      </c>
      <c r="B175" s="29">
        <v>2020</v>
      </c>
      <c r="C175" s="35">
        <v>73.585036912022773</v>
      </c>
      <c r="D175" s="36">
        <v>0</v>
      </c>
      <c r="E175" s="36">
        <v>393.0506954307665</v>
      </c>
      <c r="F175" s="37">
        <v>0</v>
      </c>
    </row>
    <row r="176" spans="1:6">
      <c r="A176" s="28" t="s">
        <v>2065</v>
      </c>
      <c r="B176" s="29">
        <v>2021</v>
      </c>
      <c r="C176" s="35">
        <v>0</v>
      </c>
      <c r="D176" s="36">
        <v>0</v>
      </c>
      <c r="E176" s="36">
        <v>0</v>
      </c>
      <c r="F176" s="37">
        <v>0</v>
      </c>
    </row>
    <row r="177" spans="1:6">
      <c r="A177" s="28" t="s">
        <v>1010</v>
      </c>
      <c r="B177" s="29">
        <v>2019</v>
      </c>
      <c r="C177" s="35">
        <v>3091.4326790262967</v>
      </c>
      <c r="D177" s="36">
        <v>8642.9996541594082</v>
      </c>
      <c r="E177" s="36">
        <v>227.80251816604022</v>
      </c>
      <c r="F177" s="37">
        <v>13.132350367147501</v>
      </c>
    </row>
    <row r="178" spans="1:6">
      <c r="A178" s="28" t="s">
        <v>1010</v>
      </c>
      <c r="B178" s="29">
        <v>2020</v>
      </c>
      <c r="C178" s="35">
        <v>3234.3532340421461</v>
      </c>
      <c r="D178" s="36">
        <v>9386.530723148715</v>
      </c>
      <c r="E178" s="36">
        <v>245.3298989745162</v>
      </c>
      <c r="F178" s="37">
        <v>8.7453252017051231</v>
      </c>
    </row>
    <row r="179" spans="1:6">
      <c r="A179" s="28" t="s">
        <v>1010</v>
      </c>
      <c r="B179" s="29">
        <v>2021</v>
      </c>
      <c r="C179" s="35">
        <v>0</v>
      </c>
      <c r="D179" s="36">
        <v>0</v>
      </c>
      <c r="E179" s="36">
        <v>0</v>
      </c>
      <c r="F179" s="37">
        <v>0</v>
      </c>
    </row>
    <row r="180" spans="1:6">
      <c r="A180" s="28" t="s">
        <v>1027</v>
      </c>
      <c r="B180" s="29">
        <v>2019</v>
      </c>
      <c r="C180" s="35">
        <v>1501.4115230013122</v>
      </c>
      <c r="D180" s="36">
        <v>5.316040630002548</v>
      </c>
      <c r="E180" s="36">
        <v>1469.5651701934933</v>
      </c>
      <c r="F180" s="37">
        <v>0</v>
      </c>
    </row>
    <row r="181" spans="1:6">
      <c r="A181" s="28" t="s">
        <v>1027</v>
      </c>
      <c r="B181" s="29">
        <v>2020</v>
      </c>
      <c r="C181" s="35">
        <v>1705.9611898211979</v>
      </c>
      <c r="D181" s="36">
        <v>6.1122606836010149</v>
      </c>
      <c r="E181" s="36">
        <v>1497.9571148575335</v>
      </c>
      <c r="F181" s="37">
        <v>0</v>
      </c>
    </row>
    <row r="182" spans="1:6">
      <c r="A182" s="28" t="s">
        <v>1027</v>
      </c>
      <c r="B182" s="29">
        <v>2021</v>
      </c>
      <c r="C182" s="35">
        <v>0</v>
      </c>
      <c r="D182" s="36">
        <v>0</v>
      </c>
      <c r="E182" s="36">
        <v>0</v>
      </c>
      <c r="F182" s="37">
        <v>0</v>
      </c>
    </row>
    <row r="183" spans="1:6">
      <c r="A183" s="28" t="s">
        <v>1038</v>
      </c>
      <c r="B183" s="29">
        <v>2019</v>
      </c>
      <c r="C183" s="35">
        <v>1001.8327289257938</v>
      </c>
      <c r="D183" s="36">
        <v>51.352224917226387</v>
      </c>
      <c r="E183" s="36">
        <v>1043.8944298794265</v>
      </c>
      <c r="F183" s="37">
        <v>16.965411385411802</v>
      </c>
    </row>
    <row r="184" spans="1:6">
      <c r="A184" s="28" t="s">
        <v>1038</v>
      </c>
      <c r="B184" s="29">
        <v>2020</v>
      </c>
      <c r="C184" s="35">
        <v>945.28671075546993</v>
      </c>
      <c r="D184" s="36">
        <v>43.2122121492527</v>
      </c>
      <c r="E184" s="36">
        <v>1096.1368686771184</v>
      </c>
      <c r="F184" s="37">
        <v>15.233510130906325</v>
      </c>
    </row>
    <row r="185" spans="1:6">
      <c r="A185" s="28" t="s">
        <v>1038</v>
      </c>
      <c r="B185" s="29">
        <v>2021</v>
      </c>
      <c r="C185" s="35">
        <v>0</v>
      </c>
      <c r="D185" s="36">
        <v>0</v>
      </c>
      <c r="E185" s="36">
        <v>0</v>
      </c>
      <c r="F185" s="37">
        <v>0</v>
      </c>
    </row>
    <row r="186" spans="1:6">
      <c r="A186" s="28" t="s">
        <v>1050</v>
      </c>
      <c r="B186" s="29">
        <v>2019</v>
      </c>
      <c r="C186" s="35">
        <v>4664.5075383713038</v>
      </c>
      <c r="D186" s="36">
        <v>3936.4669406811436</v>
      </c>
      <c r="E186" s="36">
        <v>8310.7576897172166</v>
      </c>
      <c r="F186" s="37">
        <v>60.507187939851725</v>
      </c>
    </row>
    <row r="187" spans="1:6">
      <c r="A187" s="28" t="s">
        <v>1050</v>
      </c>
      <c r="B187" s="29">
        <v>2020</v>
      </c>
      <c r="C187" s="35">
        <v>4960.1960712306827</v>
      </c>
      <c r="D187" s="36">
        <v>3885.6334045154331</v>
      </c>
      <c r="E187" s="36">
        <v>9308.4474506696788</v>
      </c>
      <c r="F187" s="37">
        <v>70.889735666022787</v>
      </c>
    </row>
    <row r="188" spans="1:6">
      <c r="A188" s="28" t="s">
        <v>1050</v>
      </c>
      <c r="B188" s="29">
        <v>2021</v>
      </c>
      <c r="C188" s="35">
        <v>0</v>
      </c>
      <c r="D188" s="36">
        <v>0</v>
      </c>
      <c r="E188" s="36">
        <v>0</v>
      </c>
      <c r="F188" s="37">
        <v>0</v>
      </c>
    </row>
    <row r="189" spans="1:6">
      <c r="A189" s="28" t="s">
        <v>2066</v>
      </c>
      <c r="B189" s="29">
        <v>2019</v>
      </c>
      <c r="C189" s="35">
        <v>3534.4239161340824</v>
      </c>
      <c r="D189" s="36">
        <v>19320.281831923854</v>
      </c>
      <c r="E189" s="36">
        <v>2146.2396144252311</v>
      </c>
      <c r="F189" s="37">
        <v>0</v>
      </c>
    </row>
    <row r="190" spans="1:6">
      <c r="A190" s="28" t="s">
        <v>2066</v>
      </c>
      <c r="B190" s="29">
        <v>2020</v>
      </c>
      <c r="C190" s="35">
        <v>3566.7869394827453</v>
      </c>
      <c r="D190" s="36">
        <v>19357.789930658641</v>
      </c>
      <c r="E190" s="36">
        <v>1663.6541602523835</v>
      </c>
      <c r="F190" s="37">
        <v>0</v>
      </c>
    </row>
    <row r="191" spans="1:6">
      <c r="A191" s="28" t="s">
        <v>2066</v>
      </c>
      <c r="B191" s="29">
        <v>2021</v>
      </c>
      <c r="C191" s="35">
        <v>0</v>
      </c>
      <c r="D191" s="36">
        <v>0</v>
      </c>
      <c r="E191" s="36">
        <v>0</v>
      </c>
      <c r="F191" s="37">
        <v>0</v>
      </c>
    </row>
    <row r="192" spans="1:6">
      <c r="A192" s="28" t="s">
        <v>2067</v>
      </c>
      <c r="B192" s="29">
        <v>2019</v>
      </c>
      <c r="C192" s="35">
        <v>3905.4186306599627</v>
      </c>
      <c r="D192" s="36">
        <v>0</v>
      </c>
      <c r="E192" s="36">
        <v>5946.8526102748365</v>
      </c>
      <c r="F192" s="37">
        <v>0</v>
      </c>
    </row>
    <row r="193" spans="1:6">
      <c r="A193" s="28" t="s">
        <v>2067</v>
      </c>
      <c r="B193" s="29">
        <v>2020</v>
      </c>
      <c r="C193" s="35">
        <v>3902.8377049598462</v>
      </c>
      <c r="D193" s="36">
        <v>0</v>
      </c>
      <c r="E193" s="36">
        <v>5844.0648533156382</v>
      </c>
      <c r="F193" s="37">
        <v>0</v>
      </c>
    </row>
    <row r="194" spans="1:6">
      <c r="A194" s="28" t="s">
        <v>2067</v>
      </c>
      <c r="B194" s="29">
        <v>2021</v>
      </c>
      <c r="C194" s="35">
        <v>0</v>
      </c>
      <c r="D194" s="36">
        <v>0</v>
      </c>
      <c r="E194" s="36">
        <v>0</v>
      </c>
      <c r="F194" s="37">
        <v>0</v>
      </c>
    </row>
    <row r="195" spans="1:6">
      <c r="A195" s="28" t="s">
        <v>2068</v>
      </c>
      <c r="B195" s="29">
        <v>2019</v>
      </c>
      <c r="C195" s="35" t="s">
        <v>2032</v>
      </c>
      <c r="D195" s="36" t="s">
        <v>2032</v>
      </c>
      <c r="E195" s="36" t="s">
        <v>2032</v>
      </c>
      <c r="F195" s="37" t="s">
        <v>2032</v>
      </c>
    </row>
    <row r="196" spans="1:6">
      <c r="A196" s="28" t="s">
        <v>2068</v>
      </c>
      <c r="B196" s="29">
        <v>2020</v>
      </c>
      <c r="C196" s="35" t="s">
        <v>2032</v>
      </c>
      <c r="D196" s="36" t="s">
        <v>2032</v>
      </c>
      <c r="E196" s="36" t="s">
        <v>2032</v>
      </c>
      <c r="F196" s="37" t="s">
        <v>2032</v>
      </c>
    </row>
    <row r="197" spans="1:6">
      <c r="A197" s="28" t="s">
        <v>2068</v>
      </c>
      <c r="B197" s="29">
        <v>2021</v>
      </c>
      <c r="C197" s="35" t="s">
        <v>2032</v>
      </c>
      <c r="D197" s="36" t="s">
        <v>2032</v>
      </c>
      <c r="E197" s="36" t="s">
        <v>2032</v>
      </c>
      <c r="F197" s="37" t="s">
        <v>2032</v>
      </c>
    </row>
    <row r="198" spans="1:6">
      <c r="A198" s="28" t="s">
        <v>1190</v>
      </c>
      <c r="B198" s="29">
        <v>2019</v>
      </c>
      <c r="C198" s="35">
        <v>6970.3123381431596</v>
      </c>
      <c r="D198" s="36">
        <v>0</v>
      </c>
      <c r="E198" s="36">
        <v>630.18751418814225</v>
      </c>
      <c r="F198" s="37">
        <v>0</v>
      </c>
    </row>
    <row r="199" spans="1:6">
      <c r="A199" s="28" t="s">
        <v>1190</v>
      </c>
      <c r="B199" s="29">
        <v>2020</v>
      </c>
      <c r="C199" s="35">
        <v>7382.3579193643127</v>
      </c>
      <c r="D199" s="36">
        <v>0</v>
      </c>
      <c r="E199" s="36">
        <v>701.98173282682376</v>
      </c>
      <c r="F199" s="37">
        <v>0</v>
      </c>
    </row>
    <row r="200" spans="1:6">
      <c r="A200" s="28" t="s">
        <v>1190</v>
      </c>
      <c r="B200" s="29">
        <v>2021</v>
      </c>
      <c r="C200" s="35">
        <v>0</v>
      </c>
      <c r="D200" s="36">
        <v>0</v>
      </c>
      <c r="E200" s="36">
        <v>0</v>
      </c>
      <c r="F200" s="37">
        <v>0</v>
      </c>
    </row>
    <row r="201" spans="1:6">
      <c r="A201" s="28" t="s">
        <v>1212</v>
      </c>
      <c r="B201" s="29">
        <v>2019</v>
      </c>
      <c r="C201" s="35">
        <v>2635.4219657640174</v>
      </c>
      <c r="D201" s="36">
        <v>7536.1494964494577</v>
      </c>
      <c r="E201" s="36">
        <v>923.25081729009537</v>
      </c>
      <c r="F201" s="37">
        <v>0</v>
      </c>
    </row>
    <row r="202" spans="1:6">
      <c r="A202" s="28" t="s">
        <v>1212</v>
      </c>
      <c r="B202" s="29">
        <v>2020</v>
      </c>
      <c r="C202" s="35">
        <v>2673.4716578953571</v>
      </c>
      <c r="D202" s="36">
        <v>7481.8235439170576</v>
      </c>
      <c r="E202" s="36">
        <v>878.73065129111308</v>
      </c>
      <c r="F202" s="37">
        <v>0</v>
      </c>
    </row>
    <row r="203" spans="1:6">
      <c r="A203" s="28" t="s">
        <v>1212</v>
      </c>
      <c r="B203" s="29">
        <v>2021</v>
      </c>
      <c r="C203" s="35">
        <v>0</v>
      </c>
      <c r="D203" s="36">
        <v>0</v>
      </c>
      <c r="E203" s="36">
        <v>0</v>
      </c>
      <c r="F203" s="37">
        <v>0</v>
      </c>
    </row>
    <row r="204" spans="1:6">
      <c r="A204" s="28" t="s">
        <v>2069</v>
      </c>
      <c r="B204" s="29">
        <v>2019</v>
      </c>
      <c r="C204" s="35">
        <v>1189.2130632446228</v>
      </c>
      <c r="D204" s="36">
        <v>0</v>
      </c>
      <c r="E204" s="36">
        <v>1365.0168401439037</v>
      </c>
      <c r="F204" s="37">
        <v>0</v>
      </c>
    </row>
    <row r="205" spans="1:6">
      <c r="A205" s="28" t="s">
        <v>2069</v>
      </c>
      <c r="B205" s="29">
        <v>2020</v>
      </c>
      <c r="C205" s="35">
        <v>1283.8216012513712</v>
      </c>
      <c r="D205" s="36">
        <v>0</v>
      </c>
      <c r="E205" s="36">
        <v>1281.5439226208684</v>
      </c>
      <c r="F205" s="37">
        <v>0</v>
      </c>
    </row>
    <row r="206" spans="1:6">
      <c r="A206" s="28" t="s">
        <v>2069</v>
      </c>
      <c r="B206" s="29">
        <v>2021</v>
      </c>
      <c r="C206" s="35">
        <v>0</v>
      </c>
      <c r="D206" s="36">
        <v>0</v>
      </c>
      <c r="E206" s="36">
        <v>0</v>
      </c>
      <c r="F206" s="37">
        <v>0</v>
      </c>
    </row>
    <row r="207" spans="1:6">
      <c r="A207" s="28" t="s">
        <v>2070</v>
      </c>
      <c r="B207" s="29">
        <v>2019</v>
      </c>
      <c r="C207" s="35">
        <v>3644.0710897101135</v>
      </c>
      <c r="D207" s="36">
        <v>0</v>
      </c>
      <c r="E207" s="36">
        <v>3129.4516597467418</v>
      </c>
      <c r="F207" s="37">
        <v>0</v>
      </c>
    </row>
    <row r="208" spans="1:6">
      <c r="A208" s="28" t="s">
        <v>2070</v>
      </c>
      <c r="B208" s="29">
        <v>2020</v>
      </c>
      <c r="C208" s="35">
        <v>3930.1502125623524</v>
      </c>
      <c r="D208" s="36">
        <v>0</v>
      </c>
      <c r="E208" s="36">
        <v>2881.9391514886211</v>
      </c>
      <c r="F208" s="37">
        <v>0</v>
      </c>
    </row>
    <row r="209" spans="1:6">
      <c r="A209" s="28" t="s">
        <v>2070</v>
      </c>
      <c r="B209" s="29">
        <v>2021</v>
      </c>
      <c r="C209" s="35">
        <v>0</v>
      </c>
      <c r="D209" s="36">
        <v>0</v>
      </c>
      <c r="E209" s="36">
        <v>0</v>
      </c>
      <c r="F209" s="37">
        <v>0</v>
      </c>
    </row>
    <row r="210" spans="1:6">
      <c r="A210" s="28" t="s">
        <v>1425</v>
      </c>
      <c r="B210" s="29">
        <v>2019</v>
      </c>
      <c r="C210" s="35">
        <v>4637.8533230802859</v>
      </c>
      <c r="D210" s="36">
        <v>1868.290479435921</v>
      </c>
      <c r="E210" s="36">
        <v>2434.0612651758161</v>
      </c>
      <c r="F210" s="37">
        <v>0</v>
      </c>
    </row>
    <row r="211" spans="1:6">
      <c r="A211" s="28" t="s">
        <v>1425</v>
      </c>
      <c r="B211" s="29">
        <v>2020</v>
      </c>
      <c r="C211" s="35">
        <v>4882.2120379248481</v>
      </c>
      <c r="D211" s="36">
        <v>1998.7263789175895</v>
      </c>
      <c r="E211" s="36">
        <v>2517.95538204067</v>
      </c>
      <c r="F211" s="37">
        <v>0</v>
      </c>
    </row>
    <row r="212" spans="1:6">
      <c r="A212" s="28" t="s">
        <v>1425</v>
      </c>
      <c r="B212" s="29">
        <v>2021</v>
      </c>
      <c r="C212" s="35">
        <v>0</v>
      </c>
      <c r="D212" s="36">
        <v>0</v>
      </c>
      <c r="E212" s="36">
        <v>0</v>
      </c>
      <c r="F212" s="37">
        <v>0</v>
      </c>
    </row>
    <row r="213" spans="1:6">
      <c r="A213" s="28" t="s">
        <v>2071</v>
      </c>
      <c r="B213" s="29">
        <v>2019</v>
      </c>
      <c r="C213" s="35">
        <v>2876.902062997598</v>
      </c>
      <c r="D213" s="36">
        <v>6210.878291230485</v>
      </c>
      <c r="E213" s="36">
        <v>5626.4391118150461</v>
      </c>
      <c r="F213" s="37">
        <v>0</v>
      </c>
    </row>
    <row r="214" spans="1:6">
      <c r="A214" s="28" t="s">
        <v>2071</v>
      </c>
      <c r="B214" s="29">
        <v>2020</v>
      </c>
      <c r="C214" s="35">
        <v>2615.2060205238963</v>
      </c>
      <c r="D214" s="36">
        <v>7011.3058759094956</v>
      </c>
      <c r="E214" s="36">
        <v>5077.0691610436152</v>
      </c>
      <c r="F214" s="37">
        <v>0</v>
      </c>
    </row>
    <row r="215" spans="1:6">
      <c r="A215" s="28" t="s">
        <v>2071</v>
      </c>
      <c r="B215" s="29">
        <v>2021</v>
      </c>
      <c r="C215" s="35">
        <v>0</v>
      </c>
      <c r="D215" s="36">
        <v>0</v>
      </c>
      <c r="E215" s="36">
        <v>0</v>
      </c>
      <c r="F215" s="37">
        <v>0</v>
      </c>
    </row>
    <row r="216" spans="1:6">
      <c r="A216" s="28" t="s">
        <v>2072</v>
      </c>
      <c r="B216" s="29">
        <v>2019</v>
      </c>
      <c r="C216" s="35">
        <v>234.39747895899922</v>
      </c>
      <c r="D216" s="36">
        <v>0</v>
      </c>
      <c r="E216" s="36">
        <v>367.31640024763277</v>
      </c>
      <c r="F216" s="37">
        <v>0</v>
      </c>
    </row>
    <row r="217" spans="1:6">
      <c r="A217" s="28" t="s">
        <v>2072</v>
      </c>
      <c r="B217" s="29">
        <v>2020</v>
      </c>
      <c r="C217" s="35">
        <v>237.28361337384476</v>
      </c>
      <c r="D217" s="36">
        <v>0</v>
      </c>
      <c r="E217" s="36">
        <v>364.66226836370453</v>
      </c>
      <c r="F217" s="37">
        <v>0</v>
      </c>
    </row>
    <row r="218" spans="1:6">
      <c r="A218" s="28" t="s">
        <v>2072</v>
      </c>
      <c r="B218" s="29">
        <v>2021</v>
      </c>
      <c r="C218" s="35">
        <v>0</v>
      </c>
      <c r="D218" s="36">
        <v>0</v>
      </c>
      <c r="E218" s="36">
        <v>0</v>
      </c>
      <c r="F218" s="37">
        <v>0</v>
      </c>
    </row>
    <row r="219" spans="1:6">
      <c r="A219" s="28" t="s">
        <v>2073</v>
      </c>
      <c r="B219" s="29">
        <v>2019</v>
      </c>
      <c r="C219" s="35">
        <v>5485.1419283813993</v>
      </c>
      <c r="D219" s="36">
        <v>734.27607454904103</v>
      </c>
      <c r="E219" s="36">
        <v>6365.8112847548637</v>
      </c>
      <c r="F219" s="37">
        <v>0</v>
      </c>
    </row>
    <row r="220" spans="1:6">
      <c r="A220" s="28" t="s">
        <v>2073</v>
      </c>
      <c r="B220" s="29">
        <v>2020</v>
      </c>
      <c r="C220" s="35">
        <v>5736.4954078221172</v>
      </c>
      <c r="D220" s="36">
        <v>943.41589971912174</v>
      </c>
      <c r="E220" s="36">
        <v>4755.0340666421826</v>
      </c>
      <c r="F220" s="37">
        <v>0</v>
      </c>
    </row>
    <row r="221" spans="1:6">
      <c r="A221" s="28" t="s">
        <v>2073</v>
      </c>
      <c r="B221" s="29">
        <v>2021</v>
      </c>
      <c r="C221" s="35">
        <v>0</v>
      </c>
      <c r="D221" s="36">
        <v>0</v>
      </c>
      <c r="E221" s="36">
        <v>0</v>
      </c>
      <c r="F221" s="37">
        <v>0</v>
      </c>
    </row>
    <row r="222" spans="1:6">
      <c r="A222" s="28" t="s">
        <v>2074</v>
      </c>
      <c r="B222" s="29">
        <v>2019</v>
      </c>
      <c r="C222" s="35">
        <v>967.06930696599773</v>
      </c>
      <c r="D222" s="36">
        <v>0</v>
      </c>
      <c r="E222" s="36">
        <v>655.763841679336</v>
      </c>
      <c r="F222" s="37">
        <v>0</v>
      </c>
    </row>
    <row r="223" spans="1:6">
      <c r="A223" s="28" t="s">
        <v>2074</v>
      </c>
      <c r="B223" s="29">
        <v>2020</v>
      </c>
      <c r="C223" s="35">
        <v>1091.1493127555391</v>
      </c>
      <c r="D223" s="36">
        <v>0</v>
      </c>
      <c r="E223" s="36">
        <v>686.78411769338049</v>
      </c>
      <c r="F223" s="37">
        <v>0</v>
      </c>
    </row>
    <row r="224" spans="1:6">
      <c r="A224" s="28" t="s">
        <v>2074</v>
      </c>
      <c r="B224" s="29">
        <v>2021</v>
      </c>
      <c r="C224" s="35">
        <v>0</v>
      </c>
      <c r="D224" s="36">
        <v>0</v>
      </c>
      <c r="E224" s="36">
        <v>0</v>
      </c>
      <c r="F224" s="37">
        <v>0</v>
      </c>
    </row>
    <row r="225" spans="1:6">
      <c r="A225" s="28" t="s">
        <v>1457</v>
      </c>
      <c r="B225" s="29">
        <v>2019</v>
      </c>
      <c r="C225" s="35">
        <v>3047.5867846339543</v>
      </c>
      <c r="D225" s="36">
        <v>4827.9441940122488</v>
      </c>
      <c r="E225" s="36">
        <v>1629.3013196749766</v>
      </c>
      <c r="F225" s="37">
        <v>156.66513569367822</v>
      </c>
    </row>
    <row r="226" spans="1:6">
      <c r="A226" s="28" t="s">
        <v>1457</v>
      </c>
      <c r="B226" s="29">
        <v>2020</v>
      </c>
      <c r="C226" s="35">
        <v>3199.6782095306212</v>
      </c>
      <c r="D226" s="36">
        <v>5015.0664913128012</v>
      </c>
      <c r="E226" s="36">
        <v>1463.3817469843102</v>
      </c>
      <c r="F226" s="37">
        <v>123.55932649505154</v>
      </c>
    </row>
    <row r="227" spans="1:6">
      <c r="A227" s="28" t="s">
        <v>1457</v>
      </c>
      <c r="B227" s="29">
        <v>2021</v>
      </c>
      <c r="C227" s="35">
        <v>0</v>
      </c>
      <c r="D227" s="36">
        <v>0</v>
      </c>
      <c r="E227" s="36">
        <v>0</v>
      </c>
      <c r="F227" s="37">
        <v>0</v>
      </c>
    </row>
    <row r="228" spans="1:6">
      <c r="A228" s="28" t="s">
        <v>2075</v>
      </c>
      <c r="B228" s="29">
        <v>2019</v>
      </c>
      <c r="C228" s="35" t="e">
        <v>#DIV/0!</v>
      </c>
      <c r="D228" s="36" t="e">
        <v>#DIV/0!</v>
      </c>
      <c r="E228" s="36" t="e">
        <v>#DIV/0!</v>
      </c>
      <c r="F228" s="37" t="e">
        <v>#DIV/0!</v>
      </c>
    </row>
    <row r="229" spans="1:6">
      <c r="A229" s="28" t="s">
        <v>2075</v>
      </c>
      <c r="B229" s="29">
        <v>2020</v>
      </c>
      <c r="C229" s="35" t="e">
        <v>#DIV/0!</v>
      </c>
      <c r="D229" s="36" t="e">
        <v>#DIV/0!</v>
      </c>
      <c r="E229" s="36" t="e">
        <v>#DIV/0!</v>
      </c>
      <c r="F229" s="37" t="e">
        <v>#DIV/0!</v>
      </c>
    </row>
    <row r="230" spans="1:6">
      <c r="A230" s="28" t="s">
        <v>2075</v>
      </c>
      <c r="B230" s="29">
        <v>2021</v>
      </c>
      <c r="C230" s="35" t="e">
        <v>#DIV/0!</v>
      </c>
      <c r="D230" s="36" t="e">
        <v>#DIV/0!</v>
      </c>
      <c r="E230" s="36" t="e">
        <v>#DIV/0!</v>
      </c>
      <c r="F230" s="37" t="e">
        <v>#DIV/0!</v>
      </c>
    </row>
    <row r="231" spans="1:6">
      <c r="A231" s="28" t="s">
        <v>2076</v>
      </c>
      <c r="B231" s="29">
        <v>2019</v>
      </c>
      <c r="C231" s="35" t="s">
        <v>2032</v>
      </c>
      <c r="D231" s="36" t="s">
        <v>2032</v>
      </c>
      <c r="E231" s="36" t="s">
        <v>2032</v>
      </c>
      <c r="F231" s="37" t="s">
        <v>2032</v>
      </c>
    </row>
    <row r="232" spans="1:6">
      <c r="A232" s="28" t="s">
        <v>2076</v>
      </c>
      <c r="B232" s="29">
        <v>2020</v>
      </c>
      <c r="C232" s="35" t="s">
        <v>2032</v>
      </c>
      <c r="D232" s="36" t="s">
        <v>2032</v>
      </c>
      <c r="E232" s="36" t="s">
        <v>2032</v>
      </c>
      <c r="F232" s="37" t="s">
        <v>2032</v>
      </c>
    </row>
    <row r="233" spans="1:6">
      <c r="A233" s="28" t="s">
        <v>2076</v>
      </c>
      <c r="B233" s="29">
        <v>2021</v>
      </c>
      <c r="C233" s="35" t="s">
        <v>2032</v>
      </c>
      <c r="D233" s="36" t="s">
        <v>2032</v>
      </c>
      <c r="E233" s="36" t="s">
        <v>2032</v>
      </c>
      <c r="F233" s="37" t="s">
        <v>2032</v>
      </c>
    </row>
    <row r="234" spans="1:6">
      <c r="A234" s="28" t="s">
        <v>2077</v>
      </c>
      <c r="B234" s="29">
        <v>2019</v>
      </c>
      <c r="C234" s="35">
        <v>1391.3528335970188</v>
      </c>
      <c r="D234" s="36">
        <v>0</v>
      </c>
      <c r="E234" s="36">
        <v>55.537538785316755</v>
      </c>
      <c r="F234" s="37">
        <v>0</v>
      </c>
    </row>
    <row r="235" spans="1:6">
      <c r="A235" s="28" t="s">
        <v>2077</v>
      </c>
      <c r="B235" s="29">
        <v>2020</v>
      </c>
      <c r="C235" s="35">
        <v>1432.5916588544935</v>
      </c>
      <c r="D235" s="36">
        <v>0</v>
      </c>
      <c r="E235" s="36">
        <v>22.612259811339701</v>
      </c>
      <c r="F235" s="37">
        <v>0</v>
      </c>
    </row>
    <row r="236" spans="1:6">
      <c r="A236" s="28" t="s">
        <v>2077</v>
      </c>
      <c r="B236" s="29">
        <v>2021</v>
      </c>
      <c r="C236" s="35">
        <v>0</v>
      </c>
      <c r="D236" s="36">
        <v>0</v>
      </c>
      <c r="E236" s="36">
        <v>0</v>
      </c>
      <c r="F236" s="37">
        <v>0</v>
      </c>
    </row>
    <row r="237" spans="1:6">
      <c r="A237" s="28" t="s">
        <v>2078</v>
      </c>
      <c r="B237" s="29">
        <v>2019</v>
      </c>
      <c r="C237" s="35" t="s">
        <v>2032</v>
      </c>
      <c r="D237" s="36" t="s">
        <v>2032</v>
      </c>
      <c r="E237" s="36" t="s">
        <v>2032</v>
      </c>
      <c r="F237" s="37" t="s">
        <v>2032</v>
      </c>
    </row>
    <row r="238" spans="1:6">
      <c r="A238" s="28" t="s">
        <v>2078</v>
      </c>
      <c r="B238" s="29">
        <v>2020</v>
      </c>
      <c r="C238" s="35" t="s">
        <v>2032</v>
      </c>
      <c r="D238" s="36" t="s">
        <v>2032</v>
      </c>
      <c r="E238" s="36" t="s">
        <v>2032</v>
      </c>
      <c r="F238" s="37" t="s">
        <v>2032</v>
      </c>
    </row>
    <row r="239" spans="1:6">
      <c r="A239" s="28" t="s">
        <v>2078</v>
      </c>
      <c r="B239" s="29">
        <v>2021</v>
      </c>
      <c r="C239" s="35" t="s">
        <v>2032</v>
      </c>
      <c r="D239" s="36" t="s">
        <v>2032</v>
      </c>
      <c r="E239" s="36" t="s">
        <v>2032</v>
      </c>
      <c r="F239" s="37" t="s">
        <v>2032</v>
      </c>
    </row>
    <row r="240" spans="1:6">
      <c r="A240" s="28" t="s">
        <v>2079</v>
      </c>
      <c r="B240" s="29">
        <v>2019</v>
      </c>
      <c r="C240" s="35" t="s">
        <v>2032</v>
      </c>
      <c r="D240" s="36" t="s">
        <v>2032</v>
      </c>
      <c r="E240" s="36" t="s">
        <v>2032</v>
      </c>
      <c r="F240" s="37" t="s">
        <v>2032</v>
      </c>
    </row>
    <row r="241" spans="1:6">
      <c r="A241" s="28" t="s">
        <v>2079</v>
      </c>
      <c r="B241" s="29">
        <v>2020</v>
      </c>
      <c r="C241" s="35" t="s">
        <v>2032</v>
      </c>
      <c r="D241" s="36" t="s">
        <v>2032</v>
      </c>
      <c r="E241" s="36" t="s">
        <v>2032</v>
      </c>
      <c r="F241" s="37" t="s">
        <v>2032</v>
      </c>
    </row>
    <row r="242" spans="1:6">
      <c r="A242" s="28" t="s">
        <v>2079</v>
      </c>
      <c r="B242" s="29">
        <v>2021</v>
      </c>
      <c r="C242" s="35" t="s">
        <v>2032</v>
      </c>
      <c r="D242" s="36" t="s">
        <v>2032</v>
      </c>
      <c r="E242" s="36" t="s">
        <v>2032</v>
      </c>
      <c r="F242" s="37" t="s">
        <v>2032</v>
      </c>
    </row>
    <row r="243" spans="1:6">
      <c r="A243" s="28" t="s">
        <v>2080</v>
      </c>
      <c r="B243" s="29">
        <v>2019</v>
      </c>
      <c r="C243" s="35" t="s">
        <v>2032</v>
      </c>
      <c r="D243" s="36" t="s">
        <v>2032</v>
      </c>
      <c r="E243" s="36" t="s">
        <v>2032</v>
      </c>
      <c r="F243" s="37" t="s">
        <v>2032</v>
      </c>
    </row>
    <row r="244" spans="1:6">
      <c r="A244" s="28" t="s">
        <v>2080</v>
      </c>
      <c r="B244" s="29">
        <v>2020</v>
      </c>
      <c r="C244" s="35" t="s">
        <v>2032</v>
      </c>
      <c r="D244" s="36" t="s">
        <v>2032</v>
      </c>
      <c r="E244" s="36" t="s">
        <v>2032</v>
      </c>
      <c r="F244" s="37" t="s">
        <v>2032</v>
      </c>
    </row>
    <row r="245" spans="1:6">
      <c r="A245" s="28" t="s">
        <v>2080</v>
      </c>
      <c r="B245" s="29">
        <v>2021</v>
      </c>
      <c r="C245" s="35" t="s">
        <v>2032</v>
      </c>
      <c r="D245" s="36" t="s">
        <v>2032</v>
      </c>
      <c r="E245" s="36" t="s">
        <v>2032</v>
      </c>
      <c r="F245" s="37" t="s">
        <v>2032</v>
      </c>
    </row>
    <row r="246" spans="1:6">
      <c r="A246" s="28" t="s">
        <v>1474</v>
      </c>
      <c r="B246" s="29">
        <v>2019</v>
      </c>
      <c r="C246" s="35">
        <v>2418.4459838480357</v>
      </c>
      <c r="D246" s="36">
        <v>1553.3037471362354</v>
      </c>
      <c r="E246" s="36">
        <v>586.2639358502463</v>
      </c>
      <c r="F246" s="37">
        <v>0</v>
      </c>
    </row>
    <row r="247" spans="1:6">
      <c r="A247" s="28" t="s">
        <v>1474</v>
      </c>
      <c r="B247" s="29">
        <v>2020</v>
      </c>
      <c r="C247" s="35">
        <v>2526.9553666913666</v>
      </c>
      <c r="D247" s="36">
        <v>1683.4194480159292</v>
      </c>
      <c r="E247" s="36">
        <v>524.68740249763403</v>
      </c>
      <c r="F247" s="37">
        <v>0</v>
      </c>
    </row>
    <row r="248" spans="1:6">
      <c r="A248" s="28" t="s">
        <v>1474</v>
      </c>
      <c r="B248" s="29">
        <v>2021</v>
      </c>
      <c r="C248" s="35">
        <v>0</v>
      </c>
      <c r="D248" s="36">
        <v>0</v>
      </c>
      <c r="E248" s="36">
        <v>0</v>
      </c>
      <c r="F248" s="37">
        <v>0</v>
      </c>
    </row>
    <row r="249" spans="1:6">
      <c r="A249" s="28" t="s">
        <v>1505</v>
      </c>
      <c r="B249" s="29">
        <v>2019</v>
      </c>
      <c r="C249" s="35">
        <v>3534.8041605987737</v>
      </c>
      <c r="D249" s="36">
        <v>11138.628714197237</v>
      </c>
      <c r="E249" s="36">
        <v>5291.7596768095527</v>
      </c>
      <c r="F249" s="37">
        <v>11.240179034872524</v>
      </c>
    </row>
    <row r="250" spans="1:6">
      <c r="A250" s="28" t="s">
        <v>1505</v>
      </c>
      <c r="B250" s="29">
        <v>2020</v>
      </c>
      <c r="C250" s="35">
        <v>3592.062986754524</v>
      </c>
      <c r="D250" s="36">
        <v>11480.911480567052</v>
      </c>
      <c r="E250" s="36">
        <v>6044.4153783578868</v>
      </c>
      <c r="F250" s="37">
        <v>11.829619788109179</v>
      </c>
    </row>
    <row r="251" spans="1:6">
      <c r="A251" s="28" t="s">
        <v>1505</v>
      </c>
      <c r="B251" s="29">
        <v>2021</v>
      </c>
      <c r="C251" s="35">
        <v>0</v>
      </c>
      <c r="D251" s="36">
        <v>0</v>
      </c>
      <c r="E251" s="36">
        <v>0</v>
      </c>
      <c r="F251" s="37">
        <v>0</v>
      </c>
    </row>
    <row r="252" spans="1:6">
      <c r="A252" s="28" t="s">
        <v>1545</v>
      </c>
      <c r="B252" s="29">
        <v>2019</v>
      </c>
      <c r="C252" s="35">
        <v>1947.7285109609857</v>
      </c>
      <c r="D252" s="36">
        <v>1520.7620835487166</v>
      </c>
      <c r="E252" s="36">
        <v>730.80624444175271</v>
      </c>
      <c r="F252" s="37">
        <v>0</v>
      </c>
    </row>
    <row r="253" spans="1:6">
      <c r="A253" s="28" t="s">
        <v>1545</v>
      </c>
      <c r="B253" s="29">
        <v>2020</v>
      </c>
      <c r="C253" s="35">
        <v>2082.2987569169095</v>
      </c>
      <c r="D253" s="36">
        <v>1515.4035561305689</v>
      </c>
      <c r="E253" s="36">
        <v>741.88332285651654</v>
      </c>
      <c r="F253" s="37">
        <v>0</v>
      </c>
    </row>
    <row r="254" spans="1:6">
      <c r="A254" s="28" t="s">
        <v>1545</v>
      </c>
      <c r="B254" s="29">
        <v>2021</v>
      </c>
      <c r="C254" s="35">
        <v>0</v>
      </c>
      <c r="D254" s="36">
        <v>0</v>
      </c>
      <c r="E254" s="36">
        <v>0</v>
      </c>
      <c r="F254" s="37">
        <v>0</v>
      </c>
    </row>
    <row r="255" spans="1:6">
      <c r="A255" s="28" t="s">
        <v>2081</v>
      </c>
      <c r="B255" s="29">
        <v>2019</v>
      </c>
      <c r="C255" s="35">
        <v>1442.9472040792623</v>
      </c>
      <c r="D255" s="36">
        <v>0</v>
      </c>
      <c r="E255" s="36">
        <v>3953.5080849120804</v>
      </c>
      <c r="F255" s="37">
        <v>0</v>
      </c>
    </row>
    <row r="256" spans="1:6">
      <c r="A256" s="28" t="s">
        <v>2081</v>
      </c>
      <c r="B256" s="29">
        <v>2020</v>
      </c>
      <c r="C256" s="35">
        <v>1468.8626204018167</v>
      </c>
      <c r="D256" s="36">
        <v>0</v>
      </c>
      <c r="E256" s="36">
        <v>4081.758180625528</v>
      </c>
      <c r="F256" s="37">
        <v>0</v>
      </c>
    </row>
    <row r="257" spans="1:6">
      <c r="A257" s="28" t="s">
        <v>2081</v>
      </c>
      <c r="B257" s="29">
        <v>2021</v>
      </c>
      <c r="C257" s="35">
        <v>0</v>
      </c>
      <c r="D257" s="36">
        <v>0</v>
      </c>
      <c r="E257" s="36">
        <v>0</v>
      </c>
      <c r="F257" s="37">
        <v>0</v>
      </c>
    </row>
    <row r="258" spans="1:6">
      <c r="A258" s="28" t="s">
        <v>2082</v>
      </c>
      <c r="B258" s="29">
        <v>2019</v>
      </c>
      <c r="C258" s="35" t="e">
        <v>#DIV/0!</v>
      </c>
      <c r="D258" s="36" t="e">
        <v>#DIV/0!</v>
      </c>
      <c r="E258" s="36" t="e">
        <v>#DIV/0!</v>
      </c>
      <c r="F258" s="37" t="e">
        <v>#DIV/0!</v>
      </c>
    </row>
    <row r="259" spans="1:6">
      <c r="A259" s="28" t="s">
        <v>2082</v>
      </c>
      <c r="B259" s="29">
        <v>2020</v>
      </c>
      <c r="C259" s="35" t="e">
        <v>#DIV/0!</v>
      </c>
      <c r="D259" s="36" t="e">
        <v>#DIV/0!</v>
      </c>
      <c r="E259" s="36" t="e">
        <v>#DIV/0!</v>
      </c>
      <c r="F259" s="37" t="e">
        <v>#DIV/0!</v>
      </c>
    </row>
    <row r="260" spans="1:6">
      <c r="A260" s="28" t="s">
        <v>2082</v>
      </c>
      <c r="B260" s="29">
        <v>2021</v>
      </c>
      <c r="C260" s="35" t="e">
        <v>#DIV/0!</v>
      </c>
      <c r="D260" s="36" t="e">
        <v>#DIV/0!</v>
      </c>
      <c r="E260" s="36" t="e">
        <v>#DIV/0!</v>
      </c>
      <c r="F260" s="37" t="e">
        <v>#DIV/0!</v>
      </c>
    </row>
    <row r="261" spans="1:6">
      <c r="A261" s="28" t="s">
        <v>2083</v>
      </c>
      <c r="B261" s="29">
        <v>2019</v>
      </c>
      <c r="C261" s="35">
        <v>2209.6245321504498</v>
      </c>
      <c r="D261" s="36">
        <v>3272.402949123647</v>
      </c>
      <c r="E261" s="36">
        <v>725.92005422329362</v>
      </c>
      <c r="F261" s="37">
        <v>0</v>
      </c>
    </row>
    <row r="262" spans="1:6">
      <c r="A262" s="28" t="s">
        <v>2083</v>
      </c>
      <c r="B262" s="29">
        <v>2020</v>
      </c>
      <c r="C262" s="35">
        <v>2302.0173019501881</v>
      </c>
      <c r="D262" s="36">
        <v>3677.3053899185234</v>
      </c>
      <c r="E262" s="36">
        <v>698.85192293958926</v>
      </c>
      <c r="F262" s="37">
        <v>0</v>
      </c>
    </row>
    <row r="263" spans="1:6">
      <c r="A263" s="28" t="s">
        <v>2083</v>
      </c>
      <c r="B263" s="29">
        <v>2021</v>
      </c>
      <c r="C263" s="35">
        <v>0</v>
      </c>
      <c r="D263" s="36">
        <v>0</v>
      </c>
      <c r="E263" s="36">
        <v>0</v>
      </c>
      <c r="F263" s="37">
        <v>0</v>
      </c>
    </row>
    <row r="264" spans="1:6">
      <c r="A264" s="28" t="s">
        <v>2084</v>
      </c>
      <c r="B264" s="29">
        <v>2019</v>
      </c>
      <c r="C264" s="35">
        <v>113.75394118228604</v>
      </c>
      <c r="D264" s="36">
        <v>0</v>
      </c>
      <c r="E264" s="36">
        <v>52.76555739132349</v>
      </c>
      <c r="F264" s="37">
        <v>0</v>
      </c>
    </row>
    <row r="265" spans="1:6">
      <c r="A265" s="28" t="s">
        <v>2084</v>
      </c>
      <c r="B265" s="29">
        <v>2020</v>
      </c>
      <c r="C265" s="35">
        <v>97.190345150714194</v>
      </c>
      <c r="D265" s="36">
        <v>0</v>
      </c>
      <c r="E265" s="36">
        <v>41.483829727976548</v>
      </c>
      <c r="F265" s="37">
        <v>0</v>
      </c>
    </row>
    <row r="266" spans="1:6">
      <c r="A266" s="28" t="s">
        <v>2084</v>
      </c>
      <c r="B266" s="29">
        <v>2021</v>
      </c>
      <c r="C266" s="35">
        <v>0</v>
      </c>
      <c r="D266" s="36">
        <v>0</v>
      </c>
      <c r="E266" s="36">
        <v>0</v>
      </c>
      <c r="F266" s="37">
        <v>0</v>
      </c>
    </row>
    <row r="267" spans="1:6">
      <c r="A267" s="28" t="s">
        <v>1592</v>
      </c>
      <c r="B267" s="29">
        <v>2019</v>
      </c>
      <c r="C267" s="35">
        <v>1933.2621194666096</v>
      </c>
      <c r="D267" s="36">
        <v>224.39703135886194</v>
      </c>
      <c r="E267" s="36">
        <v>1881.4470245001428</v>
      </c>
      <c r="F267" s="37">
        <v>0</v>
      </c>
    </row>
    <row r="268" spans="1:6">
      <c r="A268" s="28" t="s">
        <v>1592</v>
      </c>
      <c r="B268" s="29">
        <v>2020</v>
      </c>
      <c r="C268" s="35">
        <v>1773.8050850637651</v>
      </c>
      <c r="D268" s="36">
        <v>193.05335130230566</v>
      </c>
      <c r="E268" s="36">
        <v>1793.092893488755</v>
      </c>
      <c r="F268" s="37">
        <v>0</v>
      </c>
    </row>
    <row r="269" spans="1:6">
      <c r="A269" s="28" t="s">
        <v>1592</v>
      </c>
      <c r="B269" s="29">
        <v>2021</v>
      </c>
      <c r="C269" s="35">
        <v>0</v>
      </c>
      <c r="D269" s="36">
        <v>0</v>
      </c>
      <c r="E269" s="36">
        <v>0</v>
      </c>
      <c r="F269" s="37">
        <v>0</v>
      </c>
    </row>
    <row r="270" spans="1:6">
      <c r="A270" s="28" t="s">
        <v>2085</v>
      </c>
      <c r="B270" s="29">
        <v>2019</v>
      </c>
      <c r="C270" s="35">
        <v>5049.6604888698103</v>
      </c>
      <c r="D270" s="36">
        <v>3.737915268209953</v>
      </c>
      <c r="E270" s="36">
        <v>173.78537171051684</v>
      </c>
      <c r="F270" s="37">
        <v>0</v>
      </c>
    </row>
    <row r="271" spans="1:6">
      <c r="A271" s="28" t="s">
        <v>2085</v>
      </c>
      <c r="B271" s="29">
        <v>2020</v>
      </c>
      <c r="C271" s="35">
        <v>5312.0231048215928</v>
      </c>
      <c r="D271" s="36">
        <v>4.5777397732530902</v>
      </c>
      <c r="E271" s="36">
        <v>170.05147262742994</v>
      </c>
      <c r="F271" s="37">
        <v>0</v>
      </c>
    </row>
    <row r="272" spans="1:6">
      <c r="A272" s="28" t="s">
        <v>2085</v>
      </c>
      <c r="B272" s="29">
        <v>2021</v>
      </c>
      <c r="C272" s="35">
        <v>0</v>
      </c>
      <c r="D272" s="36">
        <v>0</v>
      </c>
      <c r="E272" s="36">
        <v>0</v>
      </c>
      <c r="F272" s="37">
        <v>0</v>
      </c>
    </row>
    <row r="273" spans="1:6">
      <c r="A273" s="28" t="s">
        <v>2086</v>
      </c>
      <c r="B273" s="29">
        <v>2019</v>
      </c>
      <c r="C273" s="35">
        <v>4852.355047676675</v>
      </c>
      <c r="D273" s="36">
        <v>0</v>
      </c>
      <c r="E273" s="36">
        <v>1035.5744946613711</v>
      </c>
      <c r="F273" s="37">
        <v>0</v>
      </c>
    </row>
    <row r="274" spans="1:6">
      <c r="A274" s="28" t="s">
        <v>2086</v>
      </c>
      <c r="B274" s="29">
        <v>2020</v>
      </c>
      <c r="C274" s="35">
        <v>4858.3047813390194</v>
      </c>
      <c r="D274" s="36">
        <v>0</v>
      </c>
      <c r="E274" s="36">
        <v>989.83760257271047</v>
      </c>
      <c r="F274" s="37">
        <v>0</v>
      </c>
    </row>
    <row r="275" spans="1:6">
      <c r="A275" s="28" t="s">
        <v>2086</v>
      </c>
      <c r="B275" s="29">
        <v>2021</v>
      </c>
      <c r="C275" s="35">
        <v>0</v>
      </c>
      <c r="D275" s="36">
        <v>0</v>
      </c>
      <c r="E275" s="36">
        <v>0</v>
      </c>
      <c r="F275" s="37">
        <v>0</v>
      </c>
    </row>
    <row r="276" spans="1:6">
      <c r="A276" s="28" t="s">
        <v>2087</v>
      </c>
      <c r="B276" s="29">
        <v>2019</v>
      </c>
      <c r="C276" s="35">
        <v>657.69832574890154</v>
      </c>
      <c r="D276" s="36">
        <v>0</v>
      </c>
      <c r="E276" s="36">
        <v>12.519576197712029</v>
      </c>
      <c r="F276" s="37">
        <v>0</v>
      </c>
    </row>
    <row r="277" spans="1:6">
      <c r="A277" s="28" t="s">
        <v>2087</v>
      </c>
      <c r="B277" s="29">
        <v>2020</v>
      </c>
      <c r="C277" s="35">
        <v>673.81857468257135</v>
      </c>
      <c r="D277" s="36">
        <v>0</v>
      </c>
      <c r="E277" s="36">
        <v>11.841553790119415</v>
      </c>
      <c r="F277" s="37">
        <v>0</v>
      </c>
    </row>
    <row r="278" spans="1:6">
      <c r="A278" s="28" t="s">
        <v>2087</v>
      </c>
      <c r="B278" s="29">
        <v>2021</v>
      </c>
      <c r="C278" s="35">
        <v>0</v>
      </c>
      <c r="D278" s="36">
        <v>0</v>
      </c>
      <c r="E278" s="36">
        <v>0</v>
      </c>
      <c r="F278" s="37">
        <v>0</v>
      </c>
    </row>
    <row r="279" spans="1:6">
      <c r="A279" s="28" t="s">
        <v>2088</v>
      </c>
      <c r="B279" s="29">
        <v>2019</v>
      </c>
      <c r="C279" s="35">
        <v>6825.1258726822589</v>
      </c>
      <c r="D279" s="36">
        <v>0</v>
      </c>
      <c r="E279" s="36">
        <v>108.13383968567331</v>
      </c>
      <c r="F279" s="37">
        <v>0</v>
      </c>
    </row>
    <row r="280" spans="1:6">
      <c r="A280" s="28" t="s">
        <v>2088</v>
      </c>
      <c r="B280" s="29">
        <v>2020</v>
      </c>
      <c r="C280" s="35">
        <v>6571.9987680389377</v>
      </c>
      <c r="D280" s="36">
        <v>0</v>
      </c>
      <c r="E280" s="36">
        <v>115.02571725365601</v>
      </c>
      <c r="F280" s="37">
        <v>0</v>
      </c>
    </row>
    <row r="281" spans="1:6">
      <c r="A281" s="28" t="s">
        <v>2088</v>
      </c>
      <c r="B281" s="29">
        <v>2021</v>
      </c>
      <c r="C281" s="35">
        <v>0</v>
      </c>
      <c r="D281" s="36">
        <v>0</v>
      </c>
      <c r="E281" s="36">
        <v>0</v>
      </c>
      <c r="F281" s="37">
        <v>0</v>
      </c>
    </row>
    <row r="282" spans="1:6">
      <c r="A282" s="28" t="s">
        <v>2089</v>
      </c>
      <c r="B282" s="29">
        <v>2019</v>
      </c>
      <c r="C282" s="35">
        <v>1843.8455799746939</v>
      </c>
      <c r="D282" s="36">
        <v>0</v>
      </c>
      <c r="E282" s="36">
        <v>0</v>
      </c>
      <c r="F282" s="37">
        <v>0</v>
      </c>
    </row>
    <row r="283" spans="1:6">
      <c r="A283" s="28" t="s">
        <v>2089</v>
      </c>
      <c r="B283" s="29">
        <v>2020</v>
      </c>
      <c r="C283" s="35">
        <v>1801.2636077292684</v>
      </c>
      <c r="D283" s="36">
        <v>0</v>
      </c>
      <c r="E283" s="36">
        <v>0</v>
      </c>
      <c r="F283" s="37">
        <v>0</v>
      </c>
    </row>
    <row r="284" spans="1:6">
      <c r="A284" s="28" t="s">
        <v>2089</v>
      </c>
      <c r="B284" s="29">
        <v>2021</v>
      </c>
      <c r="C284" s="35">
        <v>0</v>
      </c>
      <c r="D284" s="36">
        <v>0</v>
      </c>
      <c r="E284" s="36">
        <v>0</v>
      </c>
      <c r="F284" s="37">
        <v>0</v>
      </c>
    </row>
    <row r="285" spans="1:6">
      <c r="A285" s="28" t="s">
        <v>2090</v>
      </c>
      <c r="B285" s="29">
        <v>2019</v>
      </c>
      <c r="C285" s="35">
        <v>267.39492013757689</v>
      </c>
      <c r="D285" s="36">
        <v>0</v>
      </c>
      <c r="E285" s="36">
        <v>39.415866024279858</v>
      </c>
      <c r="F285" s="37">
        <v>0</v>
      </c>
    </row>
    <row r="286" spans="1:6">
      <c r="A286" s="28" t="s">
        <v>2090</v>
      </c>
      <c r="B286" s="29">
        <v>2020</v>
      </c>
      <c r="C286" s="35">
        <v>218.95155125817078</v>
      </c>
      <c r="D286" s="36">
        <v>0</v>
      </c>
      <c r="E286" s="36">
        <v>40.708828068782204</v>
      </c>
      <c r="F286" s="37">
        <v>0</v>
      </c>
    </row>
    <row r="287" spans="1:6">
      <c r="A287" s="28" t="s">
        <v>2090</v>
      </c>
      <c r="B287" s="29">
        <v>2021</v>
      </c>
      <c r="C287" s="35">
        <v>0</v>
      </c>
      <c r="D287" s="36">
        <v>0</v>
      </c>
      <c r="E287" s="36">
        <v>0</v>
      </c>
      <c r="F287" s="37">
        <v>0</v>
      </c>
    </row>
    <row r="288" spans="1:6">
      <c r="A288" s="28" t="s">
        <v>2091</v>
      </c>
      <c r="B288" s="29">
        <v>2019</v>
      </c>
      <c r="C288" s="35">
        <v>4388.4884383466169</v>
      </c>
      <c r="D288" s="36">
        <v>0.97150772462643298</v>
      </c>
      <c r="E288" s="36">
        <v>1007.87246349056</v>
      </c>
      <c r="F288" s="37">
        <v>0</v>
      </c>
    </row>
    <row r="289" spans="1:6">
      <c r="A289" s="28" t="s">
        <v>2091</v>
      </c>
      <c r="B289" s="29">
        <v>2020</v>
      </c>
      <c r="C289" s="35">
        <v>4392.6056651323743</v>
      </c>
      <c r="D289" s="36">
        <v>0.97251102321617944</v>
      </c>
      <c r="E289" s="36">
        <v>1008.8170840122767</v>
      </c>
      <c r="F289" s="37">
        <v>0</v>
      </c>
    </row>
    <row r="290" spans="1:6">
      <c r="A290" s="28" t="s">
        <v>2091</v>
      </c>
      <c r="B290" s="29">
        <v>2021</v>
      </c>
      <c r="C290" s="35">
        <v>0</v>
      </c>
      <c r="D290" s="36">
        <v>0</v>
      </c>
      <c r="E290" s="36">
        <v>0</v>
      </c>
      <c r="F290" s="37">
        <v>0</v>
      </c>
    </row>
    <row r="291" spans="1:6">
      <c r="A291" s="28" t="s">
        <v>2092</v>
      </c>
      <c r="B291" s="29">
        <v>2019</v>
      </c>
      <c r="C291" s="35">
        <v>0</v>
      </c>
      <c r="D291" s="36">
        <v>0</v>
      </c>
      <c r="E291" s="36">
        <v>42.169361734686369</v>
      </c>
      <c r="F291" s="37">
        <v>0</v>
      </c>
    </row>
    <row r="292" spans="1:6">
      <c r="A292" s="28" t="s">
        <v>2092</v>
      </c>
      <c r="B292" s="29">
        <v>2020</v>
      </c>
      <c r="C292" s="35">
        <v>0</v>
      </c>
      <c r="D292" s="36">
        <v>0</v>
      </c>
      <c r="E292" s="36">
        <v>41.450122040996369</v>
      </c>
      <c r="F292" s="37">
        <v>0</v>
      </c>
    </row>
    <row r="293" spans="1:6">
      <c r="A293" s="28" t="s">
        <v>2092</v>
      </c>
      <c r="B293" s="29">
        <v>2021</v>
      </c>
      <c r="C293" s="35">
        <v>0</v>
      </c>
      <c r="D293" s="36">
        <v>0</v>
      </c>
      <c r="E293" s="36">
        <v>0</v>
      </c>
      <c r="F293" s="37">
        <v>0</v>
      </c>
    </row>
    <row r="294" spans="1:6">
      <c r="A294" s="28" t="s">
        <v>2093</v>
      </c>
      <c r="B294" s="29">
        <v>2019</v>
      </c>
      <c r="C294" s="35">
        <v>171.02356049010481</v>
      </c>
      <c r="D294" s="36">
        <v>0</v>
      </c>
      <c r="E294" s="36">
        <v>79.383528936788295</v>
      </c>
      <c r="F294" s="37">
        <v>0</v>
      </c>
    </row>
    <row r="295" spans="1:6">
      <c r="A295" s="28" t="s">
        <v>2093</v>
      </c>
      <c r="B295" s="29">
        <v>2020</v>
      </c>
      <c r="C295" s="35">
        <v>176.84778299472597</v>
      </c>
      <c r="D295" s="36">
        <v>0</v>
      </c>
      <c r="E295" s="36">
        <v>91.988689752157512</v>
      </c>
      <c r="F295" s="37">
        <v>0</v>
      </c>
    </row>
    <row r="296" spans="1:6">
      <c r="A296" s="28" t="s">
        <v>2093</v>
      </c>
      <c r="B296" s="29">
        <v>2021</v>
      </c>
      <c r="C296" s="35">
        <v>0</v>
      </c>
      <c r="D296" s="36">
        <v>0</v>
      </c>
      <c r="E296" s="36">
        <v>0</v>
      </c>
      <c r="F296" s="37">
        <v>0</v>
      </c>
    </row>
    <row r="297" spans="1:6">
      <c r="A297" s="28" t="s">
        <v>2094</v>
      </c>
      <c r="B297" s="29">
        <v>2019</v>
      </c>
      <c r="C297" s="35">
        <v>365.66487328934573</v>
      </c>
      <c r="D297" s="36">
        <v>0</v>
      </c>
      <c r="E297" s="36">
        <v>261.25312017208751</v>
      </c>
      <c r="F297" s="37">
        <v>0</v>
      </c>
    </row>
    <row r="298" spans="1:6">
      <c r="A298" s="28" t="s">
        <v>2094</v>
      </c>
      <c r="B298" s="29">
        <v>2020</v>
      </c>
      <c r="C298" s="35">
        <v>366.0393560388332</v>
      </c>
      <c r="D298" s="36">
        <v>0</v>
      </c>
      <c r="E298" s="36">
        <v>355.10437719201468</v>
      </c>
      <c r="F298" s="37">
        <v>0</v>
      </c>
    </row>
    <row r="299" spans="1:6">
      <c r="A299" s="28" t="s">
        <v>2094</v>
      </c>
      <c r="B299" s="29">
        <v>2021</v>
      </c>
      <c r="C299" s="35">
        <v>0</v>
      </c>
      <c r="D299" s="36">
        <v>0</v>
      </c>
      <c r="E299" s="36">
        <v>0</v>
      </c>
      <c r="F299" s="37">
        <v>0</v>
      </c>
    </row>
    <row r="300" spans="1:6">
      <c r="A300" s="28" t="s">
        <v>2095</v>
      </c>
      <c r="B300" s="29">
        <v>2019</v>
      </c>
      <c r="C300" s="35">
        <v>926.48169544934785</v>
      </c>
      <c r="D300" s="36">
        <v>0</v>
      </c>
      <c r="E300" s="36">
        <v>511.02554456095237</v>
      </c>
      <c r="F300" s="37">
        <v>0</v>
      </c>
    </row>
    <row r="301" spans="1:6">
      <c r="A301" s="28" t="s">
        <v>2095</v>
      </c>
      <c r="B301" s="29">
        <v>2020</v>
      </c>
      <c r="C301" s="35">
        <v>915.56227783540146</v>
      </c>
      <c r="D301" s="36">
        <v>0</v>
      </c>
      <c r="E301" s="36">
        <v>540.4894916992049</v>
      </c>
      <c r="F301" s="37">
        <v>0</v>
      </c>
    </row>
    <row r="302" spans="1:6">
      <c r="A302" s="28" t="s">
        <v>2095</v>
      </c>
      <c r="B302" s="29">
        <v>2021</v>
      </c>
      <c r="C302" s="35">
        <v>0</v>
      </c>
      <c r="D302" s="36">
        <v>0</v>
      </c>
      <c r="E302" s="36">
        <v>0</v>
      </c>
      <c r="F302" s="37">
        <v>0</v>
      </c>
    </row>
    <row r="303" spans="1:6">
      <c r="A303" s="28" t="s">
        <v>1606</v>
      </c>
      <c r="B303" s="29">
        <v>2019</v>
      </c>
      <c r="C303" s="35">
        <v>3007.0911458691376</v>
      </c>
      <c r="D303" s="36">
        <v>9876.3515161010546</v>
      </c>
      <c r="E303" s="36">
        <v>54.436552507928283</v>
      </c>
      <c r="F303" s="37">
        <v>1.5406773615997442</v>
      </c>
    </row>
    <row r="304" spans="1:6">
      <c r="A304" s="28" t="s">
        <v>1606</v>
      </c>
      <c r="B304" s="29">
        <v>2020</v>
      </c>
      <c r="C304" s="35">
        <v>3150.957637392059</v>
      </c>
      <c r="D304" s="36">
        <v>9402.1822391283768</v>
      </c>
      <c r="E304" s="36">
        <v>53.957750995831788</v>
      </c>
      <c r="F304" s="37">
        <v>0.39209197245649741</v>
      </c>
    </row>
    <row r="305" spans="1:6">
      <c r="A305" s="28" t="s">
        <v>1606</v>
      </c>
      <c r="B305" s="29">
        <v>2021</v>
      </c>
      <c r="C305" s="35">
        <v>0</v>
      </c>
      <c r="D305" s="36">
        <v>0</v>
      </c>
      <c r="E305" s="36">
        <v>0</v>
      </c>
      <c r="F305" s="37">
        <v>0</v>
      </c>
    </row>
    <row r="306" spans="1:6">
      <c r="A306" s="28" t="s">
        <v>1638</v>
      </c>
      <c r="B306" s="29">
        <v>2019</v>
      </c>
      <c r="C306" s="35">
        <v>16653.658045999397</v>
      </c>
      <c r="D306" s="36">
        <v>7.4732565180025947</v>
      </c>
      <c r="E306" s="36">
        <v>67.60754558046753</v>
      </c>
      <c r="F306" s="37">
        <v>0</v>
      </c>
    </row>
    <row r="307" spans="1:6">
      <c r="A307" s="28" t="s">
        <v>1638</v>
      </c>
      <c r="B307" s="29">
        <v>2020</v>
      </c>
      <c r="C307" s="35">
        <v>15711.891361888287</v>
      </c>
      <c r="D307" s="36">
        <v>7.5107761116465825</v>
      </c>
      <c r="E307" s="36">
        <v>25.398161710873275</v>
      </c>
      <c r="F307" s="37">
        <v>0</v>
      </c>
    </row>
    <row r="308" spans="1:6">
      <c r="A308" s="28" t="s">
        <v>1638</v>
      </c>
      <c r="B308" s="29">
        <v>2021</v>
      </c>
      <c r="C308" s="35">
        <v>0</v>
      </c>
      <c r="D308" s="36">
        <v>0</v>
      </c>
      <c r="E308" s="36">
        <v>0</v>
      </c>
      <c r="F308" s="37">
        <v>0</v>
      </c>
    </row>
    <row r="309" spans="1:6">
      <c r="A309" s="28" t="s">
        <v>2096</v>
      </c>
      <c r="B309" s="29">
        <v>2019</v>
      </c>
      <c r="C309" s="35">
        <v>446.77513350734534</v>
      </c>
      <c r="D309" s="36">
        <v>0</v>
      </c>
      <c r="E309" s="36">
        <v>544.77986436987624</v>
      </c>
      <c r="F309" s="37">
        <v>0</v>
      </c>
    </row>
    <row r="310" spans="1:6">
      <c r="A310" s="28" t="s">
        <v>2096</v>
      </c>
      <c r="B310" s="29">
        <v>2020</v>
      </c>
      <c r="C310" s="35">
        <v>478.1051115776217</v>
      </c>
      <c r="D310" s="36">
        <v>0</v>
      </c>
      <c r="E310" s="36">
        <v>574.5009530798493</v>
      </c>
      <c r="F310" s="37">
        <v>0</v>
      </c>
    </row>
    <row r="311" spans="1:6">
      <c r="A311" s="28" t="s">
        <v>2096</v>
      </c>
      <c r="B311" s="29">
        <v>2021</v>
      </c>
      <c r="C311" s="35">
        <v>0</v>
      </c>
      <c r="D311" s="36">
        <v>0</v>
      </c>
      <c r="E311" s="36">
        <v>0</v>
      </c>
      <c r="F311" s="37">
        <v>0</v>
      </c>
    </row>
    <row r="312" spans="1:6">
      <c r="A312" s="28" t="s">
        <v>1653</v>
      </c>
      <c r="B312" s="29">
        <v>2019</v>
      </c>
      <c r="C312" s="35">
        <v>6605.9047152393969</v>
      </c>
      <c r="D312" s="36">
        <v>892.14648456780208</v>
      </c>
      <c r="E312" s="36">
        <v>540.01935517994855</v>
      </c>
      <c r="F312" s="37">
        <v>0</v>
      </c>
    </row>
    <row r="313" spans="1:6">
      <c r="A313" s="28" t="s">
        <v>1653</v>
      </c>
      <c r="B313" s="29">
        <v>2020</v>
      </c>
      <c r="C313" s="35">
        <v>6577.518369987034</v>
      </c>
      <c r="D313" s="36">
        <v>919.13074111036894</v>
      </c>
      <c r="E313" s="36">
        <v>510.8156352968449</v>
      </c>
      <c r="F313" s="37">
        <v>0</v>
      </c>
    </row>
    <row r="314" spans="1:6">
      <c r="A314" s="28" t="s">
        <v>1653</v>
      </c>
      <c r="B314" s="29">
        <v>2021</v>
      </c>
      <c r="C314" s="35">
        <v>0</v>
      </c>
      <c r="D314" s="36">
        <v>0</v>
      </c>
      <c r="E314" s="36">
        <v>0</v>
      </c>
      <c r="F314" s="37">
        <v>0</v>
      </c>
    </row>
    <row r="315" spans="1:6">
      <c r="A315" s="28" t="s">
        <v>2097</v>
      </c>
      <c r="B315" s="29">
        <v>2019</v>
      </c>
      <c r="C315" s="35">
        <v>26217.674472095227</v>
      </c>
      <c r="D315" s="36">
        <v>0</v>
      </c>
      <c r="E315" s="36">
        <v>5406.6816286032235</v>
      </c>
      <c r="F315" s="37">
        <v>0</v>
      </c>
    </row>
    <row r="316" spans="1:6">
      <c r="A316" s="28" t="s">
        <v>2097</v>
      </c>
      <c r="B316" s="29">
        <v>2020</v>
      </c>
      <c r="C316" s="35">
        <v>27580.323019049658</v>
      </c>
      <c r="D316" s="36">
        <v>0</v>
      </c>
      <c r="E316" s="36">
        <v>4861.2422115182044</v>
      </c>
      <c r="F316" s="37">
        <v>0</v>
      </c>
    </row>
    <row r="317" spans="1:6">
      <c r="A317" s="28" t="s">
        <v>2097</v>
      </c>
      <c r="B317" s="29">
        <v>2021</v>
      </c>
      <c r="C317" s="35">
        <v>0</v>
      </c>
      <c r="D317" s="36">
        <v>0</v>
      </c>
      <c r="E317" s="36">
        <v>0</v>
      </c>
      <c r="F317" s="37">
        <v>0</v>
      </c>
    </row>
    <row r="318" spans="1:6">
      <c r="A318" s="28" t="s">
        <v>2098</v>
      </c>
      <c r="B318" s="29">
        <v>2019</v>
      </c>
      <c r="C318" s="35">
        <v>1704.2550695601765</v>
      </c>
      <c r="D318" s="36">
        <v>2562.0828600579471</v>
      </c>
      <c r="E318" s="36">
        <v>190.41248060652785</v>
      </c>
      <c r="F318" s="37">
        <v>0</v>
      </c>
    </row>
    <row r="319" spans="1:6">
      <c r="A319" s="28" t="s">
        <v>2098</v>
      </c>
      <c r="B319" s="29">
        <v>2020</v>
      </c>
      <c r="C319" s="35">
        <v>1664.3829864242991</v>
      </c>
      <c r="D319" s="36">
        <v>2568.3750852879002</v>
      </c>
      <c r="E319" s="36">
        <v>182.78909937219566</v>
      </c>
      <c r="F319" s="37">
        <v>0</v>
      </c>
    </row>
    <row r="320" spans="1:6">
      <c r="A320" s="28" t="s">
        <v>2098</v>
      </c>
      <c r="B320" s="29">
        <v>2021</v>
      </c>
      <c r="C320" s="35">
        <v>0</v>
      </c>
      <c r="D320" s="36">
        <v>0</v>
      </c>
      <c r="E320" s="36">
        <v>0</v>
      </c>
      <c r="F320" s="37">
        <v>0</v>
      </c>
    </row>
    <row r="321" spans="1:6">
      <c r="A321" s="28" t="s">
        <v>2099</v>
      </c>
      <c r="B321" s="29">
        <v>2019</v>
      </c>
      <c r="C321" s="35">
        <v>2629.2103408943867</v>
      </c>
      <c r="D321" s="36">
        <v>0</v>
      </c>
      <c r="E321" s="36">
        <v>1571.8544649716057</v>
      </c>
      <c r="F321" s="37">
        <v>0</v>
      </c>
    </row>
    <row r="322" spans="1:6">
      <c r="A322" s="28" t="s">
        <v>2099</v>
      </c>
      <c r="B322" s="29">
        <v>2020</v>
      </c>
      <c r="C322" s="35">
        <v>2772.7246219804601</v>
      </c>
      <c r="D322" s="36">
        <v>0</v>
      </c>
      <c r="E322" s="36">
        <v>1655.6455123773403</v>
      </c>
      <c r="F322" s="37">
        <v>0</v>
      </c>
    </row>
    <row r="323" spans="1:6">
      <c r="A323" s="28" t="s">
        <v>2099</v>
      </c>
      <c r="B323" s="29">
        <v>2021</v>
      </c>
      <c r="C323" s="35">
        <v>0</v>
      </c>
      <c r="D323" s="36">
        <v>0</v>
      </c>
      <c r="E323" s="36">
        <v>0</v>
      </c>
      <c r="F323" s="37">
        <v>0</v>
      </c>
    </row>
    <row r="324" spans="1:6">
      <c r="A324" s="28" t="s">
        <v>1667</v>
      </c>
      <c r="B324" s="29">
        <v>2019</v>
      </c>
      <c r="C324" s="35">
        <v>1080.2591917116722</v>
      </c>
      <c r="D324" s="36">
        <v>190.80311005795269</v>
      </c>
      <c r="E324" s="36">
        <v>1113.6887515697811</v>
      </c>
      <c r="F324" s="37">
        <v>0</v>
      </c>
    </row>
    <row r="325" spans="1:6">
      <c r="A325" s="28" t="s">
        <v>1667</v>
      </c>
      <c r="B325" s="29">
        <v>2020</v>
      </c>
      <c r="C325" s="35">
        <v>1067.0518010923604</v>
      </c>
      <c r="D325" s="36">
        <v>238.53496979786314</v>
      </c>
      <c r="E325" s="36">
        <v>1113.2201390348216</v>
      </c>
      <c r="F325" s="37">
        <v>0</v>
      </c>
    </row>
    <row r="326" spans="1:6">
      <c r="A326" s="28" t="s">
        <v>1667</v>
      </c>
      <c r="B326" s="29">
        <v>2021</v>
      </c>
      <c r="C326" s="35">
        <v>0</v>
      </c>
      <c r="D326" s="36">
        <v>0</v>
      </c>
      <c r="E326" s="36">
        <v>0</v>
      </c>
      <c r="F326" s="37">
        <v>0</v>
      </c>
    </row>
    <row r="327" spans="1:6">
      <c r="A327" s="28" t="s">
        <v>2100</v>
      </c>
      <c r="B327" s="29">
        <v>2019</v>
      </c>
      <c r="C327" s="35">
        <v>1170.7958127993327</v>
      </c>
      <c r="D327" s="36">
        <v>0</v>
      </c>
      <c r="E327" s="36">
        <v>584.72796487469873</v>
      </c>
      <c r="F327" s="37">
        <v>0</v>
      </c>
    </row>
    <row r="328" spans="1:6">
      <c r="A328" s="28" t="s">
        <v>2100</v>
      </c>
      <c r="B328" s="29">
        <v>2020</v>
      </c>
      <c r="C328" s="35">
        <v>1292.9161432717303</v>
      </c>
      <c r="D328" s="36">
        <v>0</v>
      </c>
      <c r="E328" s="36">
        <v>542.71950462242785</v>
      </c>
      <c r="F328" s="37">
        <v>0</v>
      </c>
    </row>
    <row r="329" spans="1:6">
      <c r="A329" s="28" t="s">
        <v>2100</v>
      </c>
      <c r="B329" s="29">
        <v>2021</v>
      </c>
      <c r="C329" s="35">
        <v>0</v>
      </c>
      <c r="D329" s="36">
        <v>0</v>
      </c>
      <c r="E329" s="36">
        <v>0</v>
      </c>
      <c r="F329" s="37">
        <v>0</v>
      </c>
    </row>
    <row r="330" spans="1:6">
      <c r="A330" s="28" t="s">
        <v>1672</v>
      </c>
      <c r="B330" s="29">
        <v>2019</v>
      </c>
      <c r="C330" s="35">
        <v>2175.5340723961917</v>
      </c>
      <c r="D330" s="36">
        <v>3132.221429679028</v>
      </c>
      <c r="E330" s="36">
        <v>558.17343865235455</v>
      </c>
      <c r="F330" s="37">
        <v>28.64984665225445</v>
      </c>
    </row>
    <row r="331" spans="1:6">
      <c r="A331" s="28" t="s">
        <v>1672</v>
      </c>
      <c r="B331" s="29">
        <v>2020</v>
      </c>
      <c r="C331" s="35">
        <v>2224.7768688482015</v>
      </c>
      <c r="D331" s="36">
        <v>3312.4583433217913</v>
      </c>
      <c r="E331" s="36">
        <v>531.60681504026343</v>
      </c>
      <c r="F331" s="37">
        <v>19.795925956246421</v>
      </c>
    </row>
    <row r="332" spans="1:6">
      <c r="A332" s="28" t="s">
        <v>1672</v>
      </c>
      <c r="B332" s="29">
        <v>2021</v>
      </c>
      <c r="C332" s="35">
        <v>0</v>
      </c>
      <c r="D332" s="36">
        <v>0</v>
      </c>
      <c r="E332" s="36">
        <v>0</v>
      </c>
      <c r="F332" s="37">
        <v>0</v>
      </c>
    </row>
    <row r="333" spans="1:6">
      <c r="A333" s="28" t="s">
        <v>2101</v>
      </c>
      <c r="B333" s="29">
        <v>2019</v>
      </c>
      <c r="C333" s="35">
        <v>209.69322287109566</v>
      </c>
      <c r="D333" s="36">
        <v>0</v>
      </c>
      <c r="E333" s="36">
        <v>7.928617395080364</v>
      </c>
      <c r="F333" s="37">
        <v>0</v>
      </c>
    </row>
    <row r="334" spans="1:6">
      <c r="A334" s="28" t="s">
        <v>2101</v>
      </c>
      <c r="B334" s="29">
        <v>2020</v>
      </c>
      <c r="C334" s="35">
        <v>233.85001564380124</v>
      </c>
      <c r="D334" s="36">
        <v>0</v>
      </c>
      <c r="E334" s="36">
        <v>7.7278343779391321</v>
      </c>
      <c r="F334" s="37">
        <v>0</v>
      </c>
    </row>
    <row r="335" spans="1:6">
      <c r="A335" s="28" t="s">
        <v>2101</v>
      </c>
      <c r="B335" s="29">
        <v>2021</v>
      </c>
      <c r="C335" s="35">
        <v>0</v>
      </c>
      <c r="D335" s="36">
        <v>0</v>
      </c>
      <c r="E335" s="36">
        <v>0</v>
      </c>
      <c r="F335" s="37">
        <v>0</v>
      </c>
    </row>
    <row r="336" spans="1:6">
      <c r="A336" s="28" t="s">
        <v>1710</v>
      </c>
      <c r="B336" s="29">
        <v>2019</v>
      </c>
      <c r="C336" s="35">
        <v>3419.5269863388094</v>
      </c>
      <c r="D336" s="36">
        <v>854.82787210083973</v>
      </c>
      <c r="E336" s="36">
        <v>1224.567736523439</v>
      </c>
      <c r="F336" s="37">
        <v>0</v>
      </c>
    </row>
    <row r="337" spans="1:6">
      <c r="A337" s="28" t="s">
        <v>1710</v>
      </c>
      <c r="B337" s="29">
        <v>2020</v>
      </c>
      <c r="C337" s="35">
        <v>3527.6955569528491</v>
      </c>
      <c r="D337" s="36">
        <v>881.62304726708487</v>
      </c>
      <c r="E337" s="36">
        <v>1349.7302840544035</v>
      </c>
      <c r="F337" s="37">
        <v>0</v>
      </c>
    </row>
    <row r="338" spans="1:6">
      <c r="A338" s="28" t="s">
        <v>1710</v>
      </c>
      <c r="B338" s="29">
        <v>2021</v>
      </c>
      <c r="C338" s="35">
        <v>0</v>
      </c>
      <c r="D338" s="36">
        <v>0</v>
      </c>
      <c r="E338" s="36">
        <v>0</v>
      </c>
      <c r="F338" s="37">
        <v>0</v>
      </c>
    </row>
    <row r="339" spans="1:6">
      <c r="A339" s="28" t="s">
        <v>2102</v>
      </c>
      <c r="B339" s="29">
        <v>2019</v>
      </c>
      <c r="C339" s="35">
        <v>3279.6878041746845</v>
      </c>
      <c r="D339" s="36">
        <v>0</v>
      </c>
      <c r="E339" s="36">
        <v>609.33538904411716</v>
      </c>
      <c r="F339" s="37">
        <v>0</v>
      </c>
    </row>
    <row r="340" spans="1:6">
      <c r="A340" s="28" t="s">
        <v>2102</v>
      </c>
      <c r="B340" s="29">
        <v>2020</v>
      </c>
      <c r="C340" s="35">
        <v>3744.0485737077479</v>
      </c>
      <c r="D340" s="36">
        <v>0</v>
      </c>
      <c r="E340" s="36">
        <v>596.30945487438237</v>
      </c>
      <c r="F340" s="37">
        <v>0</v>
      </c>
    </row>
    <row r="341" spans="1:6">
      <c r="A341" s="28" t="s">
        <v>2102</v>
      </c>
      <c r="B341" s="29">
        <v>2021</v>
      </c>
      <c r="C341" s="35">
        <v>0</v>
      </c>
      <c r="D341" s="36">
        <v>0</v>
      </c>
      <c r="E341" s="36">
        <v>0</v>
      </c>
      <c r="F341" s="37">
        <v>0</v>
      </c>
    </row>
    <row r="342" spans="1:6">
      <c r="A342" s="28" t="s">
        <v>2103</v>
      </c>
      <c r="B342" s="29">
        <v>2019</v>
      </c>
      <c r="C342" s="35">
        <v>32426.471120606144</v>
      </c>
      <c r="D342" s="36">
        <v>0</v>
      </c>
      <c r="E342" s="36">
        <v>2987.2407518563282</v>
      </c>
      <c r="F342" s="37">
        <v>0</v>
      </c>
    </row>
    <row r="343" spans="1:6">
      <c r="A343" s="28" t="s">
        <v>2103</v>
      </c>
      <c r="B343" s="29">
        <v>2020</v>
      </c>
      <c r="C343" s="35">
        <v>34114.910803526465</v>
      </c>
      <c r="D343" s="36">
        <v>0</v>
      </c>
      <c r="E343" s="36">
        <v>2928.9565570783784</v>
      </c>
      <c r="F343" s="37">
        <v>0</v>
      </c>
    </row>
    <row r="344" spans="1:6">
      <c r="A344" s="28" t="s">
        <v>2103</v>
      </c>
      <c r="B344" s="29">
        <v>2021</v>
      </c>
      <c r="C344" s="35">
        <v>0</v>
      </c>
      <c r="D344" s="36">
        <v>0</v>
      </c>
      <c r="E344" s="36">
        <v>0</v>
      </c>
      <c r="F344" s="37">
        <v>0</v>
      </c>
    </row>
    <row r="345" spans="1:6">
      <c r="A345" s="28" t="s">
        <v>1795</v>
      </c>
      <c r="B345" s="29">
        <v>2019</v>
      </c>
      <c r="C345" s="35">
        <v>1930.3864036652328</v>
      </c>
      <c r="D345" s="36">
        <v>4330.9175924296778</v>
      </c>
      <c r="E345" s="36">
        <v>494.60488157967762</v>
      </c>
      <c r="F345" s="37">
        <v>0</v>
      </c>
    </row>
    <row r="346" spans="1:6">
      <c r="A346" s="28" t="s">
        <v>1795</v>
      </c>
      <c r="B346" s="29">
        <v>2020</v>
      </c>
      <c r="C346" s="35">
        <v>2036.0497465634132</v>
      </c>
      <c r="D346" s="36">
        <v>4726.3827276519951</v>
      </c>
      <c r="E346" s="36">
        <v>435.04437808933704</v>
      </c>
      <c r="F346" s="37">
        <v>0</v>
      </c>
    </row>
    <row r="347" spans="1:6">
      <c r="A347" s="28" t="s">
        <v>1795</v>
      </c>
      <c r="B347" s="29">
        <v>2021</v>
      </c>
      <c r="C347" s="35">
        <v>0</v>
      </c>
      <c r="D347" s="36">
        <v>0</v>
      </c>
      <c r="E347" s="36">
        <v>0</v>
      </c>
      <c r="F347" s="37">
        <v>0</v>
      </c>
    </row>
    <row r="348" spans="1:6">
      <c r="A348" s="28" t="s">
        <v>2104</v>
      </c>
      <c r="B348" s="29">
        <v>2019</v>
      </c>
      <c r="C348" s="35">
        <v>2874.2871200839359</v>
      </c>
      <c r="D348" s="36">
        <v>13505.199697357528</v>
      </c>
      <c r="E348" s="36">
        <v>3016.8082371662963</v>
      </c>
      <c r="F348" s="37">
        <v>0</v>
      </c>
    </row>
    <row r="349" spans="1:6">
      <c r="A349" s="28" t="s">
        <v>2104</v>
      </c>
      <c r="B349" s="29">
        <v>2020</v>
      </c>
      <c r="C349" s="35">
        <v>2926.5310538374706</v>
      </c>
      <c r="D349" s="36">
        <v>12909.639069578789</v>
      </c>
      <c r="E349" s="36">
        <v>2952.8004869928072</v>
      </c>
      <c r="F349" s="37">
        <v>0</v>
      </c>
    </row>
    <row r="350" spans="1:6">
      <c r="A350" s="28" t="s">
        <v>2104</v>
      </c>
      <c r="B350" s="29">
        <v>2021</v>
      </c>
      <c r="C350" s="35">
        <v>0</v>
      </c>
      <c r="D350" s="36">
        <v>0</v>
      </c>
      <c r="E350" s="36">
        <v>0</v>
      </c>
      <c r="F350" s="37">
        <v>0</v>
      </c>
    </row>
    <row r="351" spans="1:6">
      <c r="A351" s="28" t="s">
        <v>2105</v>
      </c>
      <c r="B351" s="29">
        <v>2019</v>
      </c>
      <c r="C351" s="35">
        <v>41.860687525792706</v>
      </c>
      <c r="D351" s="36">
        <v>0</v>
      </c>
      <c r="E351" s="36">
        <v>63.485745300999731</v>
      </c>
      <c r="F351" s="37">
        <v>0</v>
      </c>
    </row>
    <row r="352" spans="1:6">
      <c r="A352" s="28" t="s">
        <v>2105</v>
      </c>
      <c r="B352" s="29">
        <v>2020</v>
      </c>
      <c r="C352" s="35">
        <v>43.595044489905277</v>
      </c>
      <c r="D352" s="36">
        <v>0</v>
      </c>
      <c r="E352" s="36">
        <v>83.432519178218286</v>
      </c>
      <c r="F352" s="37">
        <v>0</v>
      </c>
    </row>
    <row r="353" spans="1:6">
      <c r="A353" s="28" t="s">
        <v>2105</v>
      </c>
      <c r="B353" s="29">
        <v>2021</v>
      </c>
      <c r="C353" s="35">
        <v>0</v>
      </c>
      <c r="D353" s="36">
        <v>0</v>
      </c>
      <c r="E353" s="36">
        <v>0</v>
      </c>
      <c r="F353" s="37">
        <v>0</v>
      </c>
    </row>
    <row r="354" spans="1:6">
      <c r="A354" s="28" t="s">
        <v>2106</v>
      </c>
      <c r="B354" s="29">
        <v>2019</v>
      </c>
      <c r="C354" s="35" t="s">
        <v>2032</v>
      </c>
      <c r="D354" s="36" t="s">
        <v>2032</v>
      </c>
      <c r="E354" s="36" t="s">
        <v>2032</v>
      </c>
      <c r="F354" s="37" t="s">
        <v>2032</v>
      </c>
    </row>
    <row r="355" spans="1:6">
      <c r="A355" s="28" t="s">
        <v>2106</v>
      </c>
      <c r="B355" s="29">
        <v>2020</v>
      </c>
      <c r="C355" s="35" t="s">
        <v>2032</v>
      </c>
      <c r="D355" s="36" t="s">
        <v>2032</v>
      </c>
      <c r="E355" s="36" t="s">
        <v>2032</v>
      </c>
      <c r="F355" s="37" t="s">
        <v>2032</v>
      </c>
    </row>
    <row r="356" spans="1:6">
      <c r="A356" s="28" t="s">
        <v>2106</v>
      </c>
      <c r="B356" s="29">
        <v>2021</v>
      </c>
      <c r="C356" s="35" t="s">
        <v>2032</v>
      </c>
      <c r="D356" s="36" t="s">
        <v>2032</v>
      </c>
      <c r="E356" s="36" t="s">
        <v>2032</v>
      </c>
      <c r="F356" s="37" t="s">
        <v>2032</v>
      </c>
    </row>
    <row r="357" spans="1:6">
      <c r="A357" s="28" t="s">
        <v>2107</v>
      </c>
      <c r="B357" s="29">
        <v>2019</v>
      </c>
      <c r="C357" s="35">
        <v>1120.059822975441</v>
      </c>
      <c r="D357" s="36">
        <v>0</v>
      </c>
      <c r="E357" s="36">
        <v>387.54194233153595</v>
      </c>
      <c r="F357" s="37">
        <v>0</v>
      </c>
    </row>
    <row r="358" spans="1:6">
      <c r="A358" s="28" t="s">
        <v>2107</v>
      </c>
      <c r="B358" s="29">
        <v>2020</v>
      </c>
      <c r="C358" s="35">
        <v>1115.9703578459785</v>
      </c>
      <c r="D358" s="36">
        <v>0</v>
      </c>
      <c r="E358" s="36">
        <v>386.12714428806197</v>
      </c>
      <c r="F358" s="37">
        <v>0</v>
      </c>
    </row>
    <row r="359" spans="1:6">
      <c r="A359" s="28" t="s">
        <v>2107</v>
      </c>
      <c r="B359" s="29">
        <v>2021</v>
      </c>
      <c r="C359" s="35">
        <v>0</v>
      </c>
      <c r="D359" s="36">
        <v>0</v>
      </c>
      <c r="E359" s="36">
        <v>0</v>
      </c>
      <c r="F359" s="37">
        <v>0</v>
      </c>
    </row>
    <row r="360" spans="1:6">
      <c r="A360" s="28" t="s">
        <v>2108</v>
      </c>
      <c r="B360" s="29">
        <v>2019</v>
      </c>
      <c r="C360" s="35">
        <v>870.72119453209189</v>
      </c>
      <c r="D360" s="36">
        <v>0</v>
      </c>
      <c r="E360" s="36">
        <v>1172.3498480146191</v>
      </c>
      <c r="F360" s="37">
        <v>0</v>
      </c>
    </row>
    <row r="361" spans="1:6">
      <c r="A361" s="28" t="s">
        <v>2108</v>
      </c>
      <c r="B361" s="29">
        <v>2020</v>
      </c>
      <c r="C361" s="35">
        <v>732.35635341233819</v>
      </c>
      <c r="D361" s="36">
        <v>0</v>
      </c>
      <c r="E361" s="36">
        <v>1190.4041719794454</v>
      </c>
      <c r="F361" s="37">
        <v>0</v>
      </c>
    </row>
    <row r="362" spans="1:6">
      <c r="A362" s="28" t="s">
        <v>2108</v>
      </c>
      <c r="B362" s="29">
        <v>2021</v>
      </c>
      <c r="C362" s="35">
        <v>0</v>
      </c>
      <c r="D362" s="36">
        <v>0</v>
      </c>
      <c r="E362" s="36">
        <v>0</v>
      </c>
      <c r="F362" s="37">
        <v>0</v>
      </c>
    </row>
    <row r="363" spans="1:6">
      <c r="A363" s="28" t="s">
        <v>2109</v>
      </c>
      <c r="B363" s="29">
        <v>2019</v>
      </c>
      <c r="C363" s="35">
        <v>3976.3905974802792</v>
      </c>
      <c r="D363" s="36">
        <v>342.5680154105263</v>
      </c>
      <c r="E363" s="36">
        <v>143.72837140902479</v>
      </c>
      <c r="F363" s="37">
        <v>0</v>
      </c>
    </row>
    <row r="364" spans="1:6">
      <c r="A364" s="28" t="s">
        <v>2109</v>
      </c>
      <c r="B364" s="29">
        <v>2020</v>
      </c>
      <c r="C364" s="35">
        <v>4277.5448510686347</v>
      </c>
      <c r="D364" s="36">
        <v>413.90011800242252</v>
      </c>
      <c r="E364" s="36">
        <v>141.87431105048063</v>
      </c>
      <c r="F364" s="37">
        <v>0</v>
      </c>
    </row>
    <row r="365" spans="1:6">
      <c r="A365" s="28" t="s">
        <v>2109</v>
      </c>
      <c r="B365" s="29">
        <v>2021</v>
      </c>
      <c r="C365" s="35">
        <v>0</v>
      </c>
      <c r="D365" s="36">
        <v>0</v>
      </c>
      <c r="E365" s="36">
        <v>0</v>
      </c>
      <c r="F365" s="37">
        <v>0</v>
      </c>
    </row>
    <row r="366" spans="1:6">
      <c r="A366" s="28" t="s">
        <v>2110</v>
      </c>
      <c r="B366" s="29">
        <v>2019</v>
      </c>
      <c r="C366" s="35">
        <v>1233.1076878762349</v>
      </c>
      <c r="D366" s="36">
        <v>0</v>
      </c>
      <c r="E366" s="36">
        <v>2405.0170483125639</v>
      </c>
      <c r="F366" s="37">
        <v>0</v>
      </c>
    </row>
    <row r="367" spans="1:6">
      <c r="A367" s="28" t="s">
        <v>2110</v>
      </c>
      <c r="B367" s="29">
        <v>2020</v>
      </c>
      <c r="C367" s="35">
        <v>1302.1211736388184</v>
      </c>
      <c r="D367" s="36">
        <v>0</v>
      </c>
      <c r="E367" s="36">
        <v>1842.9194061512308</v>
      </c>
      <c r="F367" s="37">
        <v>0</v>
      </c>
    </row>
    <row r="368" spans="1:6">
      <c r="A368" s="28" t="s">
        <v>2110</v>
      </c>
      <c r="B368" s="29">
        <v>2021</v>
      </c>
      <c r="C368" s="35">
        <v>0</v>
      </c>
      <c r="D368" s="36">
        <v>0</v>
      </c>
      <c r="E368" s="36">
        <v>0</v>
      </c>
      <c r="F368" s="37">
        <v>0</v>
      </c>
    </row>
    <row r="369" spans="1:6">
      <c r="A369" s="28" t="s">
        <v>2111</v>
      </c>
      <c r="B369" s="29">
        <v>2019</v>
      </c>
      <c r="C369" s="35">
        <v>5474.1844586838306</v>
      </c>
      <c r="D369" s="36">
        <v>969.64735115111296</v>
      </c>
      <c r="E369" s="36">
        <v>226.03530898911268</v>
      </c>
      <c r="F369" s="37">
        <v>619.56898397807993</v>
      </c>
    </row>
    <row r="370" spans="1:6">
      <c r="A370" s="28" t="s">
        <v>2111</v>
      </c>
      <c r="B370" s="29">
        <v>2020</v>
      </c>
      <c r="C370" s="35">
        <v>5666.9067010330009</v>
      </c>
      <c r="D370" s="36">
        <v>1159.0502159947507</v>
      </c>
      <c r="E370" s="36">
        <v>125.28287759058176</v>
      </c>
      <c r="F370" s="37">
        <v>606.23464179694656</v>
      </c>
    </row>
    <row r="371" spans="1:6">
      <c r="A371" s="28" t="s">
        <v>2111</v>
      </c>
      <c r="B371" s="29">
        <v>2021</v>
      </c>
      <c r="C371" s="35">
        <v>0</v>
      </c>
      <c r="D371" s="36">
        <v>0</v>
      </c>
      <c r="E371" s="36">
        <v>0</v>
      </c>
      <c r="F371" s="37">
        <v>0</v>
      </c>
    </row>
    <row r="372" spans="1:6">
      <c r="A372" s="28" t="s">
        <v>2112</v>
      </c>
      <c r="B372" s="29">
        <v>2019</v>
      </c>
      <c r="C372" s="35">
        <v>132.96479064774852</v>
      </c>
      <c r="D372" s="36">
        <v>0</v>
      </c>
      <c r="E372" s="36">
        <v>35.525538775225016</v>
      </c>
      <c r="F372" s="37">
        <v>0</v>
      </c>
    </row>
    <row r="373" spans="1:6">
      <c r="A373" s="28" t="s">
        <v>2112</v>
      </c>
      <c r="B373" s="29">
        <v>2020</v>
      </c>
      <c r="C373" s="35">
        <v>132.54002809847461</v>
      </c>
      <c r="D373" s="36">
        <v>0</v>
      </c>
      <c r="E373" s="36">
        <v>35.409473280140055</v>
      </c>
      <c r="F373" s="37">
        <v>0</v>
      </c>
    </row>
    <row r="374" spans="1:6">
      <c r="A374" s="28" t="s">
        <v>2112</v>
      </c>
      <c r="B374" s="29">
        <v>2021</v>
      </c>
      <c r="C374" s="35">
        <v>0</v>
      </c>
      <c r="D374" s="36">
        <v>0</v>
      </c>
      <c r="E374" s="36">
        <v>0</v>
      </c>
      <c r="F374" s="37">
        <v>0</v>
      </c>
    </row>
    <row r="375" spans="1:6">
      <c r="A375" s="28" t="s">
        <v>2113</v>
      </c>
      <c r="B375" s="29">
        <v>2019</v>
      </c>
      <c r="C375" s="35">
        <v>4123.5241103206563</v>
      </c>
      <c r="D375" s="36">
        <v>0</v>
      </c>
      <c r="E375" s="36">
        <v>1818.0965064212789</v>
      </c>
      <c r="F375" s="37">
        <v>0</v>
      </c>
    </row>
    <row r="376" spans="1:6">
      <c r="A376" s="28" t="s">
        <v>2113</v>
      </c>
      <c r="B376" s="29">
        <v>2020</v>
      </c>
      <c r="C376" s="35">
        <v>4392.7296271634841</v>
      </c>
      <c r="D376" s="36">
        <v>0</v>
      </c>
      <c r="E376" s="36">
        <v>1714.4901184486012</v>
      </c>
      <c r="F376" s="37">
        <v>0</v>
      </c>
    </row>
    <row r="377" spans="1:6">
      <c r="A377" s="28" t="s">
        <v>2113</v>
      </c>
      <c r="B377" s="29">
        <v>2021</v>
      </c>
      <c r="C377" s="35">
        <v>0</v>
      </c>
      <c r="D377" s="36">
        <v>0</v>
      </c>
      <c r="E377" s="36">
        <v>0</v>
      </c>
      <c r="F377" s="37">
        <v>0</v>
      </c>
    </row>
    <row r="378" spans="1:6">
      <c r="A378" s="28" t="s">
        <v>1808</v>
      </c>
      <c r="B378" s="29">
        <v>2019</v>
      </c>
      <c r="C378" s="35">
        <v>2799.4134031811022</v>
      </c>
      <c r="D378" s="36">
        <v>6686.9171617706679</v>
      </c>
      <c r="E378" s="36">
        <v>39.358462175661927</v>
      </c>
      <c r="F378" s="37">
        <v>15.21004918715979</v>
      </c>
    </row>
    <row r="379" spans="1:6">
      <c r="A379" s="28" t="s">
        <v>1808</v>
      </c>
      <c r="B379" s="29">
        <v>2020</v>
      </c>
      <c r="C379" s="35">
        <v>3012.9573913516588</v>
      </c>
      <c r="D379" s="36">
        <v>6820.7015511574182</v>
      </c>
      <c r="E379" s="36">
        <v>39.324719101741088</v>
      </c>
      <c r="F379" s="37">
        <v>104.99842481031182</v>
      </c>
    </row>
    <row r="380" spans="1:6">
      <c r="A380" s="28" t="s">
        <v>1808</v>
      </c>
      <c r="B380" s="29">
        <v>2021</v>
      </c>
      <c r="C380" s="35">
        <v>0</v>
      </c>
      <c r="D380" s="36">
        <v>0</v>
      </c>
      <c r="E380" s="36">
        <v>0</v>
      </c>
      <c r="F380" s="37">
        <v>0</v>
      </c>
    </row>
    <row r="381" spans="1:6">
      <c r="A381" s="28" t="s">
        <v>1857</v>
      </c>
      <c r="B381" s="29">
        <v>2019</v>
      </c>
      <c r="C381" s="35">
        <v>4043.6000546422238</v>
      </c>
      <c r="D381" s="36">
        <v>1454.7288068598461</v>
      </c>
      <c r="E381" s="36">
        <v>1720.3148002602011</v>
      </c>
      <c r="F381" s="37">
        <v>0</v>
      </c>
    </row>
    <row r="382" spans="1:6">
      <c r="A382" s="28" t="s">
        <v>1857</v>
      </c>
      <c r="B382" s="29">
        <v>2020</v>
      </c>
      <c r="C382" s="35">
        <v>4269.4955128186148</v>
      </c>
      <c r="D382" s="36">
        <v>1442.9068025326064</v>
      </c>
      <c r="E382" s="36">
        <v>1814.2372330181568</v>
      </c>
      <c r="F382" s="37">
        <v>0</v>
      </c>
    </row>
    <row r="383" spans="1:6">
      <c r="A383" s="28" t="s">
        <v>1857</v>
      </c>
      <c r="B383" s="29">
        <v>2021</v>
      </c>
      <c r="C383" s="35">
        <v>0</v>
      </c>
      <c r="D383" s="36">
        <v>0</v>
      </c>
      <c r="E383" s="36">
        <v>0</v>
      </c>
      <c r="F383" s="37">
        <v>0</v>
      </c>
    </row>
    <row r="384" spans="1:6">
      <c r="A384" s="28" t="s">
        <v>1898</v>
      </c>
      <c r="B384" s="29">
        <v>2019</v>
      </c>
      <c r="C384" s="35" t="s">
        <v>2032</v>
      </c>
      <c r="D384" s="36" t="s">
        <v>2032</v>
      </c>
      <c r="E384" s="36" t="s">
        <v>2032</v>
      </c>
      <c r="F384" s="37" t="s">
        <v>2032</v>
      </c>
    </row>
    <row r="385" spans="1:6">
      <c r="A385" s="28" t="s">
        <v>1898</v>
      </c>
      <c r="B385" s="29">
        <v>2020</v>
      </c>
      <c r="C385" s="35" t="s">
        <v>2032</v>
      </c>
      <c r="D385" s="36" t="s">
        <v>2032</v>
      </c>
      <c r="E385" s="36" t="s">
        <v>2032</v>
      </c>
      <c r="F385" s="37" t="s">
        <v>2032</v>
      </c>
    </row>
    <row r="386" spans="1:6">
      <c r="A386" s="28" t="s">
        <v>1898</v>
      </c>
      <c r="B386" s="29">
        <v>2021</v>
      </c>
      <c r="C386" s="35" t="s">
        <v>2032</v>
      </c>
      <c r="D386" s="36" t="s">
        <v>2032</v>
      </c>
      <c r="E386" s="36" t="s">
        <v>2032</v>
      </c>
      <c r="F386" s="37" t="s">
        <v>2032</v>
      </c>
    </row>
    <row r="387" spans="1:6">
      <c r="A387" s="28" t="s">
        <v>2114</v>
      </c>
      <c r="B387" s="29">
        <v>2019</v>
      </c>
      <c r="C387" s="35">
        <v>1470.8353243725846</v>
      </c>
      <c r="D387" s="36">
        <v>0</v>
      </c>
      <c r="E387" s="36">
        <v>38.448187922001544</v>
      </c>
      <c r="F387" s="37">
        <v>0</v>
      </c>
    </row>
    <row r="388" spans="1:6">
      <c r="A388" s="28" t="s">
        <v>2114</v>
      </c>
      <c r="B388" s="29">
        <v>2020</v>
      </c>
      <c r="C388" s="35">
        <v>1583.4194625665311</v>
      </c>
      <c r="D388" s="36">
        <v>0</v>
      </c>
      <c r="E388" s="36">
        <v>37.380284461584459</v>
      </c>
      <c r="F388" s="37">
        <v>0</v>
      </c>
    </row>
    <row r="389" spans="1:6">
      <c r="A389" s="28" t="s">
        <v>2114</v>
      </c>
      <c r="B389" s="29">
        <v>2021</v>
      </c>
      <c r="C389" s="35">
        <v>0</v>
      </c>
      <c r="D389" s="36">
        <v>0</v>
      </c>
      <c r="E389" s="36">
        <v>0</v>
      </c>
      <c r="F389" s="37">
        <v>0</v>
      </c>
    </row>
    <row r="390" spans="1:6">
      <c r="A390" s="28" t="s">
        <v>2115</v>
      </c>
      <c r="B390" s="29">
        <v>2019</v>
      </c>
      <c r="C390" s="35">
        <v>1625.5492081200002</v>
      </c>
      <c r="D390" s="36">
        <v>0</v>
      </c>
      <c r="E390" s="36">
        <v>2400.225521172265</v>
      </c>
      <c r="F390" s="37">
        <v>0</v>
      </c>
    </row>
    <row r="391" spans="1:6">
      <c r="A391" s="28" t="s">
        <v>2115</v>
      </c>
      <c r="B391" s="29">
        <v>2020</v>
      </c>
      <c r="C391" s="35">
        <v>1458.8921763166807</v>
      </c>
      <c r="D391" s="36">
        <v>0</v>
      </c>
      <c r="E391" s="36">
        <v>2121.849905284198</v>
      </c>
      <c r="F391" s="37">
        <v>0</v>
      </c>
    </row>
    <row r="392" spans="1:6">
      <c r="A392" s="28" t="s">
        <v>2115</v>
      </c>
      <c r="B392" s="29">
        <v>2021</v>
      </c>
      <c r="C392" s="35">
        <v>0</v>
      </c>
      <c r="D392" s="36">
        <v>0</v>
      </c>
      <c r="E392" s="36">
        <v>0</v>
      </c>
      <c r="F392" s="37">
        <v>0</v>
      </c>
    </row>
    <row r="393" spans="1:6">
      <c r="A393" s="28" t="s">
        <v>2116</v>
      </c>
      <c r="B393" s="29">
        <v>2019</v>
      </c>
      <c r="C393" s="35">
        <v>268.27412770726625</v>
      </c>
      <c r="D393" s="36">
        <v>0</v>
      </c>
      <c r="E393" s="36">
        <v>192.86513516769307</v>
      </c>
      <c r="F393" s="37">
        <v>0</v>
      </c>
    </row>
    <row r="394" spans="1:6">
      <c r="A394" s="28" t="s">
        <v>2116</v>
      </c>
      <c r="B394" s="29">
        <v>2020</v>
      </c>
      <c r="C394" s="35">
        <v>284.87508250594016</v>
      </c>
      <c r="D394" s="36">
        <v>0</v>
      </c>
      <c r="E394" s="36">
        <v>132.38953347199552</v>
      </c>
      <c r="F394" s="37">
        <v>0</v>
      </c>
    </row>
    <row r="395" spans="1:6">
      <c r="A395" s="28" t="s">
        <v>2116</v>
      </c>
      <c r="B395" s="29">
        <v>2021</v>
      </c>
      <c r="C395" s="35">
        <v>0</v>
      </c>
      <c r="D395" s="36">
        <v>0</v>
      </c>
      <c r="E395" s="36">
        <v>0</v>
      </c>
      <c r="F395" s="37">
        <v>0</v>
      </c>
    </row>
    <row r="396" spans="1:6">
      <c r="A396" s="28" t="s">
        <v>2117</v>
      </c>
      <c r="B396" s="29">
        <v>2019</v>
      </c>
      <c r="C396" s="35">
        <v>1959.5873704093619</v>
      </c>
      <c r="D396" s="36">
        <v>0</v>
      </c>
      <c r="E396" s="36">
        <v>783.98319456951128</v>
      </c>
      <c r="F396" s="37">
        <v>0</v>
      </c>
    </row>
    <row r="397" spans="1:6">
      <c r="A397" s="28" t="s">
        <v>2117</v>
      </c>
      <c r="B397" s="29">
        <v>2020</v>
      </c>
      <c r="C397" s="35">
        <v>2100.3457731495519</v>
      </c>
      <c r="D397" s="36">
        <v>0</v>
      </c>
      <c r="E397" s="36">
        <v>748.12730666629136</v>
      </c>
      <c r="F397" s="37">
        <v>0</v>
      </c>
    </row>
    <row r="398" spans="1:6">
      <c r="A398" s="28" t="s">
        <v>2117</v>
      </c>
      <c r="B398" s="29">
        <v>2021</v>
      </c>
      <c r="C398" s="35">
        <v>0</v>
      </c>
      <c r="D398" s="36">
        <v>0</v>
      </c>
      <c r="E398" s="36">
        <v>0</v>
      </c>
      <c r="F398" s="37">
        <v>0</v>
      </c>
    </row>
    <row r="399" spans="1:6">
      <c r="A399" s="28" t="s">
        <v>2118</v>
      </c>
      <c r="B399" s="29">
        <v>2019</v>
      </c>
      <c r="C399" s="35">
        <v>3861.393087594382</v>
      </c>
      <c r="D399" s="36">
        <v>0</v>
      </c>
      <c r="E399" s="36">
        <v>0</v>
      </c>
      <c r="F399" s="37">
        <v>0</v>
      </c>
    </row>
    <row r="400" spans="1:6">
      <c r="A400" s="28" t="s">
        <v>2118</v>
      </c>
      <c r="B400" s="29">
        <v>2020</v>
      </c>
      <c r="C400" s="35">
        <v>4303.9475994541463</v>
      </c>
      <c r="D400" s="36">
        <v>0</v>
      </c>
      <c r="E400" s="36">
        <v>0</v>
      </c>
      <c r="F400" s="37">
        <v>0</v>
      </c>
    </row>
    <row r="401" spans="1:6">
      <c r="A401" s="28" t="s">
        <v>2118</v>
      </c>
      <c r="B401" s="29">
        <v>2021</v>
      </c>
      <c r="C401" s="35">
        <v>0</v>
      </c>
      <c r="D401" s="36">
        <v>0</v>
      </c>
      <c r="E401" s="36">
        <v>0</v>
      </c>
      <c r="F401" s="37">
        <v>0</v>
      </c>
    </row>
    <row r="402" spans="1:6">
      <c r="A402" s="28" t="s">
        <v>2119</v>
      </c>
      <c r="B402" s="29">
        <v>2019</v>
      </c>
      <c r="C402" s="35">
        <v>2222.4614348277642</v>
      </c>
      <c r="D402" s="36">
        <v>0</v>
      </c>
      <c r="E402" s="36">
        <v>1518.6537264428212</v>
      </c>
      <c r="F402" s="37">
        <v>0</v>
      </c>
    </row>
    <row r="403" spans="1:6">
      <c r="A403" s="28" t="s">
        <v>2119</v>
      </c>
      <c r="B403" s="29">
        <v>2020</v>
      </c>
      <c r="C403" s="35">
        <v>2189.7426947474723</v>
      </c>
      <c r="D403" s="36">
        <v>0</v>
      </c>
      <c r="E403" s="36">
        <v>1496.2963366727258</v>
      </c>
      <c r="F403" s="37">
        <v>0</v>
      </c>
    </row>
    <row r="404" spans="1:6">
      <c r="A404" s="28" t="s">
        <v>2119</v>
      </c>
      <c r="B404" s="29">
        <v>2021</v>
      </c>
      <c r="C404" s="35">
        <v>0</v>
      </c>
      <c r="D404" s="36">
        <v>0</v>
      </c>
      <c r="E404" s="36">
        <v>0</v>
      </c>
      <c r="F404" s="37">
        <v>0</v>
      </c>
    </row>
    <row r="405" spans="1:6">
      <c r="A405" s="28" t="s">
        <v>2120</v>
      </c>
      <c r="B405" s="29">
        <v>2019</v>
      </c>
      <c r="C405" s="35">
        <v>5099.8841750384718</v>
      </c>
      <c r="D405" s="36">
        <v>1699.849929957137</v>
      </c>
      <c r="E405" s="36">
        <v>1689.4663905589312</v>
      </c>
      <c r="F405" s="37">
        <v>0</v>
      </c>
    </row>
    <row r="406" spans="1:6">
      <c r="A406" s="28" t="s">
        <v>2120</v>
      </c>
      <c r="B406" s="29">
        <v>2020</v>
      </c>
      <c r="C406" s="35">
        <v>5126.4617718220961</v>
      </c>
      <c r="D406" s="36">
        <v>1706.5377985697037</v>
      </c>
      <c r="E406" s="36">
        <v>2243.2073273619749</v>
      </c>
      <c r="F406" s="37">
        <v>0</v>
      </c>
    </row>
    <row r="407" spans="1:6">
      <c r="A407" s="28" t="s">
        <v>2120</v>
      </c>
      <c r="B407" s="29">
        <v>2021</v>
      </c>
      <c r="C407" s="35">
        <v>0</v>
      </c>
      <c r="D407" s="36">
        <v>0</v>
      </c>
      <c r="E407" s="36">
        <v>0</v>
      </c>
      <c r="F407" s="37">
        <v>0</v>
      </c>
    </row>
    <row r="408" spans="1:6">
      <c r="A408" s="28" t="s">
        <v>2121</v>
      </c>
      <c r="B408" s="29">
        <v>2019</v>
      </c>
      <c r="C408" s="35">
        <v>1824.9188784691312</v>
      </c>
      <c r="D408" s="36">
        <v>955.72989249142324</v>
      </c>
      <c r="E408" s="36">
        <v>2265.139310578561</v>
      </c>
      <c r="F408" s="37">
        <v>0</v>
      </c>
    </row>
    <row r="409" spans="1:6">
      <c r="A409" s="28" t="s">
        <v>2121</v>
      </c>
      <c r="B409" s="29">
        <v>2020</v>
      </c>
      <c r="C409" s="35">
        <v>1759.7211448558069</v>
      </c>
      <c r="D409" s="36">
        <v>904.91331320710071</v>
      </c>
      <c r="E409" s="36">
        <v>2261.4085650230322</v>
      </c>
      <c r="F409" s="37">
        <v>0</v>
      </c>
    </row>
    <row r="410" spans="1:6">
      <c r="A410" s="28" t="s">
        <v>2121</v>
      </c>
      <c r="B410" s="29">
        <v>2021</v>
      </c>
      <c r="C410" s="35">
        <v>0</v>
      </c>
      <c r="D410" s="36">
        <v>0</v>
      </c>
      <c r="E410" s="36">
        <v>0</v>
      </c>
      <c r="F410" s="37">
        <v>0</v>
      </c>
    </row>
    <row r="411" spans="1:6">
      <c r="A411" s="28" t="s">
        <v>1942</v>
      </c>
      <c r="B411" s="29">
        <v>2019</v>
      </c>
      <c r="C411" s="35">
        <v>2739.6453081215209</v>
      </c>
      <c r="D411" s="36">
        <v>6720.2306054652081</v>
      </c>
      <c r="E411" s="36">
        <v>118.61936126180684</v>
      </c>
      <c r="F411" s="37">
        <v>0</v>
      </c>
    </row>
    <row r="412" spans="1:6">
      <c r="A412" s="28" t="s">
        <v>1942</v>
      </c>
      <c r="B412" s="29">
        <v>2020</v>
      </c>
      <c r="C412" s="35">
        <v>2936.0115020765284</v>
      </c>
      <c r="D412" s="36">
        <v>7232.2761935530852</v>
      </c>
      <c r="E412" s="36">
        <v>249.11245131809636</v>
      </c>
      <c r="F412" s="37">
        <v>0</v>
      </c>
    </row>
    <row r="413" spans="1:6">
      <c r="A413" s="28" t="s">
        <v>1942</v>
      </c>
      <c r="B413" s="29">
        <v>2021</v>
      </c>
      <c r="C413" s="35">
        <v>0</v>
      </c>
      <c r="D413" s="36">
        <v>0</v>
      </c>
      <c r="E413" s="36">
        <v>0</v>
      </c>
      <c r="F413" s="37">
        <v>0</v>
      </c>
    </row>
    <row r="414" spans="1:6">
      <c r="A414" s="28" t="s">
        <v>2122</v>
      </c>
      <c r="B414" s="29">
        <v>2019</v>
      </c>
      <c r="C414" s="35" t="s">
        <v>2032</v>
      </c>
      <c r="D414" s="36" t="s">
        <v>2032</v>
      </c>
      <c r="E414" s="36" t="s">
        <v>2032</v>
      </c>
      <c r="F414" s="37" t="s">
        <v>2032</v>
      </c>
    </row>
    <row r="415" spans="1:6">
      <c r="A415" s="28" t="s">
        <v>2122</v>
      </c>
      <c r="B415" s="29">
        <v>2020</v>
      </c>
      <c r="C415" s="35" t="s">
        <v>2032</v>
      </c>
      <c r="D415" s="36" t="s">
        <v>2032</v>
      </c>
      <c r="E415" s="36" t="s">
        <v>2032</v>
      </c>
      <c r="F415" s="37" t="s">
        <v>2032</v>
      </c>
    </row>
    <row r="416" spans="1:6">
      <c r="A416" s="28" t="s">
        <v>2122</v>
      </c>
      <c r="B416" s="29">
        <v>2021</v>
      </c>
      <c r="C416" s="35" t="s">
        <v>2032</v>
      </c>
      <c r="D416" s="36" t="s">
        <v>2032</v>
      </c>
      <c r="E416" s="36" t="s">
        <v>2032</v>
      </c>
      <c r="F416" s="37" t="s">
        <v>2032</v>
      </c>
    </row>
    <row r="417" spans="1:6">
      <c r="A417" s="28" t="s">
        <v>2123</v>
      </c>
      <c r="B417" s="29">
        <v>2019</v>
      </c>
      <c r="C417" s="35">
        <v>234.99269600005036</v>
      </c>
      <c r="D417" s="36">
        <v>0</v>
      </c>
      <c r="E417" s="36">
        <v>159.50441280662051</v>
      </c>
      <c r="F417" s="37">
        <v>0</v>
      </c>
    </row>
    <row r="418" spans="1:6">
      <c r="A418" s="28" t="s">
        <v>2123</v>
      </c>
      <c r="B418" s="29">
        <v>2020</v>
      </c>
      <c r="C418" s="35">
        <v>229.85068823623254</v>
      </c>
      <c r="D418" s="36">
        <v>0</v>
      </c>
      <c r="E418" s="36">
        <v>162.1110598082461</v>
      </c>
      <c r="F418" s="37">
        <v>0</v>
      </c>
    </row>
    <row r="419" spans="1:6">
      <c r="A419" s="28" t="s">
        <v>2123</v>
      </c>
      <c r="B419" s="29">
        <v>2021</v>
      </c>
      <c r="C419" s="35">
        <v>0</v>
      </c>
      <c r="D419" s="36">
        <v>0</v>
      </c>
      <c r="E419" s="36">
        <v>0</v>
      </c>
      <c r="F419" s="37">
        <v>0</v>
      </c>
    </row>
    <row r="420" spans="1:6">
      <c r="A420" s="28" t="s">
        <v>2124</v>
      </c>
      <c r="B420" s="29">
        <v>2019</v>
      </c>
      <c r="C420" s="35">
        <v>79.123667343486758</v>
      </c>
      <c r="D420" s="36">
        <v>0</v>
      </c>
      <c r="E420" s="36">
        <v>64.616968723860921</v>
      </c>
      <c r="F420" s="37">
        <v>0</v>
      </c>
    </row>
    <row r="421" spans="1:6">
      <c r="A421" s="28" t="s">
        <v>2124</v>
      </c>
      <c r="B421" s="29">
        <v>2020</v>
      </c>
      <c r="C421" s="35">
        <v>80.101478298877552</v>
      </c>
      <c r="D421" s="36">
        <v>0</v>
      </c>
      <c r="E421" s="36">
        <v>19.260473892434277</v>
      </c>
      <c r="F421" s="37">
        <v>0</v>
      </c>
    </row>
    <row r="422" spans="1:6">
      <c r="A422" s="28" t="s">
        <v>2124</v>
      </c>
      <c r="B422" s="29">
        <v>2021</v>
      </c>
      <c r="C422" s="35">
        <v>0</v>
      </c>
      <c r="D422" s="36">
        <v>0</v>
      </c>
      <c r="E422" s="36">
        <v>0</v>
      </c>
      <c r="F422" s="37">
        <v>0</v>
      </c>
    </row>
    <row r="423" spans="1:6">
      <c r="A423" s="28" t="s">
        <v>2125</v>
      </c>
      <c r="B423" s="29">
        <v>2019</v>
      </c>
      <c r="C423" s="35">
        <v>2008.4428334107338</v>
      </c>
      <c r="D423" s="36">
        <v>4528.4155821846261</v>
      </c>
      <c r="E423" s="36">
        <v>21.591976453615551</v>
      </c>
      <c r="F423" s="37">
        <v>0</v>
      </c>
    </row>
    <row r="424" spans="1:6">
      <c r="A424" s="28" t="s">
        <v>2125</v>
      </c>
      <c r="B424" s="29">
        <v>2020</v>
      </c>
      <c r="C424" s="35">
        <v>2095.5733776489369</v>
      </c>
      <c r="D424" s="36">
        <v>4335.3295370776459</v>
      </c>
      <c r="E424" s="36">
        <v>25.691383132294625</v>
      </c>
      <c r="F424" s="37">
        <v>0</v>
      </c>
    </row>
    <row r="425" spans="1:6">
      <c r="A425" s="28" t="s">
        <v>2125</v>
      </c>
      <c r="B425" s="29">
        <v>2021</v>
      </c>
      <c r="C425" s="35">
        <v>0</v>
      </c>
      <c r="D425" s="36">
        <v>0</v>
      </c>
      <c r="E425" s="36">
        <v>0</v>
      </c>
      <c r="F425" s="37">
        <v>0</v>
      </c>
    </row>
    <row r="426" spans="1:6">
      <c r="A426" s="28" t="s">
        <v>2126</v>
      </c>
      <c r="B426" s="29">
        <v>2019</v>
      </c>
      <c r="C426" s="35">
        <v>4073.2478581882151</v>
      </c>
      <c r="D426" s="36">
        <v>227.42988929652208</v>
      </c>
      <c r="E426" s="36">
        <v>1304.1365767293225</v>
      </c>
      <c r="F426" s="37">
        <v>0</v>
      </c>
    </row>
    <row r="427" spans="1:6">
      <c r="A427" s="28" t="s">
        <v>2126</v>
      </c>
      <c r="B427" s="29">
        <v>2020</v>
      </c>
      <c r="C427" s="35">
        <v>4004.8424752626211</v>
      </c>
      <c r="D427" s="36">
        <v>243.77338187423703</v>
      </c>
      <c r="E427" s="36">
        <v>1374.5505341600647</v>
      </c>
      <c r="F427" s="37">
        <v>0</v>
      </c>
    </row>
    <row r="428" spans="1:6">
      <c r="A428" s="28" t="s">
        <v>2126</v>
      </c>
      <c r="B428" s="29">
        <v>2021</v>
      </c>
      <c r="C428" s="35">
        <v>0</v>
      </c>
      <c r="D428" s="36">
        <v>0</v>
      </c>
      <c r="E428" s="36">
        <v>0</v>
      </c>
      <c r="F428" s="37">
        <v>0</v>
      </c>
    </row>
    <row r="429" spans="1:6">
      <c r="A429" s="28" t="s">
        <v>1960</v>
      </c>
      <c r="B429" s="29">
        <v>2019</v>
      </c>
      <c r="C429" s="35">
        <v>10894.557020069462</v>
      </c>
      <c r="D429" s="36">
        <v>10414.617613974464</v>
      </c>
      <c r="E429" s="36">
        <v>1309.9681016547513</v>
      </c>
      <c r="F429" s="37">
        <v>0</v>
      </c>
    </row>
    <row r="430" spans="1:6">
      <c r="A430" s="28" t="s">
        <v>1960</v>
      </c>
      <c r="B430" s="29">
        <v>2020</v>
      </c>
      <c r="C430" s="35">
        <v>11122.797903926148</v>
      </c>
      <c r="D430" s="36">
        <v>9603.8360803437554</v>
      </c>
      <c r="E430" s="36">
        <v>1224.2741358840585</v>
      </c>
      <c r="F430" s="37">
        <v>0</v>
      </c>
    </row>
    <row r="431" spans="1:6">
      <c r="A431" s="28" t="s">
        <v>1960</v>
      </c>
      <c r="B431" s="29">
        <v>2021</v>
      </c>
      <c r="C431" s="35">
        <v>0</v>
      </c>
      <c r="D431" s="36">
        <v>0</v>
      </c>
      <c r="E431" s="36">
        <v>0</v>
      </c>
      <c r="F431" s="37">
        <v>0</v>
      </c>
    </row>
    <row r="432" spans="1:6">
      <c r="A432" s="28" t="s">
        <v>2127</v>
      </c>
      <c r="B432" s="29">
        <v>2019</v>
      </c>
      <c r="C432" s="35">
        <v>2095.2561777201131</v>
      </c>
      <c r="D432" s="36">
        <v>13700.709598303902</v>
      </c>
      <c r="E432" s="36">
        <v>924.10745645776785</v>
      </c>
      <c r="F432" s="37">
        <v>0</v>
      </c>
    </row>
    <row r="433" spans="1:6">
      <c r="A433" s="28" t="s">
        <v>2127</v>
      </c>
      <c r="B433" s="29">
        <v>2020</v>
      </c>
      <c r="C433" s="35">
        <v>2371.1245728699273</v>
      </c>
      <c r="D433" s="36">
        <v>17158.84017771194</v>
      </c>
      <c r="E433" s="36">
        <v>732.80228815521139</v>
      </c>
      <c r="F433" s="37">
        <v>0</v>
      </c>
    </row>
    <row r="434" spans="1:6">
      <c r="A434" s="28" t="s">
        <v>2127</v>
      </c>
      <c r="B434" s="29">
        <v>2021</v>
      </c>
      <c r="C434" s="35">
        <v>0</v>
      </c>
      <c r="D434" s="36">
        <v>0</v>
      </c>
      <c r="E434" s="36">
        <v>0</v>
      </c>
      <c r="F434" s="37">
        <v>0</v>
      </c>
    </row>
    <row r="435" spans="1:6">
      <c r="A435" s="28" t="s">
        <v>2128</v>
      </c>
      <c r="B435" s="29">
        <v>2019</v>
      </c>
      <c r="C435" s="35">
        <v>2916.5528165366304</v>
      </c>
      <c r="D435" s="36">
        <v>713.07060316501452</v>
      </c>
      <c r="E435" s="36">
        <v>765.11132189594923</v>
      </c>
      <c r="F435" s="37">
        <v>0</v>
      </c>
    </row>
    <row r="436" spans="1:6">
      <c r="A436" s="28" t="s">
        <v>2128</v>
      </c>
      <c r="B436" s="29">
        <v>2020</v>
      </c>
      <c r="C436" s="35">
        <v>2667.4527503710733</v>
      </c>
      <c r="D436" s="36">
        <v>568.09642235142417</v>
      </c>
      <c r="E436" s="36">
        <v>609.54371290766062</v>
      </c>
      <c r="F436" s="37">
        <v>0</v>
      </c>
    </row>
    <row r="437" spans="1:6">
      <c r="A437" s="28" t="s">
        <v>2128</v>
      </c>
      <c r="B437" s="29">
        <v>2021</v>
      </c>
      <c r="C437" s="35">
        <v>0</v>
      </c>
      <c r="D437" s="36">
        <v>0</v>
      </c>
      <c r="E437" s="36">
        <v>0</v>
      </c>
      <c r="F437" s="37">
        <v>0</v>
      </c>
    </row>
    <row r="438" spans="1:6">
      <c r="A438" s="28" t="s">
        <v>2129</v>
      </c>
      <c r="B438" s="29">
        <v>2019</v>
      </c>
      <c r="C438" s="35">
        <v>2327.2714666745514</v>
      </c>
      <c r="D438" s="36">
        <v>0</v>
      </c>
      <c r="E438" s="36">
        <v>706.01890670710407</v>
      </c>
      <c r="F438" s="37">
        <v>0</v>
      </c>
    </row>
    <row r="439" spans="1:6">
      <c r="A439" s="28" t="s">
        <v>2129</v>
      </c>
      <c r="B439" s="29">
        <v>2020</v>
      </c>
      <c r="C439" s="35">
        <v>2454.2698098935125</v>
      </c>
      <c r="D439" s="36">
        <v>0</v>
      </c>
      <c r="E439" s="36">
        <v>773.19963311383276</v>
      </c>
      <c r="F439" s="37">
        <v>0</v>
      </c>
    </row>
    <row r="440" spans="1:6">
      <c r="A440" s="28" t="s">
        <v>2129</v>
      </c>
      <c r="B440" s="29">
        <v>2021</v>
      </c>
      <c r="C440" s="35">
        <v>0</v>
      </c>
      <c r="D440" s="36">
        <v>0</v>
      </c>
      <c r="E440" s="36">
        <v>0</v>
      </c>
      <c r="F440" s="37">
        <v>0</v>
      </c>
    </row>
    <row r="441" spans="1:6">
      <c r="A441" s="28" t="s">
        <v>2130</v>
      </c>
      <c r="B441" s="29">
        <v>2019</v>
      </c>
      <c r="C441" s="35">
        <v>382.63934246672022</v>
      </c>
      <c r="D441" s="36">
        <v>0</v>
      </c>
      <c r="E441" s="36">
        <v>1980.1862597238044</v>
      </c>
      <c r="F441" s="37">
        <v>0</v>
      </c>
    </row>
    <row r="442" spans="1:6">
      <c r="A442" s="28" t="s">
        <v>2130</v>
      </c>
      <c r="B442" s="29">
        <v>2020</v>
      </c>
      <c r="C442" s="35">
        <v>382.41380601619136</v>
      </c>
      <c r="D442" s="36">
        <v>0</v>
      </c>
      <c r="E442" s="36">
        <v>1813.1247670605101</v>
      </c>
      <c r="F442" s="37">
        <v>0</v>
      </c>
    </row>
    <row r="443" spans="1:6">
      <c r="A443" s="28" t="s">
        <v>2130</v>
      </c>
      <c r="B443" s="29">
        <v>2021</v>
      </c>
      <c r="C443" s="35">
        <v>0</v>
      </c>
      <c r="D443" s="36">
        <v>0</v>
      </c>
      <c r="E443" s="36">
        <v>0</v>
      </c>
      <c r="F443" s="37">
        <v>0</v>
      </c>
    </row>
    <row r="444" spans="1:6">
      <c r="A444" s="28" t="s">
        <v>2015</v>
      </c>
      <c r="B444" s="29">
        <v>2019</v>
      </c>
      <c r="C444" s="35">
        <v>2814.9397969848119</v>
      </c>
      <c r="D444" s="36">
        <v>3.3540029849886519</v>
      </c>
      <c r="E444" s="36">
        <v>347.05720223341331</v>
      </c>
      <c r="F444" s="37">
        <v>0</v>
      </c>
    </row>
    <row r="445" spans="1:6">
      <c r="A445" s="28" t="s">
        <v>2015</v>
      </c>
      <c r="B445" s="29">
        <v>2020</v>
      </c>
      <c r="C445" s="35">
        <v>2648.4831002555679</v>
      </c>
      <c r="D445" s="36">
        <v>3.2475152177920972</v>
      </c>
      <c r="E445" s="36">
        <v>297.68286341108518</v>
      </c>
      <c r="F445" s="37">
        <v>0</v>
      </c>
    </row>
    <row r="446" spans="1:6">
      <c r="A446" s="28" t="s">
        <v>2015</v>
      </c>
      <c r="B446" s="29">
        <v>2021</v>
      </c>
      <c r="C446" s="35">
        <v>0</v>
      </c>
      <c r="D446" s="36">
        <v>0</v>
      </c>
      <c r="E446" s="36">
        <v>0</v>
      </c>
      <c r="F446" s="37">
        <v>0</v>
      </c>
    </row>
    <row r="447" spans="1:6">
      <c r="A447" s="28" t="s">
        <v>2131</v>
      </c>
      <c r="B447" s="29">
        <v>2019</v>
      </c>
      <c r="C447" s="35">
        <v>1094.2431219059224</v>
      </c>
      <c r="D447" s="36">
        <v>0</v>
      </c>
      <c r="E447" s="36">
        <v>15.125511231291767</v>
      </c>
      <c r="F447" s="37">
        <v>0</v>
      </c>
    </row>
    <row r="448" spans="1:6">
      <c r="A448" s="28" t="s">
        <v>2131</v>
      </c>
      <c r="B448" s="29">
        <v>2020</v>
      </c>
      <c r="C448" s="35">
        <v>1007.6802563278241</v>
      </c>
      <c r="D448" s="36">
        <v>0</v>
      </c>
      <c r="E448" s="36">
        <v>14.715352624445158</v>
      </c>
      <c r="F448" s="37">
        <v>0</v>
      </c>
    </row>
    <row r="449" spans="1:6">
      <c r="A449" s="28" t="s">
        <v>2131</v>
      </c>
      <c r="B449" s="29">
        <v>2021</v>
      </c>
      <c r="C449" s="35">
        <v>0</v>
      </c>
      <c r="D449" s="36">
        <v>0</v>
      </c>
      <c r="E449" s="36">
        <v>0</v>
      </c>
      <c r="F449" s="37">
        <v>0</v>
      </c>
    </row>
    <row r="450" spans="1:6">
      <c r="A450" s="28" t="s">
        <v>2132</v>
      </c>
      <c r="B450" s="29">
        <v>2019</v>
      </c>
      <c r="C450" s="35">
        <v>679.70391576238217</v>
      </c>
      <c r="D450" s="36">
        <v>0</v>
      </c>
      <c r="E450" s="36">
        <v>245.6593172290429</v>
      </c>
      <c r="F450" s="37">
        <v>0</v>
      </c>
    </row>
    <row r="451" spans="1:6">
      <c r="A451" s="28" t="s">
        <v>2132</v>
      </c>
      <c r="B451" s="29">
        <v>2020</v>
      </c>
      <c r="C451" s="35">
        <v>605.77263913163176</v>
      </c>
      <c r="D451" s="36">
        <v>0</v>
      </c>
      <c r="E451" s="36">
        <v>206.72330165978011</v>
      </c>
      <c r="F451" s="37">
        <v>0</v>
      </c>
    </row>
    <row r="452" spans="1:6" ht="13.5" thickBot="1">
      <c r="A452" s="30" t="s">
        <v>2132</v>
      </c>
      <c r="B452" s="31">
        <v>2021</v>
      </c>
      <c r="C452" s="38">
        <v>0</v>
      </c>
      <c r="D452" s="39">
        <v>0</v>
      </c>
      <c r="E452" s="39">
        <v>0</v>
      </c>
      <c r="F452" s="40">
        <v>0</v>
      </c>
    </row>
  </sheetData>
  <autoFilter ref="A2:F452" xr:uid="{C30E3875-7E6D-4E62-9A79-A9622942BB49}"/>
  <mergeCells count="1">
    <mergeCell ref="C1:F1"/>
  </mergeCells>
  <conditionalFormatting sqref="A3:F452">
    <cfRule type="expression" dxfId="0" priority="1">
      <formula>MOD(ROW(),2)=0</formula>
    </cfRule>
  </conditionalFormatting>
  <pageMargins left="0.7" right="0.7" top="0.75" bottom="0.75" header="0.3" footer="0.3"/>
  <pageSetup paperSize="9" orientation="portrait" r:id="rId1"/>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27445-F583-4E3B-99D8-FD62FB38B626}">
  <sheetPr codeName="Sheet7">
    <tabColor rgb="FFFF8585"/>
  </sheetPr>
  <dimension ref="A1:H379"/>
  <sheetViews>
    <sheetView workbookViewId="0">
      <selection activeCell="G16" sqref="G16"/>
    </sheetView>
  </sheetViews>
  <sheetFormatPr defaultRowHeight="12.75"/>
  <cols>
    <col min="1" max="1" width="10.85546875" bestFit="1" customWidth="1"/>
    <col min="2" max="2" width="12.5703125" bestFit="1" customWidth="1"/>
    <col min="3" max="3" width="19.7109375" bestFit="1" customWidth="1"/>
    <col min="4" max="5" width="11.140625" customWidth="1"/>
    <col min="6" max="6" width="10.85546875" customWidth="1"/>
    <col min="7" max="7" width="12.140625" bestFit="1" customWidth="1"/>
    <col min="8" max="8" width="16.42578125" bestFit="1" customWidth="1"/>
  </cols>
  <sheetData>
    <row r="1" spans="1:8">
      <c r="A1" s="1" t="s">
        <v>2134</v>
      </c>
      <c r="G1" s="73"/>
      <c r="H1" s="59"/>
    </row>
    <row r="3" spans="1:8">
      <c r="A3" s="78">
        <v>1</v>
      </c>
      <c r="B3" s="78">
        <v>2</v>
      </c>
      <c r="C3" s="78">
        <v>3</v>
      </c>
      <c r="D3" s="78">
        <v>4</v>
      </c>
      <c r="E3" s="78">
        <v>5</v>
      </c>
      <c r="F3" s="78">
        <v>6</v>
      </c>
    </row>
    <row r="4" spans="1:8">
      <c r="A4" s="5" t="s">
        <v>2135</v>
      </c>
      <c r="B4" s="10" t="s">
        <v>2136</v>
      </c>
      <c r="C4" s="11" t="s">
        <v>2137</v>
      </c>
      <c r="D4" s="5" t="s">
        <v>2133</v>
      </c>
      <c r="E4" s="5" t="s">
        <v>2138</v>
      </c>
      <c r="F4" s="11" t="s">
        <v>92</v>
      </c>
    </row>
    <row r="5" spans="1:8">
      <c r="A5" s="7" t="s">
        <v>2030</v>
      </c>
      <c r="B5">
        <v>2022</v>
      </c>
      <c r="C5" s="12" t="e">
        <v>#N/A</v>
      </c>
      <c r="D5" s="6" t="s">
        <v>22</v>
      </c>
      <c r="E5" s="6" t="s">
        <v>22</v>
      </c>
    </row>
    <row r="6" spans="1:8">
      <c r="A6" s="7" t="s">
        <v>46</v>
      </c>
      <c r="B6">
        <v>2022</v>
      </c>
      <c r="C6" s="12">
        <v>130.87267307692306</v>
      </c>
      <c r="D6" s="6" t="s">
        <v>22</v>
      </c>
      <c r="E6" s="6" t="s">
        <v>22</v>
      </c>
      <c r="G6" s="72"/>
    </row>
    <row r="7" spans="1:8">
      <c r="A7" s="8" t="s">
        <v>67</v>
      </c>
      <c r="B7">
        <v>2022</v>
      </c>
      <c r="C7" s="12">
        <v>1.4417676923076927</v>
      </c>
      <c r="D7" s="6" t="s">
        <v>22</v>
      </c>
      <c r="E7" s="6" t="s">
        <v>22</v>
      </c>
    </row>
    <row r="8" spans="1:8">
      <c r="A8" s="8" t="s">
        <v>90</v>
      </c>
      <c r="B8">
        <v>2022</v>
      </c>
      <c r="C8" s="100">
        <v>0.95137149999999926</v>
      </c>
      <c r="D8" s="6" t="s">
        <v>6</v>
      </c>
      <c r="E8" s="6" t="s">
        <v>22</v>
      </c>
    </row>
    <row r="9" spans="1:8">
      <c r="A9" t="s">
        <v>215</v>
      </c>
      <c r="B9">
        <v>2022</v>
      </c>
      <c r="C9" s="12">
        <v>0.95137149999999926</v>
      </c>
      <c r="D9" s="6" t="s">
        <v>6</v>
      </c>
      <c r="E9" s="6" t="s">
        <v>22</v>
      </c>
    </row>
    <row r="10" spans="1:8">
      <c r="A10" t="s">
        <v>269</v>
      </c>
      <c r="B10">
        <v>2022</v>
      </c>
      <c r="C10" s="12">
        <v>1.8608380769230781</v>
      </c>
      <c r="D10" s="6" t="s">
        <v>22</v>
      </c>
      <c r="E10" s="6" t="s">
        <v>22</v>
      </c>
    </row>
    <row r="11" spans="1:8">
      <c r="A11" t="s">
        <v>310</v>
      </c>
      <c r="B11">
        <v>2022</v>
      </c>
      <c r="C11" s="12">
        <v>5.1618665384615374</v>
      </c>
      <c r="D11" s="6" t="s">
        <v>22</v>
      </c>
      <c r="E11" s="6" t="s">
        <v>22</v>
      </c>
    </row>
    <row r="12" spans="1:8">
      <c r="A12" t="s">
        <v>318</v>
      </c>
      <c r="B12">
        <v>2022</v>
      </c>
      <c r="C12" s="12">
        <v>1.3018530769230769</v>
      </c>
      <c r="D12" s="6" t="s">
        <v>22</v>
      </c>
      <c r="E12" s="6" t="s">
        <v>22</v>
      </c>
      <c r="F12" s="13"/>
    </row>
    <row r="13" spans="1:8">
      <c r="A13" t="s">
        <v>351</v>
      </c>
      <c r="B13">
        <v>2022</v>
      </c>
      <c r="C13" s="12">
        <v>0.95478346153846128</v>
      </c>
      <c r="D13" s="6" t="s">
        <v>22</v>
      </c>
      <c r="E13" s="6" t="s">
        <v>22</v>
      </c>
    </row>
    <row r="14" spans="1:8">
      <c r="A14" t="s">
        <v>359</v>
      </c>
      <c r="B14">
        <v>2022</v>
      </c>
      <c r="C14" s="12">
        <v>873.39407807692328</v>
      </c>
      <c r="D14" s="6" t="s">
        <v>22</v>
      </c>
      <c r="E14" s="6" t="s">
        <v>22</v>
      </c>
    </row>
    <row r="15" spans="1:8">
      <c r="A15" t="s">
        <v>386</v>
      </c>
      <c r="B15">
        <v>2022</v>
      </c>
      <c r="C15" s="12">
        <v>6.7342067307692339</v>
      </c>
      <c r="D15" s="6" t="s">
        <v>22</v>
      </c>
      <c r="E15" s="6" t="s">
        <v>22</v>
      </c>
    </row>
    <row r="16" spans="1:8">
      <c r="A16" t="s">
        <v>419</v>
      </c>
      <c r="B16">
        <v>2022</v>
      </c>
      <c r="C16" s="12">
        <v>4260.0295115384606</v>
      </c>
      <c r="D16" s="6" t="s">
        <v>22</v>
      </c>
      <c r="E16" s="6" t="s">
        <v>22</v>
      </c>
    </row>
    <row r="17" spans="1:6">
      <c r="A17" t="s">
        <v>426</v>
      </c>
      <c r="B17">
        <v>2022</v>
      </c>
      <c r="C17" s="12">
        <v>644.77154576923022</v>
      </c>
      <c r="D17" s="6" t="s">
        <v>22</v>
      </c>
      <c r="E17" s="6" t="s">
        <v>22</v>
      </c>
    </row>
    <row r="18" spans="1:6">
      <c r="A18" t="s">
        <v>2049</v>
      </c>
      <c r="B18">
        <v>2022</v>
      </c>
      <c r="C18" s="12">
        <v>0.95137149999999926</v>
      </c>
      <c r="D18" s="6" t="s">
        <v>6</v>
      </c>
      <c r="E18" s="6" t="s">
        <v>22</v>
      </c>
    </row>
    <row r="19" spans="1:6">
      <c r="A19" t="s">
        <v>450</v>
      </c>
      <c r="B19">
        <v>2022</v>
      </c>
      <c r="C19" s="12">
        <v>23.365896153846165</v>
      </c>
      <c r="D19" s="6" t="s">
        <v>22</v>
      </c>
      <c r="E19" s="6" t="s">
        <v>22</v>
      </c>
    </row>
    <row r="20" spans="1:6">
      <c r="A20" t="s">
        <v>498</v>
      </c>
      <c r="B20">
        <v>2022</v>
      </c>
      <c r="C20" s="12">
        <v>0.95137149999999926</v>
      </c>
      <c r="D20" s="6" t="s">
        <v>6</v>
      </c>
      <c r="E20" s="6" t="s">
        <v>22</v>
      </c>
    </row>
    <row r="21" spans="1:6">
      <c r="A21" t="s">
        <v>572</v>
      </c>
      <c r="B21">
        <v>2022</v>
      </c>
      <c r="C21" s="12">
        <v>7.0791523076923069</v>
      </c>
      <c r="D21" s="6" t="s">
        <v>22</v>
      </c>
      <c r="E21" s="6" t="s">
        <v>22</v>
      </c>
    </row>
    <row r="22" spans="1:6">
      <c r="A22" t="s">
        <v>2139</v>
      </c>
      <c r="B22">
        <v>2022</v>
      </c>
      <c r="C22" s="12" t="e">
        <v>#N/A</v>
      </c>
      <c r="D22" s="6" t="s">
        <v>6</v>
      </c>
      <c r="E22" s="6" t="s">
        <v>22</v>
      </c>
    </row>
    <row r="23" spans="1:6">
      <c r="A23" t="s">
        <v>604</v>
      </c>
      <c r="B23">
        <v>2022</v>
      </c>
      <c r="C23" s="12">
        <v>0.95137149999999926</v>
      </c>
      <c r="D23" s="6" t="s">
        <v>6</v>
      </c>
      <c r="E23" s="6" t="s">
        <v>22</v>
      </c>
    </row>
    <row r="24" spans="1:6">
      <c r="A24" t="s">
        <v>687</v>
      </c>
      <c r="B24">
        <v>2022</v>
      </c>
      <c r="C24" s="12">
        <v>0.95137149999999926</v>
      </c>
      <c r="D24" s="6" t="s">
        <v>6</v>
      </c>
      <c r="E24" s="6" t="s">
        <v>22</v>
      </c>
    </row>
    <row r="25" spans="1:6">
      <c r="A25" t="s">
        <v>2140</v>
      </c>
      <c r="B25">
        <v>2022</v>
      </c>
      <c r="C25" s="12" t="e">
        <v>#N/A</v>
      </c>
      <c r="D25" s="6" t="s">
        <v>6</v>
      </c>
      <c r="E25" s="6" t="s">
        <v>22</v>
      </c>
      <c r="F25" s="79">
        <v>0.95137149999999926</v>
      </c>
    </row>
    <row r="26" spans="1:6">
      <c r="A26" t="s">
        <v>715</v>
      </c>
      <c r="B26">
        <v>2022</v>
      </c>
      <c r="C26" s="12">
        <v>0.95137149999999926</v>
      </c>
      <c r="D26" s="6" t="s">
        <v>6</v>
      </c>
      <c r="E26" s="6" t="s">
        <v>22</v>
      </c>
    </row>
    <row r="27" spans="1:6">
      <c r="A27" t="s">
        <v>743</v>
      </c>
      <c r="B27">
        <v>2022</v>
      </c>
      <c r="C27" s="12">
        <v>0.95137149999999926</v>
      </c>
      <c r="D27" s="6" t="s">
        <v>6</v>
      </c>
      <c r="E27" s="6" t="s">
        <v>22</v>
      </c>
    </row>
    <row r="28" spans="1:6">
      <c r="A28" t="s">
        <v>794</v>
      </c>
      <c r="B28">
        <v>2022</v>
      </c>
      <c r="C28" s="12">
        <v>0.81172561538461507</v>
      </c>
      <c r="D28" s="6" t="s">
        <v>22</v>
      </c>
      <c r="E28" s="6" t="s">
        <v>22</v>
      </c>
    </row>
    <row r="29" spans="1:6">
      <c r="A29" t="s">
        <v>2057</v>
      </c>
      <c r="B29">
        <v>2022</v>
      </c>
      <c r="C29" s="12" t="e">
        <v>#N/A</v>
      </c>
      <c r="D29" s="6" t="s">
        <v>22</v>
      </c>
      <c r="E29" s="6" t="s">
        <v>22</v>
      </c>
    </row>
    <row r="30" spans="1:6">
      <c r="A30" t="s">
        <v>824</v>
      </c>
      <c r="B30">
        <v>2022</v>
      </c>
      <c r="C30" s="12">
        <v>0.95137149999999926</v>
      </c>
      <c r="D30" s="6" t="s">
        <v>6</v>
      </c>
      <c r="E30" s="6" t="s">
        <v>22</v>
      </c>
    </row>
    <row r="31" spans="1:6">
      <c r="A31" t="s">
        <v>2063</v>
      </c>
      <c r="B31">
        <v>2022</v>
      </c>
      <c r="C31" s="12">
        <v>7.8304332692307721</v>
      </c>
      <c r="D31" s="6" t="s">
        <v>22</v>
      </c>
      <c r="E31" s="6" t="s">
        <v>22</v>
      </c>
    </row>
    <row r="32" spans="1:6">
      <c r="A32" t="s">
        <v>881</v>
      </c>
      <c r="B32">
        <v>2022</v>
      </c>
      <c r="C32" s="99">
        <v>0.95070594240851047</v>
      </c>
      <c r="D32" s="6" t="s">
        <v>6</v>
      </c>
      <c r="E32" s="6" t="s">
        <v>22</v>
      </c>
    </row>
    <row r="33" spans="1:5">
      <c r="A33" t="s">
        <v>1010</v>
      </c>
      <c r="B33">
        <v>2022</v>
      </c>
      <c r="C33" s="12">
        <v>373.01519230769202</v>
      </c>
      <c r="D33" s="6" t="s">
        <v>22</v>
      </c>
      <c r="E33" s="6" t="s">
        <v>22</v>
      </c>
    </row>
    <row r="34" spans="1:5">
      <c r="A34" t="s">
        <v>1027</v>
      </c>
      <c r="B34">
        <v>2022</v>
      </c>
      <c r="C34" s="12">
        <v>14848.642307692307</v>
      </c>
      <c r="D34" s="6" t="s">
        <v>22</v>
      </c>
      <c r="E34" s="6" t="s">
        <v>22</v>
      </c>
    </row>
    <row r="35" spans="1:5">
      <c r="A35" t="s">
        <v>1038</v>
      </c>
      <c r="B35">
        <v>2022</v>
      </c>
      <c r="C35" s="12">
        <v>78.635009615384575</v>
      </c>
      <c r="D35" s="6" t="s">
        <v>22</v>
      </c>
      <c r="E35" s="6" t="s">
        <v>22</v>
      </c>
    </row>
    <row r="36" spans="1:5">
      <c r="A36" t="s">
        <v>1050</v>
      </c>
      <c r="B36">
        <v>2022</v>
      </c>
      <c r="C36" s="12">
        <v>0.95137149999999926</v>
      </c>
      <c r="D36" s="6" t="s">
        <v>6</v>
      </c>
      <c r="E36" s="6" t="s">
        <v>22</v>
      </c>
    </row>
    <row r="37" spans="1:5">
      <c r="A37" t="s">
        <v>2068</v>
      </c>
      <c r="B37">
        <v>2022</v>
      </c>
      <c r="C37" s="12">
        <v>135.35</v>
      </c>
      <c r="D37" s="6" t="s">
        <v>22</v>
      </c>
      <c r="E37" s="6" t="s">
        <v>22</v>
      </c>
    </row>
    <row r="38" spans="1:5">
      <c r="A38" t="s">
        <v>1190</v>
      </c>
      <c r="B38">
        <v>2022</v>
      </c>
      <c r="C38" s="12">
        <v>3.3604692307692305</v>
      </c>
      <c r="D38" s="6" t="s">
        <v>22</v>
      </c>
      <c r="E38" s="6" t="s">
        <v>22</v>
      </c>
    </row>
    <row r="39" spans="1:5">
      <c r="A39" t="s">
        <v>1212</v>
      </c>
      <c r="B39">
        <v>2022</v>
      </c>
      <c r="C39" s="12">
        <v>0.95137149999999926</v>
      </c>
      <c r="D39" s="6" t="s">
        <v>6</v>
      </c>
      <c r="E39" s="6" t="s">
        <v>22</v>
      </c>
    </row>
    <row r="40" spans="1:5">
      <c r="A40" t="s">
        <v>1425</v>
      </c>
      <c r="B40">
        <v>2022</v>
      </c>
      <c r="C40" s="12">
        <v>131.52115384615388</v>
      </c>
      <c r="D40" s="6" t="s">
        <v>22</v>
      </c>
      <c r="E40" s="6" t="s">
        <v>22</v>
      </c>
    </row>
    <row r="41" spans="1:5">
      <c r="A41" t="s">
        <v>1457</v>
      </c>
      <c r="B41">
        <v>2022</v>
      </c>
      <c r="C41" s="12">
        <v>1291.9661538461537</v>
      </c>
      <c r="D41" s="6" t="s">
        <v>22</v>
      </c>
      <c r="E41" s="6" t="s">
        <v>22</v>
      </c>
    </row>
    <row r="42" spans="1:5">
      <c r="A42" t="s">
        <v>1474</v>
      </c>
      <c r="B42">
        <v>2022</v>
      </c>
      <c r="C42" s="12">
        <v>0.95137149999999926</v>
      </c>
      <c r="D42" s="6" t="s">
        <v>6</v>
      </c>
      <c r="E42" s="6" t="s">
        <v>22</v>
      </c>
    </row>
    <row r="43" spans="1:5">
      <c r="A43" t="s">
        <v>1505</v>
      </c>
      <c r="B43">
        <v>2022</v>
      </c>
      <c r="C43" s="12">
        <v>0.95137149999999926</v>
      </c>
      <c r="D43" s="6" t="s">
        <v>6</v>
      </c>
      <c r="E43" s="6" t="s">
        <v>22</v>
      </c>
    </row>
    <row r="44" spans="1:5">
      <c r="A44" t="s">
        <v>1545</v>
      </c>
      <c r="B44">
        <v>2022</v>
      </c>
      <c r="C44" s="12">
        <v>0.95137149999999926</v>
      </c>
      <c r="D44" s="6" t="s">
        <v>6</v>
      </c>
      <c r="E44" s="6" t="s">
        <v>22</v>
      </c>
    </row>
    <row r="45" spans="1:5">
      <c r="A45" t="s">
        <v>2081</v>
      </c>
      <c r="B45">
        <v>2022</v>
      </c>
      <c r="C45" s="12">
        <v>10.166033076923073</v>
      </c>
      <c r="D45" s="6" t="s">
        <v>22</v>
      </c>
      <c r="E45" s="6" t="s">
        <v>22</v>
      </c>
    </row>
    <row r="46" spans="1:5">
      <c r="A46" t="s">
        <v>2084</v>
      </c>
      <c r="B46">
        <v>2022</v>
      </c>
      <c r="C46" s="12" t="e">
        <v>#N/A</v>
      </c>
      <c r="D46" s="6" t="s">
        <v>22</v>
      </c>
      <c r="E46" s="6" t="s">
        <v>22</v>
      </c>
    </row>
    <row r="47" spans="1:5">
      <c r="A47" t="s">
        <v>1592</v>
      </c>
      <c r="B47">
        <v>2022</v>
      </c>
      <c r="C47" s="12">
        <v>20.061965115384599</v>
      </c>
      <c r="D47" s="6" t="s">
        <v>22</v>
      </c>
      <c r="E47" s="6" t="s">
        <v>22</v>
      </c>
    </row>
    <row r="48" spans="1:5">
      <c r="A48" t="s">
        <v>2085</v>
      </c>
      <c r="B48">
        <v>2022</v>
      </c>
      <c r="C48" s="12" t="e">
        <v>#N/A</v>
      </c>
      <c r="D48" s="6" t="s">
        <v>22</v>
      </c>
      <c r="E48" s="6" t="s">
        <v>22</v>
      </c>
    </row>
    <row r="49" spans="1:5">
      <c r="A49" t="s">
        <v>2086</v>
      </c>
      <c r="B49">
        <v>2022</v>
      </c>
      <c r="C49" s="12">
        <v>0.95137149999999926</v>
      </c>
      <c r="D49" s="6" t="s">
        <v>6</v>
      </c>
      <c r="E49" s="6" t="s">
        <v>22</v>
      </c>
    </row>
    <row r="50" spans="1:5">
      <c r="A50" t="s">
        <v>1606</v>
      </c>
      <c r="B50">
        <v>2022</v>
      </c>
      <c r="C50" s="12">
        <v>0.95137149999999926</v>
      </c>
      <c r="D50" s="6" t="s">
        <v>6</v>
      </c>
      <c r="E50" s="6" t="s">
        <v>22</v>
      </c>
    </row>
    <row r="51" spans="1:5">
      <c r="A51" t="s">
        <v>1638</v>
      </c>
      <c r="B51">
        <v>2022</v>
      </c>
      <c r="C51" s="12">
        <v>9.6165361538461553</v>
      </c>
      <c r="D51" s="6" t="s">
        <v>22</v>
      </c>
      <c r="E51" s="6" t="s">
        <v>22</v>
      </c>
    </row>
    <row r="52" spans="1:5">
      <c r="A52" t="s">
        <v>1653</v>
      </c>
      <c r="B52">
        <v>2022</v>
      </c>
      <c r="C52" s="12">
        <v>1.5779226153846149</v>
      </c>
      <c r="D52" s="6" t="s">
        <v>22</v>
      </c>
      <c r="E52" s="6" t="s">
        <v>22</v>
      </c>
    </row>
    <row r="53" spans="1:5">
      <c r="A53" t="s">
        <v>1672</v>
      </c>
      <c r="B53">
        <v>2022</v>
      </c>
      <c r="C53" s="12">
        <v>4.4611576923076903</v>
      </c>
      <c r="D53" s="6" t="s">
        <v>22</v>
      </c>
      <c r="E53" s="6" t="s">
        <v>22</v>
      </c>
    </row>
    <row r="54" spans="1:5">
      <c r="A54" t="s">
        <v>1710</v>
      </c>
      <c r="B54">
        <v>2022</v>
      </c>
      <c r="C54" s="12">
        <v>0.95137149999999926</v>
      </c>
      <c r="D54" s="6" t="s">
        <v>6</v>
      </c>
      <c r="E54" s="6" t="s">
        <v>22</v>
      </c>
    </row>
    <row r="55" spans="1:5">
      <c r="A55" t="s">
        <v>1795</v>
      </c>
      <c r="B55">
        <v>2022</v>
      </c>
      <c r="C55" s="12">
        <v>4.6896038461538465</v>
      </c>
      <c r="D55" s="6" t="s">
        <v>22</v>
      </c>
      <c r="E55" s="6" t="s">
        <v>22</v>
      </c>
    </row>
    <row r="56" spans="1:5">
      <c r="A56" t="s">
        <v>2104</v>
      </c>
      <c r="B56">
        <v>2022</v>
      </c>
      <c r="C56" s="12">
        <v>69.971703230769194</v>
      </c>
      <c r="D56" s="6" t="s">
        <v>22</v>
      </c>
      <c r="E56" s="6" t="s">
        <v>22</v>
      </c>
    </row>
    <row r="57" spans="1:5">
      <c r="A57" t="s">
        <v>2106</v>
      </c>
      <c r="B57">
        <v>2022</v>
      </c>
      <c r="C57" s="12">
        <v>3.7548901923076934</v>
      </c>
      <c r="D57" s="6" t="s">
        <v>22</v>
      </c>
      <c r="E57" s="6" t="s">
        <v>22</v>
      </c>
    </row>
    <row r="58" spans="1:5">
      <c r="A58" t="s">
        <v>2109</v>
      </c>
      <c r="B58">
        <v>2022</v>
      </c>
      <c r="C58" s="12">
        <v>1.3787988461538463</v>
      </c>
      <c r="D58" s="6" t="s">
        <v>22</v>
      </c>
      <c r="E58" s="6" t="s">
        <v>22</v>
      </c>
    </row>
    <row r="59" spans="1:5">
      <c r="A59" t="s">
        <v>2111</v>
      </c>
      <c r="B59">
        <v>2022</v>
      </c>
      <c r="C59" s="12" t="e">
        <v>#N/A</v>
      </c>
      <c r="D59" s="6" t="s">
        <v>22</v>
      </c>
      <c r="E59" s="6" t="s">
        <v>22</v>
      </c>
    </row>
    <row r="60" spans="1:5">
      <c r="A60" t="s">
        <v>1808</v>
      </c>
      <c r="B60">
        <v>2022</v>
      </c>
      <c r="C60" s="12">
        <v>0.95137149999999926</v>
      </c>
      <c r="D60" s="6" t="s">
        <v>6</v>
      </c>
      <c r="E60" s="6" t="s">
        <v>22</v>
      </c>
    </row>
    <row r="61" spans="1:5">
      <c r="A61" t="s">
        <v>1857</v>
      </c>
      <c r="B61">
        <v>2022</v>
      </c>
      <c r="C61" s="12">
        <v>0.95137149999999926</v>
      </c>
      <c r="D61" s="6" t="s">
        <v>6</v>
      </c>
      <c r="E61" s="6" t="s">
        <v>22</v>
      </c>
    </row>
    <row r="62" spans="1:5">
      <c r="A62" t="s">
        <v>1898</v>
      </c>
      <c r="B62">
        <v>2022</v>
      </c>
      <c r="C62" s="12">
        <v>10.113924615384612</v>
      </c>
      <c r="D62" s="6" t="s">
        <v>22</v>
      </c>
      <c r="E62" s="6" t="s">
        <v>22</v>
      </c>
    </row>
    <row r="63" spans="1:5">
      <c r="A63" t="s">
        <v>1942</v>
      </c>
      <c r="B63">
        <v>2022</v>
      </c>
      <c r="C63" s="12">
        <v>16.591310769230777</v>
      </c>
      <c r="D63" s="6" t="s">
        <v>22</v>
      </c>
      <c r="E63" s="6" t="s">
        <v>22</v>
      </c>
    </row>
    <row r="64" spans="1:5">
      <c r="A64" t="s">
        <v>1960</v>
      </c>
      <c r="B64">
        <v>2022</v>
      </c>
      <c r="C64" s="12">
        <v>1</v>
      </c>
      <c r="D64" s="6" t="s">
        <v>22</v>
      </c>
      <c r="E64" s="6" t="s">
        <v>6</v>
      </c>
    </row>
    <row r="65" spans="1:6">
      <c r="A65" t="s">
        <v>2015</v>
      </c>
      <c r="B65">
        <v>2022</v>
      </c>
      <c r="C65" s="12">
        <v>16.370724615384617</v>
      </c>
      <c r="D65" s="6" t="s">
        <v>22</v>
      </c>
      <c r="E65" s="6" t="s">
        <v>22</v>
      </c>
    </row>
    <row r="66" spans="1:6">
      <c r="A66" t="s">
        <v>2131</v>
      </c>
      <c r="B66">
        <v>2022</v>
      </c>
      <c r="C66" s="12" t="s">
        <v>2145</v>
      </c>
      <c r="D66" t="s">
        <v>22</v>
      </c>
      <c r="E66" s="6" t="s">
        <v>22</v>
      </c>
    </row>
    <row r="67" spans="1:6">
      <c r="A67" t="s">
        <v>1667</v>
      </c>
      <c r="B67">
        <v>2022</v>
      </c>
      <c r="C67" s="12">
        <v>3.8479048076923057</v>
      </c>
      <c r="D67" t="s">
        <v>22</v>
      </c>
      <c r="E67" t="s">
        <v>22</v>
      </c>
      <c r="F67" s="2"/>
    </row>
    <row r="68" spans="1:6">
      <c r="B68" s="9"/>
      <c r="C68" s="2"/>
      <c r="F68" s="2"/>
    </row>
    <row r="69" spans="1:6">
      <c r="A69" t="s">
        <v>2141</v>
      </c>
      <c r="B69" s="9"/>
      <c r="C69" s="2"/>
      <c r="F69" s="2"/>
    </row>
    <row r="70" spans="1:6">
      <c r="B70" s="9"/>
      <c r="C70" s="2"/>
      <c r="F70" s="2"/>
    </row>
    <row r="71" spans="1:6">
      <c r="B71" s="9"/>
      <c r="C71" s="2"/>
      <c r="F71" s="2"/>
    </row>
    <row r="72" spans="1:6">
      <c r="B72" s="9"/>
      <c r="C72" s="2"/>
      <c r="F72" s="2"/>
    </row>
    <row r="73" spans="1:6">
      <c r="B73" s="9"/>
      <c r="C73" s="2"/>
      <c r="F73" s="2"/>
    </row>
    <row r="74" spans="1:6">
      <c r="B74" s="9"/>
      <c r="C74" s="2"/>
      <c r="F74" s="2"/>
    </row>
    <row r="75" spans="1:6">
      <c r="B75" s="9"/>
      <c r="C75" s="2"/>
      <c r="F75" s="2"/>
    </row>
    <row r="76" spans="1:6">
      <c r="B76" s="9"/>
      <c r="C76" s="2"/>
      <c r="F76" s="2"/>
    </row>
    <row r="77" spans="1:6">
      <c r="B77" s="9"/>
      <c r="C77" s="2"/>
      <c r="F77" s="2"/>
    </row>
    <row r="78" spans="1:6">
      <c r="B78" s="9"/>
      <c r="C78" s="2"/>
      <c r="F78" s="2"/>
    </row>
    <row r="79" spans="1:6">
      <c r="B79" s="9"/>
      <c r="C79" s="2"/>
      <c r="F79" s="2"/>
    </row>
    <row r="80" spans="1:6">
      <c r="B80" s="9"/>
      <c r="C80" s="2"/>
      <c r="F80" s="2"/>
    </row>
    <row r="81" spans="2:6">
      <c r="B81" s="9"/>
      <c r="C81" s="2"/>
      <c r="F81" s="2"/>
    </row>
    <row r="82" spans="2:6">
      <c r="B82" s="9"/>
      <c r="C82" s="2"/>
      <c r="F82" s="2"/>
    </row>
    <row r="83" spans="2:6">
      <c r="B83" s="9"/>
      <c r="C83" s="2"/>
      <c r="F83" s="2"/>
    </row>
    <row r="84" spans="2:6">
      <c r="B84" s="9"/>
      <c r="C84" s="2"/>
      <c r="F84" s="2"/>
    </row>
    <row r="85" spans="2:6">
      <c r="B85" s="9"/>
      <c r="C85" s="2"/>
      <c r="F85" s="2"/>
    </row>
    <row r="86" spans="2:6">
      <c r="B86" s="9"/>
      <c r="C86" s="2"/>
      <c r="F86" s="2"/>
    </row>
    <row r="87" spans="2:6">
      <c r="B87" s="9"/>
      <c r="C87" s="2"/>
      <c r="F87" s="2"/>
    </row>
    <row r="88" spans="2:6">
      <c r="B88" s="9"/>
      <c r="C88" s="2"/>
      <c r="F88" s="2"/>
    </row>
    <row r="89" spans="2:6">
      <c r="B89" s="9"/>
      <c r="C89" s="2"/>
      <c r="F89" s="2"/>
    </row>
    <row r="90" spans="2:6">
      <c r="B90" s="9"/>
      <c r="C90" s="2"/>
      <c r="F90" s="2"/>
    </row>
    <row r="91" spans="2:6">
      <c r="B91" s="9"/>
      <c r="C91" s="2"/>
      <c r="F91" s="2"/>
    </row>
    <row r="92" spans="2:6">
      <c r="B92" s="9"/>
      <c r="C92" s="2"/>
      <c r="F92" s="2"/>
    </row>
    <row r="93" spans="2:6">
      <c r="B93" s="9"/>
      <c r="C93" s="2"/>
      <c r="F93" s="2"/>
    </row>
    <row r="94" spans="2:6">
      <c r="B94" s="9"/>
      <c r="C94" s="2"/>
      <c r="F94" s="2"/>
    </row>
    <row r="95" spans="2:6">
      <c r="B95" s="9"/>
      <c r="C95" s="2"/>
      <c r="F95" s="2"/>
    </row>
    <row r="96" spans="2:6">
      <c r="B96" s="9"/>
      <c r="C96" s="2"/>
      <c r="F96" s="2"/>
    </row>
    <row r="97" spans="2:6">
      <c r="B97" s="9"/>
      <c r="C97" s="2"/>
      <c r="F97" s="2"/>
    </row>
    <row r="98" spans="2:6">
      <c r="B98" s="9"/>
      <c r="C98" s="2"/>
      <c r="F98" s="2"/>
    </row>
    <row r="99" spans="2:6">
      <c r="B99" s="9"/>
      <c r="C99" s="2"/>
      <c r="F99" s="2"/>
    </row>
    <row r="100" spans="2:6">
      <c r="B100" s="9"/>
      <c r="C100" s="2"/>
      <c r="F100" s="2"/>
    </row>
    <row r="101" spans="2:6">
      <c r="B101" s="9"/>
      <c r="C101" s="2"/>
      <c r="F101" s="2"/>
    </row>
    <row r="102" spans="2:6">
      <c r="B102" s="9"/>
      <c r="C102" s="2"/>
      <c r="F102" s="2"/>
    </row>
    <row r="103" spans="2:6">
      <c r="B103" s="9"/>
      <c r="C103" s="2"/>
      <c r="F103" s="2"/>
    </row>
    <row r="104" spans="2:6">
      <c r="B104" s="9"/>
      <c r="C104" s="2"/>
      <c r="F104" s="2"/>
    </row>
    <row r="105" spans="2:6">
      <c r="B105" s="9"/>
      <c r="C105" s="2"/>
      <c r="F105" s="2"/>
    </row>
    <row r="106" spans="2:6">
      <c r="B106" s="9"/>
      <c r="C106" s="2"/>
      <c r="F106" s="2"/>
    </row>
    <row r="107" spans="2:6">
      <c r="B107" s="9"/>
      <c r="C107" s="2"/>
      <c r="F107" s="2"/>
    </row>
    <row r="108" spans="2:6">
      <c r="B108" s="9"/>
      <c r="C108" s="2"/>
      <c r="F108" s="2"/>
    </row>
    <row r="109" spans="2:6">
      <c r="B109" s="9"/>
      <c r="C109" s="2"/>
      <c r="F109" s="2"/>
    </row>
    <row r="110" spans="2:6">
      <c r="B110" s="9"/>
      <c r="C110" s="2"/>
      <c r="F110" s="2"/>
    </row>
    <row r="111" spans="2:6">
      <c r="B111" s="9"/>
      <c r="C111" s="2"/>
      <c r="F111" s="2"/>
    </row>
    <row r="112" spans="2:6">
      <c r="B112" s="9"/>
      <c r="C112" s="2"/>
      <c r="F112" s="2"/>
    </row>
    <row r="113" spans="2:6">
      <c r="B113" s="9"/>
      <c r="C113" s="2"/>
      <c r="F113" s="2"/>
    </row>
    <row r="114" spans="2:6">
      <c r="B114" s="9"/>
      <c r="C114" s="2"/>
      <c r="F114" s="2"/>
    </row>
    <row r="115" spans="2:6">
      <c r="B115" s="9"/>
      <c r="C115" s="2"/>
      <c r="F115" s="2"/>
    </row>
    <row r="116" spans="2:6">
      <c r="B116" s="9"/>
      <c r="C116" s="2"/>
      <c r="F116" s="2"/>
    </row>
    <row r="117" spans="2:6">
      <c r="B117" s="9"/>
      <c r="C117" s="2"/>
      <c r="F117" s="2"/>
    </row>
    <row r="118" spans="2:6">
      <c r="B118" s="9"/>
      <c r="C118" s="2"/>
      <c r="F118" s="2"/>
    </row>
    <row r="119" spans="2:6">
      <c r="B119" s="9"/>
      <c r="C119" s="2"/>
      <c r="F119" s="2"/>
    </row>
    <row r="120" spans="2:6">
      <c r="B120" s="9"/>
      <c r="C120" s="2"/>
      <c r="F120" s="2"/>
    </row>
    <row r="121" spans="2:6">
      <c r="B121" s="9"/>
      <c r="C121" s="2"/>
      <c r="F121" s="2"/>
    </row>
    <row r="122" spans="2:6">
      <c r="B122" s="9"/>
      <c r="C122" s="2"/>
      <c r="F122" s="2"/>
    </row>
    <row r="123" spans="2:6">
      <c r="B123" s="9"/>
      <c r="C123" s="2"/>
      <c r="F123" s="2"/>
    </row>
    <row r="124" spans="2:6">
      <c r="B124" s="9"/>
      <c r="C124" s="2"/>
      <c r="F124" s="2"/>
    </row>
    <row r="125" spans="2:6">
      <c r="B125" s="9"/>
      <c r="C125" s="2"/>
      <c r="F125" s="2"/>
    </row>
    <row r="126" spans="2:6">
      <c r="B126" s="9"/>
      <c r="C126" s="2"/>
      <c r="F126" s="2"/>
    </row>
    <row r="127" spans="2:6">
      <c r="B127" s="9"/>
      <c r="C127" s="2"/>
      <c r="F127" s="2"/>
    </row>
    <row r="128" spans="2:6">
      <c r="B128" s="9"/>
      <c r="C128" s="2"/>
      <c r="F128" s="2"/>
    </row>
    <row r="129" spans="2:6">
      <c r="B129" s="9"/>
      <c r="C129" s="2"/>
      <c r="F129" s="2"/>
    </row>
    <row r="130" spans="2:6">
      <c r="B130" s="9"/>
      <c r="C130" s="2"/>
      <c r="F130" s="2"/>
    </row>
    <row r="131" spans="2:6">
      <c r="B131" s="9"/>
      <c r="C131" s="2"/>
      <c r="F131" s="2"/>
    </row>
    <row r="132" spans="2:6">
      <c r="B132" s="9"/>
      <c r="C132" s="2"/>
      <c r="F132" s="2"/>
    </row>
    <row r="133" spans="2:6">
      <c r="B133" s="9"/>
      <c r="C133" s="2"/>
      <c r="F133" s="2"/>
    </row>
    <row r="134" spans="2:6">
      <c r="B134" s="9"/>
      <c r="C134" s="2"/>
      <c r="F134" s="2"/>
    </row>
    <row r="135" spans="2:6">
      <c r="B135" s="9"/>
      <c r="C135" s="2"/>
      <c r="F135" s="2"/>
    </row>
    <row r="136" spans="2:6">
      <c r="B136" s="9"/>
      <c r="C136" s="2"/>
      <c r="F136" s="2"/>
    </row>
    <row r="137" spans="2:6">
      <c r="B137" s="9"/>
      <c r="C137" s="2"/>
      <c r="F137" s="2"/>
    </row>
    <row r="138" spans="2:6">
      <c r="B138" s="9"/>
      <c r="C138" s="2"/>
      <c r="F138" s="2"/>
    </row>
    <row r="139" spans="2:6">
      <c r="B139" s="9"/>
      <c r="C139" s="2"/>
      <c r="F139" s="2"/>
    </row>
    <row r="140" spans="2:6">
      <c r="B140" s="9"/>
      <c r="C140" s="2"/>
      <c r="F140" s="2"/>
    </row>
    <row r="141" spans="2:6">
      <c r="B141" s="9"/>
      <c r="C141" s="2"/>
      <c r="F141" s="2"/>
    </row>
    <row r="142" spans="2:6">
      <c r="B142" s="9"/>
      <c r="C142" s="2"/>
      <c r="F142" s="2"/>
    </row>
    <row r="143" spans="2:6">
      <c r="B143" s="9"/>
      <c r="C143" s="2"/>
      <c r="F143" s="2"/>
    </row>
    <row r="144" spans="2:6">
      <c r="B144" s="9"/>
      <c r="C144" s="2"/>
      <c r="F144" s="2"/>
    </row>
    <row r="145" spans="2:6">
      <c r="B145" s="9"/>
      <c r="C145" s="2"/>
      <c r="F145" s="2"/>
    </row>
    <row r="146" spans="2:6">
      <c r="B146" s="9"/>
      <c r="C146" s="2"/>
      <c r="F146" s="2"/>
    </row>
    <row r="147" spans="2:6">
      <c r="B147" s="9"/>
      <c r="C147" s="2"/>
      <c r="F147" s="2"/>
    </row>
    <row r="148" spans="2:6">
      <c r="B148" s="9"/>
      <c r="C148" s="2"/>
      <c r="F148" s="2"/>
    </row>
    <row r="149" spans="2:6">
      <c r="B149" s="9"/>
      <c r="C149" s="2"/>
      <c r="F149" s="2"/>
    </row>
    <row r="150" spans="2:6">
      <c r="B150" s="9"/>
      <c r="C150" s="2"/>
      <c r="F150" s="2"/>
    </row>
    <row r="151" spans="2:6">
      <c r="B151" s="9"/>
      <c r="C151" s="2"/>
      <c r="F151" s="2"/>
    </row>
    <row r="152" spans="2:6">
      <c r="B152" s="9"/>
      <c r="C152" s="2"/>
      <c r="F152" s="2"/>
    </row>
    <row r="153" spans="2:6">
      <c r="B153" s="9"/>
      <c r="C153" s="2"/>
      <c r="F153" s="2"/>
    </row>
    <row r="154" spans="2:6">
      <c r="B154" s="9"/>
      <c r="C154" s="2"/>
      <c r="F154" s="2"/>
    </row>
    <row r="155" spans="2:6">
      <c r="B155" s="9"/>
      <c r="C155" s="2"/>
      <c r="F155" s="2"/>
    </row>
    <row r="156" spans="2:6">
      <c r="B156" s="9"/>
      <c r="C156" s="2"/>
      <c r="F156" s="2"/>
    </row>
    <row r="157" spans="2:6">
      <c r="B157" s="9"/>
      <c r="C157" s="2"/>
      <c r="F157" s="2"/>
    </row>
    <row r="158" spans="2:6">
      <c r="B158" s="9"/>
      <c r="C158" s="2"/>
      <c r="F158" s="2"/>
    </row>
    <row r="159" spans="2:6">
      <c r="B159" s="9"/>
      <c r="C159" s="2"/>
      <c r="F159" s="2"/>
    </row>
    <row r="160" spans="2:6">
      <c r="B160" s="9"/>
      <c r="C160" s="2"/>
      <c r="F160" s="2"/>
    </row>
    <row r="161" spans="2:6">
      <c r="B161" s="9"/>
      <c r="C161" s="2"/>
      <c r="F161" s="2"/>
    </row>
    <row r="162" spans="2:6">
      <c r="B162" s="9"/>
      <c r="C162" s="2"/>
      <c r="F162" s="2"/>
    </row>
    <row r="163" spans="2:6">
      <c r="B163" s="9"/>
      <c r="C163" s="2"/>
      <c r="F163" s="2"/>
    </row>
    <row r="164" spans="2:6">
      <c r="B164" s="9"/>
      <c r="C164" s="2"/>
      <c r="F164" s="2"/>
    </row>
    <row r="165" spans="2:6">
      <c r="B165" s="9"/>
      <c r="C165" s="2"/>
      <c r="F165" s="2"/>
    </row>
    <row r="166" spans="2:6">
      <c r="B166" s="9"/>
      <c r="C166" s="2"/>
      <c r="F166" s="2"/>
    </row>
    <row r="167" spans="2:6">
      <c r="B167" s="9"/>
      <c r="C167" s="2"/>
      <c r="F167" s="2"/>
    </row>
    <row r="168" spans="2:6">
      <c r="B168" s="9"/>
      <c r="C168" s="2"/>
      <c r="F168" s="2"/>
    </row>
    <row r="169" spans="2:6">
      <c r="B169" s="9"/>
      <c r="C169" s="2"/>
      <c r="F169" s="2"/>
    </row>
    <row r="170" spans="2:6">
      <c r="B170" s="9"/>
      <c r="C170" s="2"/>
      <c r="F170" s="2"/>
    </row>
    <row r="171" spans="2:6">
      <c r="B171" s="9"/>
      <c r="C171" s="2"/>
      <c r="F171" s="2"/>
    </row>
    <row r="172" spans="2:6">
      <c r="B172" s="9"/>
      <c r="C172" s="2"/>
      <c r="F172" s="2"/>
    </row>
    <row r="173" spans="2:6">
      <c r="B173" s="9"/>
      <c r="C173" s="2"/>
      <c r="F173" s="2"/>
    </row>
    <row r="174" spans="2:6">
      <c r="B174" s="9"/>
      <c r="C174" s="2"/>
      <c r="F174" s="2"/>
    </row>
    <row r="175" spans="2:6">
      <c r="B175" s="9"/>
      <c r="C175" s="2"/>
      <c r="F175" s="2"/>
    </row>
    <row r="176" spans="2:6">
      <c r="B176" s="9"/>
      <c r="C176" s="2"/>
      <c r="F176" s="2"/>
    </row>
    <row r="177" spans="2:6">
      <c r="B177" s="9"/>
      <c r="C177" s="2"/>
      <c r="F177" s="2"/>
    </row>
    <row r="178" spans="2:6">
      <c r="B178" s="9"/>
      <c r="C178" s="2"/>
      <c r="F178" s="2"/>
    </row>
    <row r="179" spans="2:6">
      <c r="B179" s="9"/>
      <c r="C179" s="2"/>
      <c r="F179" s="2"/>
    </row>
    <row r="180" spans="2:6">
      <c r="B180" s="9"/>
      <c r="C180" s="2"/>
      <c r="F180" s="2"/>
    </row>
    <row r="181" spans="2:6">
      <c r="B181" s="9"/>
      <c r="C181" s="2"/>
      <c r="F181" s="2"/>
    </row>
    <row r="182" spans="2:6">
      <c r="B182" s="9"/>
      <c r="C182" s="2"/>
      <c r="F182" s="2"/>
    </row>
    <row r="183" spans="2:6">
      <c r="B183" s="9"/>
      <c r="C183" s="2"/>
      <c r="F183" s="2"/>
    </row>
    <row r="184" spans="2:6">
      <c r="B184" s="9"/>
      <c r="C184" s="2"/>
      <c r="F184" s="2"/>
    </row>
    <row r="185" spans="2:6">
      <c r="B185" s="9"/>
      <c r="C185" s="2"/>
      <c r="F185" s="2"/>
    </row>
    <row r="186" spans="2:6">
      <c r="B186" s="9"/>
      <c r="C186" s="2"/>
      <c r="F186" s="2"/>
    </row>
    <row r="187" spans="2:6">
      <c r="B187" s="9"/>
      <c r="C187" s="2"/>
      <c r="F187" s="2"/>
    </row>
    <row r="188" spans="2:6">
      <c r="B188" s="9"/>
      <c r="C188" s="2"/>
      <c r="F188" s="2"/>
    </row>
    <row r="189" spans="2:6">
      <c r="B189" s="9"/>
      <c r="C189" s="2"/>
      <c r="F189" s="2"/>
    </row>
    <row r="190" spans="2:6">
      <c r="B190" s="9"/>
      <c r="C190" s="2"/>
      <c r="F190" s="2"/>
    </row>
    <row r="191" spans="2:6">
      <c r="B191" s="9"/>
      <c r="C191" s="2"/>
      <c r="F191" s="2"/>
    </row>
    <row r="192" spans="2:6">
      <c r="B192" s="9"/>
      <c r="C192" s="2"/>
      <c r="F192" s="2"/>
    </row>
    <row r="193" spans="2:6">
      <c r="B193" s="9"/>
      <c r="C193" s="2"/>
      <c r="F193" s="2"/>
    </row>
    <row r="194" spans="2:6">
      <c r="B194" s="9"/>
      <c r="C194" s="2"/>
      <c r="F194" s="2"/>
    </row>
    <row r="195" spans="2:6">
      <c r="B195" s="9"/>
      <c r="C195" s="2"/>
      <c r="F195" s="2"/>
    </row>
    <row r="196" spans="2:6">
      <c r="B196" s="9"/>
      <c r="C196" s="2"/>
      <c r="F196" s="2"/>
    </row>
    <row r="197" spans="2:6">
      <c r="B197" s="9"/>
      <c r="C197" s="2"/>
      <c r="F197" s="2"/>
    </row>
    <row r="198" spans="2:6">
      <c r="B198" s="9"/>
      <c r="C198" s="2"/>
      <c r="F198" s="2"/>
    </row>
    <row r="199" spans="2:6">
      <c r="B199" s="9"/>
      <c r="C199" s="2"/>
      <c r="F199" s="2"/>
    </row>
    <row r="200" spans="2:6">
      <c r="B200" s="9"/>
      <c r="C200" s="2"/>
      <c r="F200" s="2"/>
    </row>
    <row r="201" spans="2:6">
      <c r="B201" s="9"/>
      <c r="C201" s="2"/>
      <c r="F201" s="2"/>
    </row>
    <row r="202" spans="2:6">
      <c r="B202" s="9"/>
      <c r="C202" s="2"/>
      <c r="F202" s="2"/>
    </row>
    <row r="203" spans="2:6">
      <c r="B203" s="9"/>
      <c r="C203" s="2"/>
      <c r="F203" s="2"/>
    </row>
    <row r="204" spans="2:6">
      <c r="B204" s="9"/>
      <c r="C204" s="2"/>
      <c r="F204" s="2"/>
    </row>
    <row r="205" spans="2:6">
      <c r="B205" s="9"/>
      <c r="C205" s="2"/>
      <c r="F205" s="2"/>
    </row>
    <row r="206" spans="2:6">
      <c r="B206" s="9"/>
      <c r="C206" s="2"/>
      <c r="F206" s="2"/>
    </row>
    <row r="207" spans="2:6">
      <c r="B207" s="9"/>
      <c r="C207" s="2"/>
      <c r="F207" s="2"/>
    </row>
    <row r="208" spans="2:6">
      <c r="B208" s="9"/>
      <c r="C208" s="2"/>
      <c r="F208" s="2"/>
    </row>
    <row r="209" spans="2:6">
      <c r="B209" s="9"/>
      <c r="C209" s="2"/>
      <c r="F209" s="2"/>
    </row>
    <row r="210" spans="2:6">
      <c r="B210" s="9"/>
      <c r="C210" s="2"/>
      <c r="F210" s="2"/>
    </row>
    <row r="211" spans="2:6">
      <c r="B211" s="9"/>
      <c r="C211" s="2"/>
      <c r="F211" s="2"/>
    </row>
    <row r="212" spans="2:6">
      <c r="B212" s="9"/>
      <c r="C212" s="2"/>
      <c r="F212" s="2"/>
    </row>
    <row r="213" spans="2:6">
      <c r="B213" s="9"/>
      <c r="C213" s="2"/>
      <c r="F213" s="2"/>
    </row>
    <row r="214" spans="2:6">
      <c r="B214" s="9"/>
      <c r="C214" s="2"/>
      <c r="F214" s="2"/>
    </row>
    <row r="215" spans="2:6">
      <c r="B215" s="9"/>
      <c r="C215" s="2"/>
      <c r="F215" s="2"/>
    </row>
    <row r="216" spans="2:6">
      <c r="B216" s="9"/>
      <c r="C216" s="2"/>
      <c r="F216" s="2"/>
    </row>
    <row r="217" spans="2:6">
      <c r="B217" s="9"/>
      <c r="C217" s="2"/>
      <c r="F217" s="2"/>
    </row>
    <row r="218" spans="2:6">
      <c r="B218" s="9"/>
      <c r="C218" s="2"/>
      <c r="F218" s="2"/>
    </row>
    <row r="219" spans="2:6">
      <c r="B219" s="9"/>
      <c r="C219" s="2"/>
      <c r="F219" s="2"/>
    </row>
    <row r="220" spans="2:6">
      <c r="B220" s="9"/>
      <c r="C220" s="2"/>
      <c r="F220" s="2"/>
    </row>
    <row r="221" spans="2:6">
      <c r="B221" s="9"/>
      <c r="C221" s="2"/>
      <c r="F221" s="2"/>
    </row>
    <row r="222" spans="2:6">
      <c r="B222" s="9"/>
      <c r="C222" s="2"/>
      <c r="F222" s="2"/>
    </row>
    <row r="223" spans="2:6">
      <c r="B223" s="9"/>
      <c r="C223" s="2"/>
      <c r="F223" s="2"/>
    </row>
    <row r="224" spans="2:6">
      <c r="B224" s="9"/>
      <c r="C224" s="2"/>
      <c r="F224" s="2"/>
    </row>
    <row r="225" spans="2:6">
      <c r="B225" s="9"/>
      <c r="C225" s="2"/>
      <c r="F225" s="2"/>
    </row>
    <row r="226" spans="2:6">
      <c r="B226" s="9"/>
      <c r="C226" s="2"/>
      <c r="F226" s="2"/>
    </row>
    <row r="227" spans="2:6">
      <c r="B227" s="9"/>
      <c r="C227" s="2"/>
      <c r="F227" s="2"/>
    </row>
    <row r="228" spans="2:6">
      <c r="B228" s="9"/>
      <c r="C228" s="2"/>
      <c r="F228" s="2"/>
    </row>
    <row r="229" spans="2:6">
      <c r="B229" s="9"/>
      <c r="C229" s="2"/>
      <c r="F229" s="2"/>
    </row>
    <row r="230" spans="2:6">
      <c r="B230" s="9"/>
      <c r="C230" s="2"/>
      <c r="F230" s="2"/>
    </row>
    <row r="231" spans="2:6">
      <c r="B231" s="9"/>
      <c r="C231" s="2"/>
      <c r="F231" s="2"/>
    </row>
    <row r="232" spans="2:6">
      <c r="B232" s="9"/>
      <c r="C232" s="2"/>
      <c r="F232" s="2"/>
    </row>
    <row r="233" spans="2:6">
      <c r="B233" s="9"/>
      <c r="C233" s="2"/>
      <c r="F233" s="2"/>
    </row>
    <row r="234" spans="2:6">
      <c r="B234" s="9"/>
      <c r="C234" s="2"/>
      <c r="F234" s="2"/>
    </row>
    <row r="235" spans="2:6">
      <c r="B235" s="9"/>
      <c r="C235" s="2"/>
      <c r="F235" s="2"/>
    </row>
    <row r="236" spans="2:6">
      <c r="B236" s="9"/>
      <c r="C236" s="2"/>
      <c r="F236" s="2"/>
    </row>
    <row r="237" spans="2:6">
      <c r="B237" s="9"/>
      <c r="C237" s="2"/>
      <c r="F237" s="2"/>
    </row>
    <row r="238" spans="2:6">
      <c r="B238" s="9"/>
      <c r="C238" s="2"/>
      <c r="F238" s="2"/>
    </row>
    <row r="239" spans="2:6">
      <c r="B239" s="9"/>
      <c r="C239" s="2"/>
      <c r="F239" s="2"/>
    </row>
    <row r="240" spans="2:6">
      <c r="B240" s="9"/>
      <c r="C240" s="2"/>
      <c r="F240" s="2"/>
    </row>
    <row r="241" spans="2:6">
      <c r="B241" s="9"/>
      <c r="C241" s="2"/>
      <c r="F241" s="2"/>
    </row>
    <row r="242" spans="2:6">
      <c r="B242" s="9"/>
      <c r="C242" s="2"/>
      <c r="F242" s="2"/>
    </row>
    <row r="243" spans="2:6">
      <c r="B243" s="9"/>
      <c r="C243" s="2"/>
      <c r="F243" s="2"/>
    </row>
    <row r="244" spans="2:6">
      <c r="B244" s="9"/>
      <c r="C244" s="2"/>
      <c r="F244" s="2"/>
    </row>
    <row r="245" spans="2:6">
      <c r="B245" s="9"/>
      <c r="C245" s="2"/>
      <c r="F245" s="2"/>
    </row>
    <row r="246" spans="2:6">
      <c r="B246" s="9"/>
      <c r="C246" s="2"/>
      <c r="F246" s="2"/>
    </row>
    <row r="247" spans="2:6">
      <c r="B247" s="9"/>
      <c r="C247" s="2"/>
      <c r="F247" s="2"/>
    </row>
    <row r="248" spans="2:6">
      <c r="B248" s="9"/>
      <c r="C248" s="2"/>
      <c r="F248" s="2"/>
    </row>
    <row r="249" spans="2:6">
      <c r="B249" s="9"/>
      <c r="C249" s="2"/>
      <c r="F249" s="2"/>
    </row>
    <row r="250" spans="2:6">
      <c r="B250" s="9"/>
      <c r="C250" s="2"/>
      <c r="F250" s="2"/>
    </row>
    <row r="251" spans="2:6">
      <c r="B251" s="9"/>
      <c r="C251" s="2"/>
      <c r="F251" s="2"/>
    </row>
    <row r="252" spans="2:6">
      <c r="B252" s="9"/>
      <c r="C252" s="2"/>
      <c r="F252" s="2"/>
    </row>
    <row r="253" spans="2:6">
      <c r="B253" s="9"/>
      <c r="C253" s="2"/>
      <c r="F253" s="2"/>
    </row>
    <row r="254" spans="2:6">
      <c r="B254" s="9"/>
      <c r="C254" s="2"/>
      <c r="F254" s="2"/>
    </row>
    <row r="255" spans="2:6">
      <c r="B255" s="9"/>
      <c r="C255" s="2"/>
      <c r="F255" s="2"/>
    </row>
    <row r="256" spans="2:6">
      <c r="B256" s="9"/>
      <c r="C256" s="2"/>
      <c r="F256" s="2"/>
    </row>
    <row r="257" spans="2:6">
      <c r="B257" s="9"/>
      <c r="C257" s="2"/>
      <c r="F257" s="2"/>
    </row>
    <row r="258" spans="2:6">
      <c r="B258" s="9"/>
      <c r="C258" s="2"/>
      <c r="F258" s="2"/>
    </row>
    <row r="259" spans="2:6">
      <c r="B259" s="9"/>
      <c r="C259" s="2"/>
      <c r="F259" s="2"/>
    </row>
    <row r="260" spans="2:6">
      <c r="B260" s="9"/>
      <c r="C260" s="2"/>
      <c r="F260" s="2"/>
    </row>
    <row r="261" spans="2:6">
      <c r="B261" s="9"/>
      <c r="C261" s="2"/>
      <c r="F261" s="2"/>
    </row>
    <row r="262" spans="2:6">
      <c r="B262" s="9"/>
      <c r="C262" s="2"/>
      <c r="F262" s="2"/>
    </row>
    <row r="263" spans="2:6">
      <c r="B263" s="9"/>
      <c r="C263" s="2"/>
      <c r="F263" s="2"/>
    </row>
    <row r="264" spans="2:6">
      <c r="B264" s="9"/>
      <c r="C264" s="2"/>
      <c r="F264" s="2"/>
    </row>
    <row r="265" spans="2:6">
      <c r="B265" s="9"/>
      <c r="C265" s="2"/>
      <c r="F265" s="2"/>
    </row>
    <row r="266" spans="2:6">
      <c r="B266" s="9"/>
      <c r="C266" s="2"/>
      <c r="F266" s="2"/>
    </row>
    <row r="267" spans="2:6">
      <c r="B267" s="9"/>
      <c r="C267" s="2"/>
      <c r="F267" s="2"/>
    </row>
    <row r="268" spans="2:6">
      <c r="B268" s="9"/>
      <c r="C268" s="2"/>
      <c r="F268" s="2"/>
    </row>
    <row r="269" spans="2:6">
      <c r="B269" s="9"/>
      <c r="C269" s="2"/>
      <c r="F269" s="2"/>
    </row>
    <row r="270" spans="2:6">
      <c r="B270" s="9"/>
      <c r="C270" s="2"/>
      <c r="F270" s="2"/>
    </row>
    <row r="271" spans="2:6">
      <c r="B271" s="9"/>
      <c r="C271" s="2"/>
      <c r="F271" s="2"/>
    </row>
    <row r="272" spans="2:6">
      <c r="B272" s="9"/>
      <c r="C272" s="2"/>
      <c r="F272" s="2"/>
    </row>
    <row r="273" spans="2:6">
      <c r="B273" s="9"/>
      <c r="C273" s="2"/>
      <c r="F273" s="2"/>
    </row>
    <row r="274" spans="2:6">
      <c r="B274" s="9"/>
      <c r="C274" s="2"/>
      <c r="F274" s="2"/>
    </row>
    <row r="275" spans="2:6">
      <c r="B275" s="9"/>
      <c r="C275" s="2"/>
      <c r="F275" s="2"/>
    </row>
    <row r="276" spans="2:6">
      <c r="B276" s="9"/>
      <c r="C276" s="2"/>
      <c r="F276" s="2"/>
    </row>
    <row r="277" spans="2:6">
      <c r="B277" s="9"/>
      <c r="C277" s="2"/>
      <c r="F277" s="2"/>
    </row>
    <row r="278" spans="2:6">
      <c r="B278" s="9"/>
      <c r="C278" s="2"/>
      <c r="F278" s="2"/>
    </row>
    <row r="279" spans="2:6">
      <c r="B279" s="9"/>
      <c r="C279" s="2"/>
      <c r="F279" s="2"/>
    </row>
    <row r="280" spans="2:6">
      <c r="B280" s="9"/>
      <c r="C280" s="2"/>
      <c r="F280" s="2"/>
    </row>
    <row r="281" spans="2:6">
      <c r="B281" s="9"/>
      <c r="C281" s="2"/>
      <c r="F281" s="2"/>
    </row>
    <row r="282" spans="2:6">
      <c r="B282" s="9"/>
      <c r="C282" s="2"/>
      <c r="F282" s="2"/>
    </row>
    <row r="283" spans="2:6">
      <c r="B283" s="9"/>
      <c r="C283" s="2"/>
      <c r="F283" s="2"/>
    </row>
    <row r="284" spans="2:6">
      <c r="B284" s="9"/>
      <c r="C284" s="2"/>
      <c r="F284" s="2"/>
    </row>
    <row r="285" spans="2:6">
      <c r="B285" s="9"/>
      <c r="C285" s="2"/>
      <c r="F285" s="2"/>
    </row>
    <row r="286" spans="2:6">
      <c r="B286" s="9"/>
      <c r="C286" s="2"/>
      <c r="F286" s="2"/>
    </row>
    <row r="287" spans="2:6">
      <c r="B287" s="9"/>
      <c r="C287" s="2"/>
      <c r="F287" s="2"/>
    </row>
    <row r="288" spans="2:6">
      <c r="B288" s="9"/>
      <c r="C288" s="2"/>
      <c r="F288" s="2"/>
    </row>
    <row r="289" spans="2:6">
      <c r="B289" s="9"/>
      <c r="C289" s="2"/>
      <c r="F289" s="2"/>
    </row>
    <row r="290" spans="2:6">
      <c r="B290" s="9"/>
      <c r="C290" s="2"/>
      <c r="F290" s="2"/>
    </row>
    <row r="291" spans="2:6">
      <c r="B291" s="9"/>
      <c r="C291" s="2"/>
      <c r="F291" s="2"/>
    </row>
    <row r="292" spans="2:6">
      <c r="B292" s="9"/>
      <c r="C292" s="2"/>
      <c r="F292" s="2"/>
    </row>
    <row r="293" spans="2:6">
      <c r="B293" s="9"/>
      <c r="C293" s="2"/>
      <c r="F293" s="2"/>
    </row>
    <row r="294" spans="2:6">
      <c r="B294" s="9"/>
      <c r="C294" s="2"/>
      <c r="F294" s="2"/>
    </row>
    <row r="295" spans="2:6">
      <c r="B295" s="9"/>
      <c r="C295" s="2"/>
      <c r="F295" s="2"/>
    </row>
    <row r="296" spans="2:6">
      <c r="B296" s="9"/>
      <c r="C296" s="2"/>
      <c r="F296" s="2"/>
    </row>
    <row r="297" spans="2:6">
      <c r="B297" s="9"/>
      <c r="C297" s="2"/>
      <c r="F297" s="2"/>
    </row>
    <row r="298" spans="2:6">
      <c r="B298" s="9"/>
      <c r="C298" s="2"/>
      <c r="F298" s="2"/>
    </row>
    <row r="299" spans="2:6">
      <c r="B299" s="9"/>
      <c r="C299" s="2"/>
      <c r="F299" s="2"/>
    </row>
    <row r="300" spans="2:6">
      <c r="B300" s="9"/>
      <c r="C300" s="2"/>
      <c r="F300" s="2"/>
    </row>
    <row r="301" spans="2:6">
      <c r="B301" s="9"/>
      <c r="C301" s="2"/>
      <c r="F301" s="2"/>
    </row>
    <row r="302" spans="2:6">
      <c r="B302" s="9"/>
      <c r="C302" s="2"/>
      <c r="F302" s="2"/>
    </row>
    <row r="303" spans="2:6">
      <c r="B303" s="9"/>
      <c r="C303" s="2"/>
      <c r="F303" s="2"/>
    </row>
    <row r="304" spans="2:6">
      <c r="B304" s="9"/>
      <c r="C304" s="2"/>
      <c r="F304" s="2"/>
    </row>
    <row r="305" spans="2:6">
      <c r="B305" s="9"/>
      <c r="C305" s="2"/>
      <c r="F305" s="2"/>
    </row>
    <row r="306" spans="2:6">
      <c r="B306" s="9"/>
      <c r="C306" s="2"/>
      <c r="F306" s="2"/>
    </row>
    <row r="307" spans="2:6">
      <c r="B307" s="9"/>
      <c r="C307" s="2"/>
      <c r="F307" s="2"/>
    </row>
    <row r="308" spans="2:6">
      <c r="B308" s="9"/>
      <c r="C308" s="2"/>
      <c r="F308" s="2"/>
    </row>
    <row r="309" spans="2:6">
      <c r="B309" s="9"/>
      <c r="C309" s="2"/>
      <c r="F309" s="2"/>
    </row>
    <row r="310" spans="2:6">
      <c r="B310" s="9"/>
      <c r="C310" s="2"/>
      <c r="F310" s="2"/>
    </row>
    <row r="311" spans="2:6">
      <c r="B311" s="9"/>
      <c r="C311" s="2"/>
      <c r="F311" s="2"/>
    </row>
    <row r="312" spans="2:6">
      <c r="B312" s="9"/>
      <c r="C312" s="2"/>
      <c r="F312" s="2"/>
    </row>
    <row r="313" spans="2:6">
      <c r="B313" s="9"/>
      <c r="C313" s="2"/>
      <c r="F313" s="2"/>
    </row>
    <row r="314" spans="2:6">
      <c r="B314" s="9"/>
      <c r="C314" s="2"/>
      <c r="F314" s="2"/>
    </row>
    <row r="315" spans="2:6">
      <c r="B315" s="9"/>
      <c r="C315" s="2"/>
      <c r="F315" s="2"/>
    </row>
    <row r="316" spans="2:6">
      <c r="B316" s="9"/>
      <c r="C316" s="2"/>
      <c r="F316" s="2"/>
    </row>
    <row r="317" spans="2:6">
      <c r="B317" s="9"/>
      <c r="C317" s="2"/>
      <c r="F317" s="2"/>
    </row>
    <row r="318" spans="2:6">
      <c r="B318" s="9"/>
      <c r="C318" s="2"/>
      <c r="F318" s="2"/>
    </row>
    <row r="319" spans="2:6">
      <c r="B319" s="9"/>
      <c r="C319" s="2"/>
      <c r="F319" s="2"/>
    </row>
    <row r="320" spans="2:6">
      <c r="B320" s="9"/>
      <c r="C320" s="2"/>
      <c r="F320" s="2"/>
    </row>
    <row r="321" spans="2:6">
      <c r="B321" s="9"/>
      <c r="C321" s="2"/>
      <c r="F321" s="2"/>
    </row>
    <row r="322" spans="2:6">
      <c r="B322" s="9"/>
      <c r="C322" s="2"/>
      <c r="F322" s="2"/>
    </row>
    <row r="323" spans="2:6">
      <c r="B323" s="9"/>
      <c r="C323" s="2"/>
      <c r="F323" s="2"/>
    </row>
    <row r="324" spans="2:6">
      <c r="B324" s="9"/>
      <c r="C324" s="2"/>
      <c r="F324" s="2"/>
    </row>
    <row r="325" spans="2:6">
      <c r="B325" s="9"/>
      <c r="C325" s="2"/>
      <c r="F325" s="2"/>
    </row>
    <row r="326" spans="2:6">
      <c r="B326" s="9"/>
      <c r="C326" s="2"/>
      <c r="F326" s="2"/>
    </row>
    <row r="327" spans="2:6">
      <c r="B327" s="9"/>
      <c r="C327" s="2"/>
      <c r="F327" s="2"/>
    </row>
    <row r="328" spans="2:6">
      <c r="B328" s="9"/>
      <c r="C328" s="2"/>
      <c r="F328" s="2"/>
    </row>
    <row r="329" spans="2:6">
      <c r="B329" s="9"/>
      <c r="C329" s="2"/>
      <c r="F329" s="2"/>
    </row>
    <row r="330" spans="2:6">
      <c r="B330" s="9"/>
      <c r="C330" s="2"/>
      <c r="F330" s="2"/>
    </row>
    <row r="331" spans="2:6">
      <c r="B331" s="9"/>
      <c r="C331" s="2"/>
      <c r="F331" s="2"/>
    </row>
    <row r="332" spans="2:6">
      <c r="B332" s="9"/>
      <c r="C332" s="2"/>
      <c r="F332" s="2"/>
    </row>
    <row r="333" spans="2:6">
      <c r="B333" s="9"/>
      <c r="C333" s="2"/>
      <c r="F333" s="2"/>
    </row>
    <row r="334" spans="2:6">
      <c r="B334" s="9"/>
      <c r="C334" s="2"/>
      <c r="F334" s="2"/>
    </row>
    <row r="335" spans="2:6">
      <c r="B335" s="9"/>
      <c r="C335" s="2"/>
      <c r="F335" s="2"/>
    </row>
    <row r="336" spans="2:6">
      <c r="B336" s="9"/>
      <c r="C336" s="2"/>
      <c r="F336" s="2"/>
    </row>
    <row r="337" spans="2:6">
      <c r="B337" s="9"/>
      <c r="C337" s="2"/>
      <c r="F337" s="2"/>
    </row>
    <row r="338" spans="2:6">
      <c r="B338" s="9"/>
      <c r="C338" s="2"/>
      <c r="F338" s="2"/>
    </row>
    <row r="339" spans="2:6">
      <c r="B339" s="9"/>
      <c r="C339" s="2"/>
      <c r="F339" s="2"/>
    </row>
    <row r="340" spans="2:6">
      <c r="B340" s="9"/>
      <c r="C340" s="2"/>
      <c r="F340" s="2"/>
    </row>
    <row r="341" spans="2:6">
      <c r="B341" s="9"/>
      <c r="C341" s="2"/>
      <c r="F341" s="2"/>
    </row>
    <row r="342" spans="2:6">
      <c r="B342" s="9"/>
      <c r="C342" s="2"/>
      <c r="F342" s="2"/>
    </row>
    <row r="343" spans="2:6">
      <c r="B343" s="9"/>
      <c r="C343" s="2"/>
      <c r="F343" s="2"/>
    </row>
    <row r="344" spans="2:6">
      <c r="B344" s="9"/>
      <c r="C344" s="2"/>
      <c r="F344" s="2"/>
    </row>
    <row r="345" spans="2:6">
      <c r="B345" s="9"/>
      <c r="C345" s="2"/>
      <c r="F345" s="2"/>
    </row>
    <row r="346" spans="2:6">
      <c r="B346" s="9"/>
      <c r="C346" s="2"/>
      <c r="F346" s="2"/>
    </row>
    <row r="347" spans="2:6">
      <c r="B347" s="9"/>
      <c r="C347" s="2"/>
      <c r="F347" s="2"/>
    </row>
    <row r="348" spans="2:6">
      <c r="B348" s="9"/>
      <c r="C348" s="2"/>
      <c r="F348" s="2"/>
    </row>
    <row r="349" spans="2:6">
      <c r="B349" s="9"/>
      <c r="C349" s="2"/>
      <c r="F349" s="2"/>
    </row>
    <row r="350" spans="2:6">
      <c r="B350" s="9"/>
      <c r="C350" s="2"/>
      <c r="F350" s="2"/>
    </row>
    <row r="351" spans="2:6">
      <c r="B351" s="9"/>
      <c r="C351" s="2"/>
      <c r="F351" s="2"/>
    </row>
    <row r="352" spans="2:6">
      <c r="B352" s="9"/>
      <c r="C352" s="2"/>
      <c r="F352" s="2"/>
    </row>
    <row r="353" spans="2:6">
      <c r="B353" s="9"/>
      <c r="C353" s="2"/>
      <c r="F353" s="2"/>
    </row>
    <row r="354" spans="2:6">
      <c r="B354" s="9"/>
      <c r="C354" s="2"/>
      <c r="F354" s="2"/>
    </row>
    <row r="355" spans="2:6">
      <c r="B355" s="9"/>
      <c r="C355" s="2"/>
      <c r="F355" s="2"/>
    </row>
    <row r="356" spans="2:6">
      <c r="B356" s="9"/>
      <c r="C356" s="2"/>
      <c r="F356" s="2"/>
    </row>
    <row r="357" spans="2:6">
      <c r="B357" s="9"/>
      <c r="C357" s="2"/>
      <c r="F357" s="2"/>
    </row>
    <row r="358" spans="2:6">
      <c r="B358" s="9"/>
      <c r="C358" s="2"/>
      <c r="F358" s="2"/>
    </row>
    <row r="359" spans="2:6">
      <c r="B359" s="9"/>
      <c r="C359" s="2"/>
      <c r="F359" s="2"/>
    </row>
    <row r="360" spans="2:6">
      <c r="B360" s="9"/>
      <c r="C360" s="2"/>
      <c r="F360" s="2"/>
    </row>
    <row r="361" spans="2:6">
      <c r="B361" s="9"/>
      <c r="C361" s="2"/>
      <c r="F361" s="2"/>
    </row>
    <row r="362" spans="2:6">
      <c r="B362" s="9"/>
      <c r="C362" s="2"/>
      <c r="F362" s="2"/>
    </row>
    <row r="363" spans="2:6">
      <c r="B363" s="9"/>
      <c r="C363" s="2"/>
      <c r="F363" s="2"/>
    </row>
    <row r="364" spans="2:6">
      <c r="B364" s="9"/>
      <c r="C364" s="2"/>
      <c r="F364" s="2"/>
    </row>
    <row r="365" spans="2:6">
      <c r="B365" s="9"/>
      <c r="C365" s="2"/>
      <c r="F365" s="2"/>
    </row>
    <row r="366" spans="2:6">
      <c r="B366" s="9"/>
      <c r="C366" s="2"/>
      <c r="F366" s="2"/>
    </row>
    <row r="367" spans="2:6">
      <c r="B367" s="9"/>
      <c r="C367" s="2"/>
      <c r="F367" s="2"/>
    </row>
    <row r="368" spans="2:6">
      <c r="B368" s="9"/>
      <c r="C368" s="2"/>
      <c r="F368" s="2"/>
    </row>
    <row r="369" spans="2:6">
      <c r="B369" s="9"/>
      <c r="C369" s="2"/>
      <c r="F369" s="2"/>
    </row>
    <row r="370" spans="2:6">
      <c r="B370" s="2"/>
      <c r="C370" s="2"/>
      <c r="F370" s="2"/>
    </row>
    <row r="371" spans="2:6">
      <c r="B371" s="2"/>
      <c r="C371" s="2"/>
      <c r="F371" s="2"/>
    </row>
    <row r="372" spans="2:6">
      <c r="B372" s="2"/>
      <c r="C372" s="2"/>
      <c r="F372" s="2"/>
    </row>
    <row r="373" spans="2:6">
      <c r="B373" s="2"/>
      <c r="C373" s="2"/>
      <c r="F373" s="2"/>
    </row>
    <row r="374" spans="2:6">
      <c r="B374" s="2"/>
    </row>
    <row r="375" spans="2:6">
      <c r="B375" s="2"/>
      <c r="C375" s="2"/>
      <c r="F375" s="2"/>
    </row>
    <row r="376" spans="2:6">
      <c r="B376" s="2"/>
    </row>
    <row r="377" spans="2:6">
      <c r="B377" s="2"/>
    </row>
    <row r="378" spans="2:6">
      <c r="B378" s="2"/>
    </row>
    <row r="379" spans="2:6">
      <c r="B379"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855B793883E924989B6A5FA6E5AC808" ma:contentTypeVersion="7" ma:contentTypeDescription="Create a new document." ma:contentTypeScope="" ma:versionID="543d42c5842c85d7c8f9ecd8855ef69e">
  <xsd:schema xmlns:xsd="http://www.w3.org/2001/XMLSchema" xmlns:xs="http://www.w3.org/2001/XMLSchema" xmlns:p="http://schemas.microsoft.com/office/2006/metadata/properties" xmlns:ns2="f29d0756-7fd2-4656-93bb-1c2291c20a61" xmlns:ns3="32370d89-cf48-4ff4-bdf8-dd6f608e893b" targetNamespace="http://schemas.microsoft.com/office/2006/metadata/properties" ma:root="true" ma:fieldsID="7c59d942f064f7bb501b2d5c0cedfcc2" ns2:_="" ns3:_="">
    <xsd:import namespace="f29d0756-7fd2-4656-93bb-1c2291c20a61"/>
    <xsd:import namespace="32370d89-cf48-4ff4-bdf8-dd6f608e893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ncorporatedindatabase_x003f_" minOccurs="0"/>
                <xsd:element ref="ns2:Indatabase_x003f_" minOccurs="0"/>
                <xsd:element ref="ns2:DBYESORN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9d0756-7fd2-4656-93bb-1c2291c20a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corporatedindatabase_x003f_" ma:index="12" nillable="true" ma:displayName="Incorporated in database?" ma:format="Dropdown" ma:internalName="Incorporatedindatabase_x003f_">
      <xsd:simpleType>
        <xsd:union memberTypes="dms:Text">
          <xsd:simpleType>
            <xsd:restriction base="dms:Choice">
              <xsd:enumeration value="Yes"/>
              <xsd:enumeration value="No"/>
              <xsd:enumeration value="Issues"/>
            </xsd:restriction>
          </xsd:simpleType>
        </xsd:union>
      </xsd:simpleType>
    </xsd:element>
    <xsd:element name="Indatabase_x003f_" ma:index="13" nillable="true" ma:displayName="In database?" ma:default="1" ma:format="Dropdown" ma:internalName="Indatabase_x003f_">
      <xsd:simpleType>
        <xsd:restriction base="dms:Boolean"/>
      </xsd:simpleType>
    </xsd:element>
    <xsd:element name="DBYESORNO" ma:index="14" nillable="true" ma:displayName="DB YES OR NO" ma:format="Dropdown" ma:internalName="DBYESORNO">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32370d89-cf48-4ff4-bdf8-dd6f608e893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2370d89-cf48-4ff4-bdf8-dd6f608e893b">
      <UserInfo>
        <DisplayName>CASTLE Cassandra, ECO/FO</DisplayName>
        <AccountId>14</AccountId>
        <AccountType/>
      </UserInfo>
      <UserInfo>
        <DisplayName>ECO All</DisplayName>
        <AccountId>22</AccountId>
        <AccountType/>
      </UserInfo>
    </SharedWithUsers>
    <Incorporatedindatabase_x003f_ xmlns="f29d0756-7fd2-4656-93bb-1c2291c20a61" xsi:nil="true"/>
    <Indatabase_x003f_ xmlns="f29d0756-7fd2-4656-93bb-1c2291c20a61">true</Indatabase_x003f_>
    <DBYESORNO xmlns="f29d0756-7fd2-4656-93bb-1c2291c20a61" xsi:nil="true"/>
  </documentManagement>
</p:properties>
</file>

<file path=customXml/itemProps1.xml><?xml version="1.0" encoding="utf-8"?>
<ds:datastoreItem xmlns:ds="http://schemas.openxmlformats.org/officeDocument/2006/customXml" ds:itemID="{07CBD7F5-5378-45FA-9E82-0CBBED314BA6}">
  <ds:schemaRefs>
    <ds:schemaRef ds:uri="http://schemas.microsoft.com/sharepoint/v3/contenttype/forms"/>
  </ds:schemaRefs>
</ds:datastoreItem>
</file>

<file path=customXml/itemProps2.xml><?xml version="1.0" encoding="utf-8"?>
<ds:datastoreItem xmlns:ds="http://schemas.openxmlformats.org/officeDocument/2006/customXml" ds:itemID="{A9BBDA96-4E95-48F3-BB37-134A0BCF6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9d0756-7fd2-4656-93bb-1c2291c20a61"/>
    <ds:schemaRef ds:uri="32370d89-cf48-4ff4-bdf8-dd6f608e89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6C3EFA-4CF1-45B1-8727-159064F04A78}">
  <ds:schemaRefs>
    <ds:schemaRef ds:uri="http://purl.org/dc/elements/1.1/"/>
    <ds:schemaRef ds:uri="http://schemas.microsoft.com/office/2006/documentManagement/types"/>
    <ds:schemaRef ds:uri="http://www.w3.org/XML/1998/namespace"/>
    <ds:schemaRef ds:uri="32370d89-cf48-4ff4-bdf8-dd6f608e893b"/>
    <ds:schemaRef ds:uri="http://purl.org/dc/dcmitype/"/>
    <ds:schemaRef ds:uri="http://schemas.microsoft.com/office/infopath/2007/PartnerControls"/>
    <ds:schemaRef ds:uri="f29d0756-7fd2-4656-93bb-1c2291c20a6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README</vt:lpstr>
      <vt:lpstr>Energy support measures</vt:lpstr>
      <vt:lpstr>Hhs_energy_cons_kWh</vt:lpstr>
      <vt:lpstr>EXCH to USD 2022</vt:lpstr>
      <vt:lpstr>README!Print_Area</vt:lpstr>
      <vt:lpstr>type</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CASTLE Cassie</dc:creator>
  <cp:keywords/>
  <dc:description/>
  <cp:lastModifiedBy>SUNEL Enes, ECO/MPD</cp:lastModifiedBy>
  <cp:revision/>
  <dcterms:created xsi:type="dcterms:W3CDTF">2022-10-06T08:32:48Z</dcterms:created>
  <dcterms:modified xsi:type="dcterms:W3CDTF">2023-06-06T10:17:29Z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0x0101004855B793883E924989B6A5FA6E5AC808</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43;#(n/a)|3adabb5f-45b7-4a20-bdde-219e8d9477af</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ies>
</file>